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31" yWindow="65431" windowWidth="23250" windowHeight="12570" tabRatio="799" firstSheet="22" activeTab="27"/>
  </bookViews>
  <sheets>
    <sheet name="Rekapitulace stavby" sheetId="1" r:id="rId1"/>
    <sheet name="1 - Typ A1-A4" sheetId="2" r:id="rId2"/>
    <sheet name="2 - Kuchyňka typ A1-A4" sheetId="3" r:id="rId3"/>
    <sheet name="1 - Typ A1-A4_01" sheetId="4" r:id="rId4"/>
    <sheet name="2 - Typ B" sheetId="5" r:id="rId5"/>
    <sheet name="3 - Kuchyňka typ A1-A4" sheetId="6" r:id="rId6"/>
    <sheet name="4 - Kuchyňka typ B" sheetId="7" r:id="rId7"/>
    <sheet name="1 - Typ A1-A4_02" sheetId="8" r:id="rId8"/>
    <sheet name="2 - Typ B_01" sheetId="9" r:id="rId9"/>
    <sheet name="3 - Kuchyňka typ A1-A4_01" sheetId="10" r:id="rId10"/>
    <sheet name="4 - Kuchyňka typ B_01" sheetId="11" r:id="rId11"/>
    <sheet name="1 - Typ A1-A4_03" sheetId="12" r:id="rId12"/>
    <sheet name="2 - Typ B_02" sheetId="13" r:id="rId13"/>
    <sheet name="3 - Kuchyňka typ A1-A4_02" sheetId="14" r:id="rId14"/>
    <sheet name="4 - Kuchyňka typ B_02" sheetId="15" r:id="rId15"/>
    <sheet name="1 - Typ A1-A4_04" sheetId="16" r:id="rId16"/>
    <sheet name="2 - Typ B_03" sheetId="17" r:id="rId17"/>
    <sheet name="3 - Kuchyňka typ A1-A4_03" sheetId="18" r:id="rId18"/>
    <sheet name="4 - Kuchyňka typ B_03" sheetId="19" r:id="rId19"/>
    <sheet name="2 - Vodovod a zařizovací ..." sheetId="20" r:id="rId20"/>
    <sheet name="3 - Kanalizace" sheetId="21" r:id="rId21"/>
    <sheet name="4 - Vzduchotechnika" sheetId="22" r:id="rId22"/>
    <sheet name="5 - Elektromontáže" sheetId="23" r:id="rId23"/>
    <sheet name="6 - Stavební přípomoc" sheetId="24" r:id="rId24"/>
    <sheet name="7 - PBŘ" sheetId="25" r:id="rId25"/>
    <sheet name="8 - Topení" sheetId="26" r:id="rId26"/>
    <sheet name="VRN - Ostatní a vedlejší ..." sheetId="27" r:id="rId27"/>
    <sheet name="Pokyny pro vyplnění" sheetId="28" r:id="rId28"/>
  </sheets>
  <definedNames>
    <definedName name="_xlnm._FilterDatabase" localSheetId="1" hidden="1">'1 - Typ A1-A4'!$C$107:$K$242</definedName>
    <definedName name="_xlnm._FilterDatabase" localSheetId="3" hidden="1">'1 - Typ A1-A4_01'!$C$107:$K$242</definedName>
    <definedName name="_xlnm._FilterDatabase" localSheetId="7" hidden="1">'1 - Typ A1-A4_02'!$C$107:$K$242</definedName>
    <definedName name="_xlnm._FilterDatabase" localSheetId="11" hidden="1">'1 - Typ A1-A4_03'!$C$107:$K$242</definedName>
    <definedName name="_xlnm._FilterDatabase" localSheetId="15" hidden="1">'1 - Typ A1-A4_04'!$C$107:$K$242</definedName>
    <definedName name="_xlnm._FilterDatabase" localSheetId="2" hidden="1">'2 - Kuchyňka typ A1-A4'!$C$102:$K$174</definedName>
    <definedName name="_xlnm._FilterDatabase" localSheetId="4" hidden="1">'2 - Typ B'!$C$107:$K$242</definedName>
    <definedName name="_xlnm._FilterDatabase" localSheetId="8" hidden="1">'2 - Typ B_01'!$C$107:$K$242</definedName>
    <definedName name="_xlnm._FilterDatabase" localSheetId="12" hidden="1">'2 - Typ B_02'!$C$107:$K$242</definedName>
    <definedName name="_xlnm._FilterDatabase" localSheetId="16" hidden="1">'2 - Typ B_03'!$C$107:$K$242</definedName>
    <definedName name="_xlnm._FilterDatabase" localSheetId="19" hidden="1">'2 - Vodovod a zařizovací ...'!$C$90:$K$136</definedName>
    <definedName name="_xlnm._FilterDatabase" localSheetId="20" hidden="1">'3 - Kanalizace'!$C$89:$K$119</definedName>
    <definedName name="_xlnm._FilterDatabase" localSheetId="5" hidden="1">'3 - Kuchyňka typ A1-A4'!$C$102:$K$174</definedName>
    <definedName name="_xlnm._FilterDatabase" localSheetId="9" hidden="1">'3 - Kuchyňka typ A1-A4_01'!$C$102:$K$174</definedName>
    <definedName name="_xlnm._FilterDatabase" localSheetId="13" hidden="1">'3 - Kuchyňka typ A1-A4_02'!$C$102:$K$174</definedName>
    <definedName name="_xlnm._FilterDatabase" localSheetId="17" hidden="1">'3 - Kuchyňka typ A1-A4_03'!$C$102:$K$174</definedName>
    <definedName name="_xlnm._FilterDatabase" localSheetId="6" hidden="1">'4 - Kuchyňka typ B'!$C$102:$K$178</definedName>
    <definedName name="_xlnm._FilterDatabase" localSheetId="10" hidden="1">'4 - Kuchyňka typ B_01'!$C$102:$K$178</definedName>
    <definedName name="_xlnm._FilterDatabase" localSheetId="14" hidden="1">'4 - Kuchyňka typ B_02'!$C$102:$K$178</definedName>
    <definedName name="_xlnm._FilterDatabase" localSheetId="18" hidden="1">'4 - Kuchyňka typ B_03'!$C$102:$K$178</definedName>
    <definedName name="_xlnm._FilterDatabase" localSheetId="21" hidden="1">'4 - Vzduchotechnika'!$C$87:$K$113</definedName>
    <definedName name="_xlnm._FilterDatabase" localSheetId="22" hidden="1">'5 - Elektromontáže'!$C$87:$K$112</definedName>
    <definedName name="_xlnm._FilterDatabase" localSheetId="23" hidden="1">'6 - Stavební přípomoc'!$C$91:$K$158</definedName>
    <definedName name="_xlnm._FilterDatabase" localSheetId="24" hidden="1">'7 - PBŘ'!$C$88:$K$114</definedName>
    <definedName name="_xlnm._FilterDatabase" localSheetId="25" hidden="1">'8 - Topení'!$C$86:$K$92</definedName>
    <definedName name="_xlnm._FilterDatabase" localSheetId="26" hidden="1">'VRN - Ostatní a vedlejší ...'!$C$85:$K$89</definedName>
    <definedName name="_xlnm.Print_Area" localSheetId="1">'1 - Typ A1-A4'!$C$4:$J$43,'1 - Typ A1-A4'!$C$49:$J$85,'1 - Typ A1-A4'!$C$91:$K$242</definedName>
    <definedName name="_xlnm.Print_Area" localSheetId="3">'1 - Typ A1-A4_01'!$C$4:$J$43,'1 - Typ A1-A4_01'!$C$49:$J$85,'1 - Typ A1-A4_01'!$C$91:$K$242</definedName>
    <definedName name="_xlnm.Print_Area" localSheetId="7">'1 - Typ A1-A4_02'!$C$4:$J$43,'1 - Typ A1-A4_02'!$C$49:$J$85,'1 - Typ A1-A4_02'!$C$91:$K$242</definedName>
    <definedName name="_xlnm.Print_Area" localSheetId="11">'1 - Typ A1-A4_03'!$C$4:$J$43,'1 - Typ A1-A4_03'!$C$49:$J$85,'1 - Typ A1-A4_03'!$C$91:$K$242</definedName>
    <definedName name="_xlnm.Print_Area" localSheetId="15">'1 - Typ A1-A4_04'!$C$4:$J$43,'1 - Typ A1-A4_04'!$C$49:$J$85,'1 - Typ A1-A4_04'!$C$91:$K$242</definedName>
    <definedName name="_xlnm.Print_Area" localSheetId="2">'2 - Kuchyňka typ A1-A4'!$C$4:$J$43,'2 - Kuchyňka typ A1-A4'!$C$49:$J$80,'2 - Kuchyňka typ A1-A4'!$C$86:$K$174</definedName>
    <definedName name="_xlnm.Print_Area" localSheetId="4">'2 - Typ B'!$C$4:$J$43,'2 - Typ B'!$C$49:$J$85,'2 - Typ B'!$C$91:$K$242</definedName>
    <definedName name="_xlnm.Print_Area" localSheetId="8">'2 - Typ B_01'!$C$4:$J$43,'2 - Typ B_01'!$C$49:$J$85,'2 - Typ B_01'!$C$91:$K$242</definedName>
    <definedName name="_xlnm.Print_Area" localSheetId="12">'2 - Typ B_02'!$C$4:$J$43,'2 - Typ B_02'!$C$49:$J$85,'2 - Typ B_02'!$C$91:$K$242</definedName>
    <definedName name="_xlnm.Print_Area" localSheetId="16">'2 - Typ B_03'!$C$4:$J$43,'2 - Typ B_03'!$C$49:$J$85,'2 - Typ B_03'!$C$91:$K$242</definedName>
    <definedName name="_xlnm.Print_Area" localSheetId="19">'2 - Vodovod a zařizovací ...'!$C$4:$J$41,'2 - Vodovod a zařizovací ...'!$C$47:$J$70,'2 - Vodovod a zařizovací ...'!$C$76:$K$136</definedName>
    <definedName name="_xlnm.Print_Area" localSheetId="20">'3 - Kanalizace'!$C$4:$J$41,'3 - Kanalizace'!$C$47:$J$69,'3 - Kanalizace'!$C$75:$K$119</definedName>
    <definedName name="_xlnm.Print_Area" localSheetId="5">'3 - Kuchyňka typ A1-A4'!$C$4:$J$43,'3 - Kuchyňka typ A1-A4'!$C$49:$J$80,'3 - Kuchyňka typ A1-A4'!$C$86:$K$174</definedName>
    <definedName name="_xlnm.Print_Area" localSheetId="9">'3 - Kuchyňka typ A1-A4_01'!$C$4:$J$43,'3 - Kuchyňka typ A1-A4_01'!$C$49:$J$80,'3 - Kuchyňka typ A1-A4_01'!$C$86:$K$174</definedName>
    <definedName name="_xlnm.Print_Area" localSheetId="13">'3 - Kuchyňka typ A1-A4_02'!$C$4:$J$43,'3 - Kuchyňka typ A1-A4_02'!$C$49:$J$80,'3 - Kuchyňka typ A1-A4_02'!$C$86:$K$174</definedName>
    <definedName name="_xlnm.Print_Area" localSheetId="17">'3 - Kuchyňka typ A1-A4_03'!$C$4:$J$43,'3 - Kuchyňka typ A1-A4_03'!$C$49:$J$80,'3 - Kuchyňka typ A1-A4_03'!$C$86:$K$174</definedName>
    <definedName name="_xlnm.Print_Area" localSheetId="6">'4 - Kuchyňka typ B'!$C$4:$J$43,'4 - Kuchyňka typ B'!$C$49:$J$80,'4 - Kuchyňka typ B'!$C$86:$K$178</definedName>
    <definedName name="_xlnm.Print_Area" localSheetId="10">'4 - Kuchyňka typ B_01'!$C$4:$J$43,'4 - Kuchyňka typ B_01'!$C$49:$J$80,'4 - Kuchyňka typ B_01'!$C$86:$K$178</definedName>
    <definedName name="_xlnm.Print_Area" localSheetId="14">'4 - Kuchyňka typ B_02'!$C$4:$J$43,'4 - Kuchyňka typ B_02'!$C$49:$J$80,'4 - Kuchyňka typ B_02'!$C$86:$K$178</definedName>
    <definedName name="_xlnm.Print_Area" localSheetId="18">'4 - Kuchyňka typ B_03'!$C$4:$J$43,'4 - Kuchyňka typ B_03'!$C$49:$J$80,'4 - Kuchyňka typ B_03'!$C$86:$K$178</definedName>
    <definedName name="_xlnm.Print_Area" localSheetId="21">'4 - Vzduchotechnika'!$C$4:$J$41,'4 - Vzduchotechnika'!$C$47:$J$67,'4 - Vzduchotechnika'!$C$73:$K$113</definedName>
    <definedName name="_xlnm.Print_Area" localSheetId="22">'5 - Elektromontáže'!$C$4:$J$41,'5 - Elektromontáže'!$C$47:$J$67,'5 - Elektromontáže'!$C$73:$K$112</definedName>
    <definedName name="_xlnm.Print_Area" localSheetId="23">'6 - Stavební přípomoc'!$C$4:$J$41,'6 - Stavební přípomoc'!$C$47:$J$71,'6 - Stavební přípomoc'!$C$77:$K$158</definedName>
    <definedName name="_xlnm.Print_Area" localSheetId="24">'7 - PBŘ'!$C$4:$J$41,'7 - PBŘ'!$C$47:$J$68,'7 - PBŘ'!$C$74:$K$114</definedName>
    <definedName name="_xlnm.Print_Area" localSheetId="25">'8 - Topení'!$C$4:$J$41,'8 - Topení'!$C$47:$J$66,'8 - Topení'!$C$72:$K$92</definedName>
    <definedName name="_xlnm.Print_Area" localSheetId="27">'Pokyny pro vyplnění'!$B$2:$K$71,'Pokyny pro vyplnění'!$B$74:$K$118,'Pokyny pro vyplnění'!$B$121:$K$161,'Pokyny pro vyplnění'!$B$164:$K$218</definedName>
    <definedName name="_xlnm.Print_Area" localSheetId="0">'Rekapitulace stavby'!$D$4:$AV$36,'Rekapitulace stavby'!$C$42:$AX$88</definedName>
    <definedName name="_xlnm.Print_Area" localSheetId="26">'VRN - Ostatní a vedlejší ...'!$C$4:$J$41,'VRN - Ostatní a vedlejší ...'!$C$47:$J$65,'VRN - Ostatní a vedlejší ...'!$C$71:$K$89</definedName>
    <definedName name="_xlnm.Print_Titles" localSheetId="0">'Rekapitulace stavby'!$52:$52</definedName>
    <definedName name="_xlnm.Print_Titles" localSheetId="1">'1 - Typ A1-A4'!$107:$107</definedName>
    <definedName name="_xlnm.Print_Titles" localSheetId="2">'2 - Kuchyňka typ A1-A4'!$102:$102</definedName>
    <definedName name="_xlnm.Print_Titles" localSheetId="3">'1 - Typ A1-A4_01'!$107:$107</definedName>
    <definedName name="_xlnm.Print_Titles" localSheetId="4">'2 - Typ B'!$107:$107</definedName>
    <definedName name="_xlnm.Print_Titles" localSheetId="5">'3 - Kuchyňka typ A1-A4'!$102:$102</definedName>
    <definedName name="_xlnm.Print_Titles" localSheetId="6">'4 - Kuchyňka typ B'!$102:$102</definedName>
    <definedName name="_xlnm.Print_Titles" localSheetId="7">'1 - Typ A1-A4_02'!$107:$107</definedName>
    <definedName name="_xlnm.Print_Titles" localSheetId="8">'2 - Typ B_01'!$107:$107</definedName>
    <definedName name="_xlnm.Print_Titles" localSheetId="9">'3 - Kuchyňka typ A1-A4_01'!$102:$102</definedName>
    <definedName name="_xlnm.Print_Titles" localSheetId="10">'4 - Kuchyňka typ B_01'!$102:$102</definedName>
    <definedName name="_xlnm.Print_Titles" localSheetId="11">'1 - Typ A1-A4_03'!$107:$107</definedName>
    <definedName name="_xlnm.Print_Titles" localSheetId="12">'2 - Typ B_02'!$107:$107</definedName>
    <definedName name="_xlnm.Print_Titles" localSheetId="13">'3 - Kuchyňka typ A1-A4_02'!$102:$102</definedName>
    <definedName name="_xlnm.Print_Titles" localSheetId="14">'4 - Kuchyňka typ B_02'!$102:$102</definedName>
    <definedName name="_xlnm.Print_Titles" localSheetId="15">'1 - Typ A1-A4_04'!$107:$107</definedName>
    <definedName name="_xlnm.Print_Titles" localSheetId="16">'2 - Typ B_03'!$107:$107</definedName>
    <definedName name="_xlnm.Print_Titles" localSheetId="17">'3 - Kuchyňka typ A1-A4_03'!$102:$102</definedName>
    <definedName name="_xlnm.Print_Titles" localSheetId="18">'4 - Kuchyňka typ B_03'!$102:$102</definedName>
    <definedName name="_xlnm.Print_Titles" localSheetId="19">'2 - Vodovod a zařizovací ...'!$90:$90</definedName>
    <definedName name="_xlnm.Print_Titles" localSheetId="20">'3 - Kanalizace'!$89:$89</definedName>
    <definedName name="_xlnm.Print_Titles" localSheetId="21">'4 - Vzduchotechnika'!$87:$87</definedName>
    <definedName name="_xlnm.Print_Titles" localSheetId="22">'5 - Elektromontáže'!$87:$87</definedName>
    <definedName name="_xlnm.Print_Titles" localSheetId="23">'6 - Stavební přípomoc'!$91:$91</definedName>
    <definedName name="_xlnm.Print_Titles" localSheetId="24">'7 - PBŘ'!$88:$88</definedName>
    <definedName name="_xlnm.Print_Titles" localSheetId="25">'8 - Topení'!$86:$86</definedName>
    <definedName name="_xlnm.Print_Titles" localSheetId="26">'VRN - Ostatní a vedlejší ...'!$85:$85</definedName>
  </definedNames>
  <calcPr calcId="181029"/>
</workbook>
</file>

<file path=xl/sharedStrings.xml><?xml version="1.0" encoding="utf-8"?>
<sst xmlns="http://schemas.openxmlformats.org/spreadsheetml/2006/main" count="28098" uniqueCount="2021">
  <si>
    <t>Export Komplet</t>
  </si>
  <si>
    <t>VZ</t>
  </si>
  <si>
    <t>2.0</t>
  </si>
  <si>
    <t/>
  </si>
  <si>
    <t>False</t>
  </si>
  <si>
    <t>{315ce150-de8f-4957-bc99-7f133a1a5e1b}</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</si>
  <si>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</si>
  <si>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</si>
  <si>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</si>
  <si>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</si>
  <si>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</si>
  <si>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</si>
  <si>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</si>
  <si>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</si>
  <si>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</si>
  <si>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</si>
  <si>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</si>
  <si>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</si>
  <si>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Rekonstrukce koupelen</t>
  </si>
  <si>
    <t>KSO:</t>
  </si>
  <si>
    <t>CC-CZ:</t>
  </si>
  <si>
    <t>Místo:</t>
  </si>
  <si>
    <t xml:space="preserve"> </t>
  </si>
  <si>
    <t>Datum:</t>
  </si>
  <si>
    <t>28. 8. 2018</t>
  </si>
  <si>
    <t>Zadavatel:</t>
  </si>
  <si>
    <t>IČ:</t>
  </si>
  <si>
    <t>Správa účelových zařízení VŠE</t>
  </si>
  <si>
    <t>DIČ:</t>
  </si>
  <si>
    <t>Uchazeč:</t>
  </si>
  <si>
    <t>Vyplň údaj</t>
  </si>
  <si>
    <t>Projektant:</t>
  </si>
  <si>
    <t>PROJECTICA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</si>
  <si>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</si>
  <si>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</si>
  <si>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</si>
  <si>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</si>
  <si>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</si>
  <si>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</si>
  <si>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</si>
  <si>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</si>
  <si>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</si>
  <si>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</si>
  <si>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</si>
  <si>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</si>
  <si>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</si>
  <si>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</si>
  <si>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</si>
  <si>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</si>
  <si>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</si>
  <si>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</si>
  <si>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</si>
  <si>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</si>
  <si>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</si>
  <si>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</si>
  <si>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</si>
  <si>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</si>
  <si>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</si>
  <si>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</si>
  <si>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</si>
  <si>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</si>
  <si>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</si>
  <si>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</si>
  <si>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</si>
  <si>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</si>
  <si>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</si>
  <si>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</si>
  <si>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</si>
  <si>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</si>
  <si>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</si>
  <si>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</si>
  <si>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</si>
  <si>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</si>
  <si>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</si>
  <si>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</si>
  <si>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3</t>
  </si>
  <si>
    <t>Blok C</t>
  </si>
  <si>
    <t>STA</t>
  </si>
  <si>
    <t>{b0264148-e528-4be3-9d0f-b4b27f5d8938}</t>
  </si>
  <si>
    <t>2</t>
  </si>
  <si>
    <t>Stavební část</t>
  </si>
  <si>
    <t>Soupis</t>
  </si>
  <si>
    <t>{49e3a0fe-4a40-40ba-bee8-07326102f4f6}</t>
  </si>
  <si>
    <t>1.NP</t>
  </si>
  <si>
    <t>{cecddeb7-299d-47df-a0fe-1bc565eeb1e6}</t>
  </si>
  <si>
    <t>/</t>
  </si>
  <si>
    <t>Typ A1-A4</t>
  </si>
  <si>
    <t>4</t>
  </si>
  <si>
    <t>{8476e5d3-2bb8-4166-ba50-0208f32d858c}</t>
  </si>
  <si>
    <t>Kuchyňka typ A1-A4</t>
  </si>
  <si>
    <t>{8135ecfd-538d-4ec3-b01f-c69b66ca2c2c}</t>
  </si>
  <si>
    <t>2.NP</t>
  </si>
  <si>
    <t>{06d48db4-57bb-493f-8e09-7fb7e9caf7db}</t>
  </si>
  <si>
    <t>{8e797f8f-a7b0-4469-8511-d2aa13433421}</t>
  </si>
  <si>
    <t>Typ B</t>
  </si>
  <si>
    <t>{6db282ef-24c0-4170-9de5-1fdb8b4c60fd}</t>
  </si>
  <si>
    <t>{7c0851d6-5bb8-4671-b1d1-10d07b8d3226}</t>
  </si>
  <si>
    <t>Kuchyňka typ B</t>
  </si>
  <si>
    <t>{bfc2ed54-6b70-4ff0-9937-0887b7a83c22}</t>
  </si>
  <si>
    <t>3.NP</t>
  </si>
  <si>
    <t>{7eca7956-158b-4d81-af09-51474ae89475}</t>
  </si>
  <si>
    <t>{b5f53ff8-dc1c-4fde-a7ce-09d9db3b904a}</t>
  </si>
  <si>
    <t>{72abc525-a623-46d3-a6a4-8d3562b6326e}</t>
  </si>
  <si>
    <t>{65181fe2-4e04-4988-a746-d1592af428f1}</t>
  </si>
  <si>
    <t>{6a9edfd5-4008-48c3-83d4-c69071f66188}</t>
  </si>
  <si>
    <t>4.NP</t>
  </si>
  <si>
    <t>{2cfcb81a-b249-493d-a60e-75378ab2b562}</t>
  </si>
  <si>
    <t>{c002d648-e5f2-4733-843a-044c33b1090d}</t>
  </si>
  <si>
    <t>{64455f9e-609a-498f-aed9-ca762c6ec8d3}</t>
  </si>
  <si>
    <t>{533fa6f4-e334-4121-b4a8-49ff942eca1f}</t>
  </si>
  <si>
    <t>{b9c6bcdf-26d3-41ba-8cd0-c9e4b5ab0ca4}</t>
  </si>
  <si>
    <t>5</t>
  </si>
  <si>
    <t>5.NP</t>
  </si>
  <si>
    <t>{ad35b6f5-2653-4d49-b345-55e38c4e67aa}</t>
  </si>
  <si>
    <t>{84b1a8ed-3cfe-4ebb-8b77-31bb2ee27441}</t>
  </si>
  <si>
    <t>{2f6bdb13-8205-47dd-aee4-9ea76bef26d1}</t>
  </si>
  <si>
    <t>{184b084d-6f25-4b2f-b5b0-ee146897ac17}</t>
  </si>
  <si>
    <t>{39b4287c-5f69-47fb-8e2f-c5def7fff952}</t>
  </si>
  <si>
    <t>Vodovod a zařizovací předměty</t>
  </si>
  <si>
    <t>{9e8a9c10-e37c-47af-8032-e823befe91e8}</t>
  </si>
  <si>
    <t>Kanalizace</t>
  </si>
  <si>
    <t>{5ab85cc6-6719-42b3-ac8c-0c6ab8e9e79e}</t>
  </si>
  <si>
    <t>Vzduchotechnika</t>
  </si>
  <si>
    <t>{680c5a6d-ad7a-47de-8aa3-2e72eb9712d2}</t>
  </si>
  <si>
    <t>Elektromontáže</t>
  </si>
  <si>
    <t>{cdc8413a-6963-4813-b2c2-b025085d76fa}</t>
  </si>
  <si>
    <t>6</t>
  </si>
  <si>
    <t>Stavební přípomoc</t>
  </si>
  <si>
    <t>{8a23fc10-929e-48bd-9194-86558ef2a2bb}</t>
  </si>
  <si>
    <t>7</t>
  </si>
  <si>
    <t>PBŘ</t>
  </si>
  <si>
    <t>{a8dbe0b5-7446-45fa-abaf-6f20dcc1d632}</t>
  </si>
  <si>
    <t>8</t>
  </si>
  <si>
    <t>Topení</t>
  </si>
  <si>
    <t>{bed32614-4f25-47f3-8b7c-878fd009ba85}</t>
  </si>
  <si>
    <t>VRN</t>
  </si>
  <si>
    <t>Ostatní a vedlejší náklady</t>
  </si>
  <si>
    <t>{88c20728-4660-42a5-9799-bcf57ac3d6ba}</t>
  </si>
  <si>
    <t>KRYCÍ LIST SOUPISU PRACÍ</t>
  </si>
  <si>
    <t>Objekt:</t>
  </si>
  <si>
    <t>3 - Blok C</t>
  </si>
  <si>
    <t>Soupis:</t>
  </si>
  <si>
    <t>1 - Stavební část</t>
  </si>
  <si>
    <t>Úroveň 4:</t>
  </si>
  <si>
    <t>1 - Typ A1-A4</t>
  </si>
  <si>
    <t>PROJECTICA s.r.o..</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</si>
  <si>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</si>
  <si>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</si>
  <si>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</si>
  <si>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</si>
  <si>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</si>
  <si>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</si>
  <si>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</si>
  <si>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</si>
  <si>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</si>
  <si>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</si>
  <si>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</si>
  <si>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</si>
  <si>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</si>
  <si>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</si>
  <si>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725 - Zdravotechnika - zařizovací předměty</t>
  </si>
  <si>
    <t xml:space="preserve">    763 - Konstrukce suché výstavby</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</si>
  <si>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</si>
  <si>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</si>
  <si>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</si>
  <si>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</si>
  <si>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</si>
  <si>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</si>
  <si>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</si>
  <si>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</si>
  <si>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</si>
  <si>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</si>
  <si>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</si>
  <si>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</si>
  <si>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</si>
  <si>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</si>
  <si>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</si>
  <si>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</si>
  <si>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</si>
  <si>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</si>
  <si>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</si>
  <si>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</si>
  <si>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</si>
  <si>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</si>
  <si>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</si>
  <si>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342272225</t>
  </si>
  <si>
    <t>Příčky z pórobetonových tvárnic hladkých na tenké maltové lože objemová hmotnost do 500 kg/m3, tloušťka příčky 100 mm</t>
  </si>
  <si>
    <t>m2</t>
  </si>
  <si>
    <t>CS ÚRS 2018 02</t>
  </si>
  <si>
    <t>835739281</t>
  </si>
  <si>
    <t>VV</t>
  </si>
  <si>
    <t>(1,85+1,85)*2,6</t>
  </si>
  <si>
    <t>342291121</t>
  </si>
  <si>
    <t>Ukotvení příček plochými kotvami, do konstrukce cihelné</t>
  </si>
  <si>
    <t>m</t>
  </si>
  <si>
    <t>-775008244</t>
  </si>
  <si>
    <t>2,6*2*2</t>
  </si>
  <si>
    <t>1,25*4</t>
  </si>
  <si>
    <t>Součet</t>
  </si>
  <si>
    <t>346272256</t>
  </si>
  <si>
    <t>Přizdívky z pórobetonových tvárnic objemová hmotnost do 500 kg/m3, na tenké maltové lože, tloušťka přizdívky 150 mm</t>
  </si>
  <si>
    <t>-1601079345</t>
  </si>
  <si>
    <t>(1,6+0,95+0,95+1,5)*1,25</t>
  </si>
  <si>
    <t>Úpravy povrchů, podlahy a osazování výplní</t>
  </si>
  <si>
    <t>612321111</t>
  </si>
  <si>
    <t>Omítka vápenocementová vnitřních ploch nanášená ručně jednovrstvá, tloušťky do 10 mm hrubá zatřená svislých konstrukcí stěn</t>
  </si>
  <si>
    <t>1871264484</t>
  </si>
  <si>
    <t>na původním keramickém zdivu</t>
  </si>
  <si>
    <t>(2,5+1,85+2,5+2,4+1,85+2,4)*2,4</t>
  </si>
  <si>
    <t>-0,7*2,0*2</t>
  </si>
  <si>
    <t>-(1,6+1,5+0,95+0,95)*1,25</t>
  </si>
  <si>
    <t>619991001</t>
  </si>
  <si>
    <t>Zakrytí vnitřních ploch před znečištěním včetně pozdějšího odkrytí podlah fólií přilepenou lepící páskou</t>
  </si>
  <si>
    <t>-1651483947</t>
  </si>
  <si>
    <t>619991011</t>
  </si>
  <si>
    <t>Zakrytí vnitřních ploch před znečištěním včetně pozdějšího odkrytí konstrukcí a prvků obalením fólií a přelepením páskou</t>
  </si>
  <si>
    <t>1948048366</t>
  </si>
  <si>
    <t>dveře</t>
  </si>
  <si>
    <t>0,7*2,0*2</t>
  </si>
  <si>
    <t>9</t>
  </si>
  <si>
    <t>Ostatní konstrukce a práce, bourání</t>
  </si>
  <si>
    <t>95</t>
  </si>
  <si>
    <t>Různé dokončovací konstrukce a práce pozemních staveb</t>
  </si>
  <si>
    <t>952901111</t>
  </si>
  <si>
    <t>Vyčištění budov nebo objektů před předáním do užívání budov bytové nebo občanské výstavby, světlé výšky podlaží do 4 m</t>
  </si>
  <si>
    <t>640291665</t>
  </si>
  <si>
    <t>4,6+4,4</t>
  </si>
  <si>
    <t>96</t>
  </si>
  <si>
    <t>Bourání konstrukcí</t>
  </si>
  <si>
    <t>962031132</t>
  </si>
  <si>
    <t>Bourání příček z cihel, tvárnic nebo příčkovek z cihel pálených, plných nebo dutých na maltu vápennou nebo vápenocementovou, tl. do 100 mm</t>
  </si>
  <si>
    <t>-1179531289</t>
  </si>
  <si>
    <t>978011191</t>
  </si>
  <si>
    <t>Otlučení vápenných nebo vápenocementových omítek vnitřních ploch stropů, v rozsahu přes 50 do 100 %</t>
  </si>
  <si>
    <t>1035920143</t>
  </si>
  <si>
    <t>10</t>
  </si>
  <si>
    <t>978013191</t>
  </si>
  <si>
    <t>Otlučení vápenných nebo vápenocementových omítek vnitřních ploch stěn s vyškrabáním spar, s očištěním zdiva, v rozsahu přes 50 do 100 %</t>
  </si>
  <si>
    <t>1697502781</t>
  </si>
  <si>
    <t>(8,7+8,5)*2,6</t>
  </si>
  <si>
    <t>997</t>
  </si>
  <si>
    <t>Přesun sutě</t>
  </si>
  <si>
    <t>11</t>
  </si>
  <si>
    <t>997013211</t>
  </si>
  <si>
    <t>Vnitrostaveništní doprava suti a vybouraných hmot vodorovně do 50 m svisle ručně (nošením po schodech) pro budovy a haly výšky do 6 m</t>
  </si>
  <si>
    <t>t</t>
  </si>
  <si>
    <t>-420966877</t>
  </si>
  <si>
    <t>12</t>
  </si>
  <si>
    <t>997013501</t>
  </si>
  <si>
    <t>Odvoz suti a vybouraných hmot na skládku nebo meziskládku se složením, na vzdálenost do 1 km</t>
  </si>
  <si>
    <t>931364337</t>
  </si>
  <si>
    <t>13</t>
  </si>
  <si>
    <t>997013509</t>
  </si>
  <si>
    <t>Odvoz suti a vybouraných hmot na skládku nebo meziskládku se složením, na vzdálenost Příplatek k ceně za každý další i započatý 1 km přes 1 km</t>
  </si>
  <si>
    <t>1473134569</t>
  </si>
  <si>
    <t>7,165*30 'Přepočtené koeficientem množství</t>
  </si>
  <si>
    <t>14</t>
  </si>
  <si>
    <t>997013831</t>
  </si>
  <si>
    <t>Poplatek za uložení stavebního odpadu na skládce (skládkovné) směsného stavebního a demoličního zatříděného do Katalogu odpadů pod kódem 170 904</t>
  </si>
  <si>
    <t>1996501693</t>
  </si>
  <si>
    <t>998</t>
  </si>
  <si>
    <t>Přesun hmot</t>
  </si>
  <si>
    <t>998018001</t>
  </si>
  <si>
    <t>Přesun hmot pro budovy občanské výstavby, bydlení, výrobu a služby ruční - bez užití mechanizace vodorovná dopravní vzdálenost do 100 m pro budovy s jakoukoliv nosnou konstrukcí výšky do 6 m</t>
  </si>
  <si>
    <t>330439044</t>
  </si>
  <si>
    <t>PSV</t>
  </si>
  <si>
    <t>Práce a dodávky PSV</t>
  </si>
  <si>
    <t>711</t>
  </si>
  <si>
    <t>Izolace proti vodě, vlhkosti a plynům</t>
  </si>
  <si>
    <t>16</t>
  </si>
  <si>
    <t>711113117</t>
  </si>
  <si>
    <t xml:space="preserve">Izolace proti vlhkosti natěradly a tmely za studena na ploše vodorovné V těsnicí stěrkou </t>
  </si>
  <si>
    <t>1428507883</t>
  </si>
  <si>
    <t>17</t>
  </si>
  <si>
    <t>711113127</t>
  </si>
  <si>
    <t>Izolace proti vlhkosti natěradly a tmely za studena na ploše svislé S těsnicí stěrkou</t>
  </si>
  <si>
    <t>26836289</t>
  </si>
  <si>
    <t>(8,7+8,5)*0,15</t>
  </si>
  <si>
    <t>(0,9+0,9)*2,25*2</t>
  </si>
  <si>
    <t>-0,7*2*0,15</t>
  </si>
  <si>
    <t>18</t>
  </si>
  <si>
    <t>K005</t>
  </si>
  <si>
    <t>D+M koutové systémové pásky k tekuté hydroizolaci</t>
  </si>
  <si>
    <t>-980428604</t>
  </si>
  <si>
    <t>(8,7+8,5)+0,15*8*2</t>
  </si>
  <si>
    <t>2,25*2</t>
  </si>
  <si>
    <t>-0,7*2</t>
  </si>
  <si>
    <t>19</t>
  </si>
  <si>
    <t>998711201</t>
  </si>
  <si>
    <t>Přesun hmot pro izolace proti vodě, vlhkosti a plynům stanovený procentní sazbou (%) z ceny vodorovná dopravní vzdálenost do 50 m v objektech výšky do 6 m</t>
  </si>
  <si>
    <t>%</t>
  </si>
  <si>
    <t>-698386866</t>
  </si>
  <si>
    <t>725</t>
  </si>
  <si>
    <t>Zdravotechnika - zařizovací předměty</t>
  </si>
  <si>
    <t>20</t>
  </si>
  <si>
    <t>998725201</t>
  </si>
  <si>
    <t>Přesun hmot pro zařizovací předměty stanovený procentní sazbou (%) z ceny vodorovná dopravní vzdálenost do 50 m v objektech výšky do 6 m</t>
  </si>
  <si>
    <t>161577088</t>
  </si>
  <si>
    <t>K001</t>
  </si>
  <si>
    <t>D+M háček na ručník</t>
  </si>
  <si>
    <t>kus</t>
  </si>
  <si>
    <t>-2145877395</t>
  </si>
  <si>
    <t>22</t>
  </si>
  <si>
    <t>K002</t>
  </si>
  <si>
    <t>D+M držák na mýdlo k umyvadlu</t>
  </si>
  <si>
    <t>-1020189399</t>
  </si>
  <si>
    <t>23</t>
  </si>
  <si>
    <t>K004</t>
  </si>
  <si>
    <t>D+M odpadkový koš</t>
  </si>
  <si>
    <t>-1893519704</t>
  </si>
  <si>
    <t>24</t>
  </si>
  <si>
    <t>K018</t>
  </si>
  <si>
    <t>D+M držák na toaletní papír</t>
  </si>
  <si>
    <t>-1425073380</t>
  </si>
  <si>
    <t>25</t>
  </si>
  <si>
    <t>K019</t>
  </si>
  <si>
    <t>D+M WC štětka</t>
  </si>
  <si>
    <t>1240765796</t>
  </si>
  <si>
    <t>26</t>
  </si>
  <si>
    <t>K068</t>
  </si>
  <si>
    <t>D+M držák sprchy</t>
  </si>
  <si>
    <t>1468149266</t>
  </si>
  <si>
    <t>27</t>
  </si>
  <si>
    <t>K069</t>
  </si>
  <si>
    <t>D+M držák na mýdlo ve sprše</t>
  </si>
  <si>
    <t>-1596088110</t>
  </si>
  <si>
    <t>763</t>
  </si>
  <si>
    <t>Konstrukce suché výstavby</t>
  </si>
  <si>
    <t>28</t>
  </si>
  <si>
    <t>763131451-1</t>
  </si>
  <si>
    <t>Podhled ze sádrokartonových desek dvouvrstvá zavěšená spodní konstrukce z ocelových profilů CD, UD jednoduše opláštěná deskou impregnovanou H2, tl. 15 mm, bez TI</t>
  </si>
  <si>
    <t>-558914670</t>
  </si>
  <si>
    <t>29</t>
  </si>
  <si>
    <t>763131821</t>
  </si>
  <si>
    <t>Demontáž podhledu nebo samostatného požárního předělu ze sádrokartonových desek s nosnou konstrukcí dvouvrstvou z ocelových profilů, opláštění jednoduché</t>
  </si>
  <si>
    <t>883725621</t>
  </si>
  <si>
    <t>30</t>
  </si>
  <si>
    <t>763172311-1</t>
  </si>
  <si>
    <t>Instalační technika pro konstrukce ze sádrokartonových desek montáž revizních dvířek velikost 150 x 150 mm</t>
  </si>
  <si>
    <t>189851778</t>
  </si>
  <si>
    <t>31</t>
  </si>
  <si>
    <t>M</t>
  </si>
  <si>
    <t>59030710-1</t>
  </si>
  <si>
    <t>dvířka revizní s automatickým zámkem 150x150mm</t>
  </si>
  <si>
    <t>32</t>
  </si>
  <si>
    <t>2089756607</t>
  </si>
  <si>
    <t>998763401</t>
  </si>
  <si>
    <t>Přesun hmot pro konstrukce montované z desek stanovený procentní sazbou (%) z ceny vodorovná dopravní vzdálenost do 50 m v objektech výšky do 6 m</t>
  </si>
  <si>
    <t>2038773325</t>
  </si>
  <si>
    <t>766</t>
  </si>
  <si>
    <t>Konstrukce truhlářské</t>
  </si>
  <si>
    <t>33</t>
  </si>
  <si>
    <t>766660001</t>
  </si>
  <si>
    <t>Montáž dveřních křídel dřevěných nebo plastových otevíravých do ocelové zárubně povrchově upravených jednokřídlových, šířky do 800 mm</t>
  </si>
  <si>
    <t>-1360071539</t>
  </si>
  <si>
    <t>34</t>
  </si>
  <si>
    <t>611x1</t>
  </si>
  <si>
    <t>dveře dřevěné vnitřní hladké plné 1křídlové 70x197cm- cena dle výběru investora- předpoklad 2000 Kč/kus</t>
  </si>
  <si>
    <t>-234808562</t>
  </si>
  <si>
    <t>35</t>
  </si>
  <si>
    <t>766660722</t>
  </si>
  <si>
    <t>Montáž dveřních doplňků dveřního kování</t>
  </si>
  <si>
    <t>-1692114277</t>
  </si>
  <si>
    <t>36</t>
  </si>
  <si>
    <t>549x2</t>
  </si>
  <si>
    <t>kování- cena dle výběru investora- předpoklad 500 Kč/kus</t>
  </si>
  <si>
    <t>-965393958</t>
  </si>
  <si>
    <t>37</t>
  </si>
  <si>
    <t>766691914</t>
  </si>
  <si>
    <t>Vyvěšení dveřních křídel do suti</t>
  </si>
  <si>
    <t>-2936981</t>
  </si>
  <si>
    <t>38</t>
  </si>
  <si>
    <t>766694112-</t>
  </si>
  <si>
    <t>Montáž ostatních truhlářských konstrukcí parapetních desek dřevěných nebo plastových šířky do 300 mm</t>
  </si>
  <si>
    <t>-1251174838</t>
  </si>
  <si>
    <t>39</t>
  </si>
  <si>
    <t>60794100</t>
  </si>
  <si>
    <t>deska parapetní dřevotřísková vnitřní 0,15 x 1 m</t>
  </si>
  <si>
    <t>1324461688</t>
  </si>
  <si>
    <t>40</t>
  </si>
  <si>
    <t>998766201</t>
  </si>
  <si>
    <t>Přesun hmot pro konstrukce truhlářské stanovený procentní sazbou (%) z ceny vodorovná dopravní vzdálenost do 50 m v objektech výšky do 6 m</t>
  </si>
  <si>
    <t>-952714867</t>
  </si>
  <si>
    <t>771</t>
  </si>
  <si>
    <t>Podlahy z dlaždic</t>
  </si>
  <si>
    <t>41</t>
  </si>
  <si>
    <t>771571810</t>
  </si>
  <si>
    <t>Demontáž podlah z dlaždic keramických kladených do malty (vč. odsekání malty)</t>
  </si>
  <si>
    <t>2127862465</t>
  </si>
  <si>
    <t>42</t>
  </si>
  <si>
    <t>771574113</t>
  </si>
  <si>
    <t>Montáž podlah z dlaždic keramických lepených flexibilním lepidlem režných nebo glazovaných hladkých přes 9 do 12 ks/ m2</t>
  </si>
  <si>
    <t>2024316514</t>
  </si>
  <si>
    <t>43</t>
  </si>
  <si>
    <t>597x2</t>
  </si>
  <si>
    <t>dlažba keramická 300x300mm- kalibrovaná, protiskluzná, otěruvzdornost  PEI 4</t>
  </si>
  <si>
    <t>260475907</t>
  </si>
  <si>
    <t>9*1,1 'Přepočtené koeficientem množství</t>
  </si>
  <si>
    <t>44</t>
  </si>
  <si>
    <t>771579191</t>
  </si>
  <si>
    <t>Montáž podlah z dlaždic keramických Příplatek k cenám za plochu do 5 m2 jednotlivě</t>
  </si>
  <si>
    <t>377527341</t>
  </si>
  <si>
    <t>45</t>
  </si>
  <si>
    <t>771591111</t>
  </si>
  <si>
    <t>Podlahy - ostatní práce penetrace podkladu</t>
  </si>
  <si>
    <t>-1938871344</t>
  </si>
  <si>
    <t>46</t>
  </si>
  <si>
    <t>775429121</t>
  </si>
  <si>
    <t>Montáž lišty přechodové (vyrovnávací) připevněné vruty</t>
  </si>
  <si>
    <t>-1806577118</t>
  </si>
  <si>
    <t>0,7*2</t>
  </si>
  <si>
    <t>47</t>
  </si>
  <si>
    <t>55343110</t>
  </si>
  <si>
    <t xml:space="preserve">profil přechodový </t>
  </si>
  <si>
    <t>110003831</t>
  </si>
  <si>
    <t>1,4*1,1 'Přepočtené koeficientem množství</t>
  </si>
  <si>
    <t>48</t>
  </si>
  <si>
    <t>998771201</t>
  </si>
  <si>
    <t>Přesun hmot pro podlahy z dlaždic stanovený procentní sazbou (%) z ceny vodorovná dopravní vzdálenost do 50 m v objektech výšky do 6 m</t>
  </si>
  <si>
    <t>1092889848</t>
  </si>
  <si>
    <t>781</t>
  </si>
  <si>
    <t>Dokončovací práce - obklady</t>
  </si>
  <si>
    <t>49</t>
  </si>
  <si>
    <t>781471810</t>
  </si>
  <si>
    <t>Demontáž obkladů z dlaždic keramických kladených do malty</t>
  </si>
  <si>
    <t>-841345856</t>
  </si>
  <si>
    <t>(8,7+8,5)*2,0</t>
  </si>
  <si>
    <t>50</t>
  </si>
  <si>
    <t>781474112</t>
  </si>
  <si>
    <t>Montáž obkladů vnitřních stěn z dlaždic keramických lepených flexibilním lepidlem režných nebo glazovaných hladkých přes 6 do 12 ks/m2</t>
  </si>
  <si>
    <t>1433397497</t>
  </si>
  <si>
    <t>(8,7+8,5)*2,4</t>
  </si>
  <si>
    <t>51</t>
  </si>
  <si>
    <t>y656</t>
  </si>
  <si>
    <t>obklad keramický 300x300mm- kalibrovaný, pro vysoké machanické namáhání</t>
  </si>
  <si>
    <t>205289653</t>
  </si>
  <si>
    <t>38,48*1,1 'Přepočtené koeficientem množství</t>
  </si>
  <si>
    <t>52</t>
  </si>
  <si>
    <t>781491022</t>
  </si>
  <si>
    <t>Montáž zrcadel lepených silikonovým tmelem na keramický obklad, plochy přes 1 m2</t>
  </si>
  <si>
    <t>-621538846</t>
  </si>
  <si>
    <t>1,0*1,25*2</t>
  </si>
  <si>
    <t>53</t>
  </si>
  <si>
    <t>63465122</t>
  </si>
  <si>
    <t xml:space="preserve">zrcadlo </t>
  </si>
  <si>
    <t>2043692160</t>
  </si>
  <si>
    <t>2,5*1,1 'Přepočtené koeficientem množství</t>
  </si>
  <si>
    <t>54</t>
  </si>
  <si>
    <t>781494111</t>
  </si>
  <si>
    <t>Ostatní prvky plastové profily ukončovací a dilatační lepené flexibilním lepidlem rohové</t>
  </si>
  <si>
    <t>-2060458439</t>
  </si>
  <si>
    <t>1,6+0,95+1,5+0,95+1,25*4</t>
  </si>
  <si>
    <t>55</t>
  </si>
  <si>
    <t>781495111</t>
  </si>
  <si>
    <t>Ostatní prvky ostatní práce penetrace podkladu</t>
  </si>
  <si>
    <t>737817396</t>
  </si>
  <si>
    <t>56</t>
  </si>
  <si>
    <t>781495115</t>
  </si>
  <si>
    <t>Ostatní prvky ostatní práce spárování silikonem</t>
  </si>
  <si>
    <t>-399642566</t>
  </si>
  <si>
    <t>styk obklad dlažba</t>
  </si>
  <si>
    <t>(8,7+8,5)-0,7*2</t>
  </si>
  <si>
    <t>kouty</t>
  </si>
  <si>
    <t>2,4*(4+4)</t>
  </si>
  <si>
    <t>1,25*(4)</t>
  </si>
  <si>
    <t>u zařizovacích předmětů</t>
  </si>
  <si>
    <t>1,0*8</t>
  </si>
  <si>
    <t>57</t>
  </si>
  <si>
    <t>998781201</t>
  </si>
  <si>
    <t>Přesun hmot pro obklady keramické stanovený procentní sazbou (%) z ceny vodorovná dopravní vzdálenost do 50 m v objektech výšky do 6 m</t>
  </si>
  <si>
    <t>-2024657275</t>
  </si>
  <si>
    <t>783</t>
  </si>
  <si>
    <t>Dokončovací práce - nátěry</t>
  </si>
  <si>
    <t>58</t>
  </si>
  <si>
    <t>783306811</t>
  </si>
  <si>
    <t>Odstranění nátěrů ze zámečnických konstrukcí oškrábáním</t>
  </si>
  <si>
    <t>-792115314</t>
  </si>
  <si>
    <t>oprava zárubní</t>
  </si>
  <si>
    <t>(0,7+2,0+2,0)*0,25*2</t>
  </si>
  <si>
    <t>59</t>
  </si>
  <si>
    <t>783334201</t>
  </si>
  <si>
    <t>Základní antikorozní nátěr zámečnických konstrukcí jednonásobný epoxidový</t>
  </si>
  <si>
    <t>1717646762</t>
  </si>
  <si>
    <t>60</t>
  </si>
  <si>
    <t>783337101</t>
  </si>
  <si>
    <t>Krycí nátěr (email) zámečnických konstrukcí jednonásobný epoxidový</t>
  </si>
  <si>
    <t>-527314476</t>
  </si>
  <si>
    <t>784</t>
  </si>
  <si>
    <t>Dokončovací práce - malby a tapety</t>
  </si>
  <si>
    <t>61</t>
  </si>
  <si>
    <t>784181101</t>
  </si>
  <si>
    <t>Penetrace podkladu jednonásobná základní akrylátová v místnostech výšky do 3,80 m</t>
  </si>
  <si>
    <t>1419606732</t>
  </si>
  <si>
    <t>62</t>
  </si>
  <si>
    <t>784221101</t>
  </si>
  <si>
    <t>Malby z malířských směsí otěruvzdorných za sucha dvojnásobné, bílé za sucha otěruvzdorné dobře v místnostech výšky do 3,80 m</t>
  </si>
  <si>
    <t>377568072</t>
  </si>
  <si>
    <t>2 - Kuchyňka typ A1-A4</t>
  </si>
  <si>
    <t>548444493</t>
  </si>
  <si>
    <t>2,1*1,0</t>
  </si>
  <si>
    <t>-797220775</t>
  </si>
  <si>
    <t>1641041321</t>
  </si>
  <si>
    <t>0,7*2,0*5</t>
  </si>
  <si>
    <t>-152511866</t>
  </si>
  <si>
    <t>-1073180823</t>
  </si>
  <si>
    <t>-1553152117</t>
  </si>
  <si>
    <t>1926281826</t>
  </si>
  <si>
    <t>1948737991</t>
  </si>
  <si>
    <t>1,415*30 'Přepočtené koeficientem množství</t>
  </si>
  <si>
    <t>-1057565</t>
  </si>
  <si>
    <t>29978782</t>
  </si>
  <si>
    <t>472781980</t>
  </si>
  <si>
    <t>536131354</t>
  </si>
  <si>
    <t>1563488988</t>
  </si>
  <si>
    <t>-1002792512</t>
  </si>
  <si>
    <t>-960990681</t>
  </si>
  <si>
    <t>-699779935</t>
  </si>
  <si>
    <t>K070</t>
  </si>
  <si>
    <t>Demontáž stávající kuchyňské linky vč. dřezu, baterie a veškerého vybavení</t>
  </si>
  <si>
    <t>kpl</t>
  </si>
  <si>
    <t>936923899</t>
  </si>
  <si>
    <t>K071</t>
  </si>
  <si>
    <t>D+M kuchyňské linky vestvavěná na míru, záruka 60 měsíců 
Cena zahrnuje: 
-dolní skřínky (dřevotřískové desky tl.18mm) 
-horní skřínky (dřevotřískové desky tl.18mm) 
 -pracovní desku tl. 38mm</t>
  </si>
  <si>
    <t>-1483658050</t>
  </si>
  <si>
    <t>K072</t>
  </si>
  <si>
    <t>D+M el. varné konvice</t>
  </si>
  <si>
    <t>-303101656</t>
  </si>
  <si>
    <t>K073</t>
  </si>
  <si>
    <t>D+M sklokeramické varné desky dvouplotýnkové</t>
  </si>
  <si>
    <t>-1734373295</t>
  </si>
  <si>
    <t>K074</t>
  </si>
  <si>
    <t>D+M mikrovlnné trouby</t>
  </si>
  <si>
    <t>-901551653</t>
  </si>
  <si>
    <t>K075</t>
  </si>
  <si>
    <t>D+M lednice</t>
  </si>
  <si>
    <t>593651386</t>
  </si>
  <si>
    <t>K076</t>
  </si>
  <si>
    <t>D+M dřezu vč. sifonu a napojení na kanalizaci</t>
  </si>
  <si>
    <t>2057328992</t>
  </si>
  <si>
    <t>K077</t>
  </si>
  <si>
    <t>D+M dřezové baterie chromové, keramická kartuš, záruka 60 měs s otočným ramenem</t>
  </si>
  <si>
    <t>2015021032</t>
  </si>
  <si>
    <t>-1867041990</t>
  </si>
  <si>
    <t>-7128108</t>
  </si>
  <si>
    <t>1390389238</t>
  </si>
  <si>
    <t>2,1*1,1 'Přepočtené koeficientem množství</t>
  </si>
  <si>
    <t>781494511</t>
  </si>
  <si>
    <t>Ostatní prvky plastové profily ukončovací a dilatační lepené flexibilním lepidlem ukončovací</t>
  </si>
  <si>
    <t>1633866970</t>
  </si>
  <si>
    <t>2,1+1,0+1,0</t>
  </si>
  <si>
    <t>365845727</t>
  </si>
  <si>
    <t>1717074060</t>
  </si>
  <si>
    <t>-773123062</t>
  </si>
  <si>
    <t>784121001</t>
  </si>
  <si>
    <t>Oškrabání malby v místnostech výšky do 3,80 m</t>
  </si>
  <si>
    <t>-1941728376</t>
  </si>
  <si>
    <t>stěny</t>
  </si>
  <si>
    <t>16,5*2,4</t>
  </si>
  <si>
    <t>-dveře</t>
  </si>
  <si>
    <t>-0,7*2,0*5</t>
  </si>
  <si>
    <t>-obklad</t>
  </si>
  <si>
    <t>-2,1</t>
  </si>
  <si>
    <t>-141189555</t>
  </si>
  <si>
    <t>podhled</t>
  </si>
  <si>
    <t>8,0</t>
  </si>
  <si>
    <t>1878217979</t>
  </si>
  <si>
    <t>-836887547</t>
  </si>
  <si>
    <t>-1900638558</t>
  </si>
  <si>
    <t>-900529395</t>
  </si>
  <si>
    <t>1865267598</t>
  </si>
  <si>
    <t>-1532469320</t>
  </si>
  <si>
    <t>-1118588780</t>
  </si>
  <si>
    <t>-659939794</t>
  </si>
  <si>
    <t>-121823754</t>
  </si>
  <si>
    <t>829429851</t>
  </si>
  <si>
    <t>-1872486495</t>
  </si>
  <si>
    <t>452313956</t>
  </si>
  <si>
    <t>2127385634</t>
  </si>
  <si>
    <t>1073986010</t>
  </si>
  <si>
    <t>-422222588</t>
  </si>
  <si>
    <t>-1000199980</t>
  </si>
  <si>
    <t>-325517136</t>
  </si>
  <si>
    <t>1870790355</t>
  </si>
  <si>
    <t>402638957</t>
  </si>
  <si>
    <t>1672280192</t>
  </si>
  <si>
    <t>-58669742</t>
  </si>
  <si>
    <t>-1492128515</t>
  </si>
  <si>
    <t>-1587936187</t>
  </si>
  <si>
    <t>-1917262523</t>
  </si>
  <si>
    <t>-1338136630</t>
  </si>
  <si>
    <t>154817839</t>
  </si>
  <si>
    <t>-24287560</t>
  </si>
  <si>
    <t>1869077176</t>
  </si>
  <si>
    <t>921876090</t>
  </si>
  <si>
    <t>474895135</t>
  </si>
  <si>
    <t>609897501</t>
  </si>
  <si>
    <t>1554058771</t>
  </si>
  <si>
    <t>-2107901658</t>
  </si>
  <si>
    <t>-1595298139</t>
  </si>
  <si>
    <t>-1906730312</t>
  </si>
  <si>
    <t>-373873834</t>
  </si>
  <si>
    <t>-766701509</t>
  </si>
  <si>
    <t>234211335</t>
  </si>
  <si>
    <t>-1994058194</t>
  </si>
  <si>
    <t>1182167110</t>
  </si>
  <si>
    <t>2133887854</t>
  </si>
  <si>
    <t>1052588510</t>
  </si>
  <si>
    <t>-245285453</t>
  </si>
  <si>
    <t>-1411166519</t>
  </si>
  <si>
    <t>893024937</t>
  </si>
  <si>
    <t>-582132338</t>
  </si>
  <si>
    <t>2019811038</t>
  </si>
  <si>
    <t>-951331937</t>
  </si>
  <si>
    <t>-330252053</t>
  </si>
  <si>
    <t>595286667</t>
  </si>
  <si>
    <t>1293583942</t>
  </si>
  <si>
    <t>-69919174</t>
  </si>
  <si>
    <t>1049712541</t>
  </si>
  <si>
    <t>-1185372311</t>
  </si>
  <si>
    <t>-1233828160</t>
  </si>
  <si>
    <t>-1617272494</t>
  </si>
  <si>
    <t>-1170263685</t>
  </si>
  <si>
    <t>1502776288</t>
  </si>
  <si>
    <t>-53301103</t>
  </si>
  <si>
    <t>1034264282</t>
  </si>
  <si>
    <t>962486873</t>
  </si>
  <si>
    <t>-526945973</t>
  </si>
  <si>
    <t>1263566438</t>
  </si>
  <si>
    <t>2 - Typ B</t>
  </si>
  <si>
    <t>342272245</t>
  </si>
  <si>
    <t>Příčky z pórobetonových tvárnic hladkých na tenké maltové lože objemová hmotnost do 500 kg/m3, tloušťka příčky 150 mm</t>
  </si>
  <si>
    <t>1019977318</t>
  </si>
  <si>
    <t>0,8*2,6</t>
  </si>
  <si>
    <t>262715447</t>
  </si>
  <si>
    <t>2,6*2</t>
  </si>
  <si>
    <t>1,25*2</t>
  </si>
  <si>
    <t>1551611578</t>
  </si>
  <si>
    <t>2,15*1,25</t>
  </si>
  <si>
    <t>612142001</t>
  </si>
  <si>
    <t>Potažení vnitřních ploch pletivem v ploše nebo pruzích, na plném podkladu sklovláknitým vtlačením do tmelu stěn</t>
  </si>
  <si>
    <t>-172294565</t>
  </si>
  <si>
    <t>612311131</t>
  </si>
  <si>
    <t>Potažení vnitřních ploch štukem tloušťky do 3 mm svislých konstrukcí stěn</t>
  </si>
  <si>
    <t>1903697209</t>
  </si>
  <si>
    <t>1797339624</t>
  </si>
  <si>
    <t>8,0*2,4</t>
  </si>
  <si>
    <t>-(0,7*2,0+2,15*1,25)</t>
  </si>
  <si>
    <t>1484086507</t>
  </si>
  <si>
    <t>3,9+2,5</t>
  </si>
  <si>
    <t>-1406866990</t>
  </si>
  <si>
    <t>0,7*2,0*3</t>
  </si>
  <si>
    <t>-696812046</t>
  </si>
  <si>
    <t>962031133</t>
  </si>
  <si>
    <t>Bourání příček z cihel, tvárnic nebo příčkovek z cihel pálených, plných nebo dutých na maltu vápennou nebo vápenocementovou, tl. do 150 mm</t>
  </si>
  <si>
    <t>-1868713424</t>
  </si>
  <si>
    <t>154162611</t>
  </si>
  <si>
    <t>-217778442</t>
  </si>
  <si>
    <t>8,0*2,6+0,8*2,6</t>
  </si>
  <si>
    <t>-0,7*2,0</t>
  </si>
  <si>
    <t>751257897</t>
  </si>
  <si>
    <t>1088360718</t>
  </si>
  <si>
    <t>330870999</t>
  </si>
  <si>
    <t>3,336*30 'Přepočtené koeficientem množství</t>
  </si>
  <si>
    <t>2078483642</t>
  </si>
  <si>
    <t>-1910034219</t>
  </si>
  <si>
    <t>593607686</t>
  </si>
  <si>
    <t>-1931369878</t>
  </si>
  <si>
    <t>8,0*0,15</t>
  </si>
  <si>
    <t>-0,7*0,15</t>
  </si>
  <si>
    <t>(1,0+1,0)*2,25</t>
  </si>
  <si>
    <t>713753170</t>
  </si>
  <si>
    <t>-27682484</t>
  </si>
  <si>
    <t>-0,7</t>
  </si>
  <si>
    <t>2,25+0,15*4</t>
  </si>
  <si>
    <t>1295480625</t>
  </si>
  <si>
    <t>1671631868</t>
  </si>
  <si>
    <t>-1729754721</t>
  </si>
  <si>
    <t>1039852146</t>
  </si>
  <si>
    <t>-265742523</t>
  </si>
  <si>
    <t>-1538486906</t>
  </si>
  <si>
    <t>1999927088</t>
  </si>
  <si>
    <t>-1667752581</t>
  </si>
  <si>
    <t>2011801986</t>
  </si>
  <si>
    <t>957031287</t>
  </si>
  <si>
    <t>1745052562</t>
  </si>
  <si>
    <t>-350573496</t>
  </si>
  <si>
    <t>735213983</t>
  </si>
  <si>
    <t>1134310051</t>
  </si>
  <si>
    <t>-86373869</t>
  </si>
  <si>
    <t>1534046591</t>
  </si>
  <si>
    <t>2113425640</t>
  </si>
  <si>
    <t>-1136205692</t>
  </si>
  <si>
    <t>1909482597</t>
  </si>
  <si>
    <t>-627921789</t>
  </si>
  <si>
    <t>-656593270</t>
  </si>
  <si>
    <t>-1257892097</t>
  </si>
  <si>
    <t>3,9*1,1 'Přepočtené koeficientem množství</t>
  </si>
  <si>
    <t>-549811130</t>
  </si>
  <si>
    <t>1633742978</t>
  </si>
  <si>
    <t>1134335731</t>
  </si>
  <si>
    <t>0,7*1,1 'Přepočtené koeficientem množství</t>
  </si>
  <si>
    <t>-1891332365</t>
  </si>
  <si>
    <t>-1549753073</t>
  </si>
  <si>
    <t>8,0*2,0</t>
  </si>
  <si>
    <t>151396997</t>
  </si>
  <si>
    <t>9010306</t>
  </si>
  <si>
    <t>17,8*1,1 'Přepočtené koeficientem množství</t>
  </si>
  <si>
    <t>1799973595</t>
  </si>
  <si>
    <t>1,25*1,0</t>
  </si>
  <si>
    <t>363964537</t>
  </si>
  <si>
    <t>1,25*1,1 'Přepočtené koeficientem množství</t>
  </si>
  <si>
    <t>623007808</t>
  </si>
  <si>
    <t>2,15</t>
  </si>
  <si>
    <t>522988518</t>
  </si>
  <si>
    <t>-595134629</t>
  </si>
  <si>
    <t>8,0-0,7</t>
  </si>
  <si>
    <t>2,4*4+2,15</t>
  </si>
  <si>
    <t>zařizovací předměty</t>
  </si>
  <si>
    <t>1,0*4</t>
  </si>
  <si>
    <t>1756162198</t>
  </si>
  <si>
    <t>184044650</t>
  </si>
  <si>
    <t>(0,7+2,0+2,0)*0,25</t>
  </si>
  <si>
    <t>-1080601580</t>
  </si>
  <si>
    <t>-482889031</t>
  </si>
  <si>
    <t>84404641</t>
  </si>
  <si>
    <t>místnost u stoupačky</t>
  </si>
  <si>
    <t>6,4*2,4-0,7*2,0*3</t>
  </si>
  <si>
    <t>2,4</t>
  </si>
  <si>
    <t>1508947360</t>
  </si>
  <si>
    <t>koupelna</t>
  </si>
  <si>
    <t>3,9</t>
  </si>
  <si>
    <t>místnoat u stoupačky</t>
  </si>
  <si>
    <t>(6,4+0,8)*2,4-0,7*2,0*3+2,4</t>
  </si>
  <si>
    <t>1916358715</t>
  </si>
  <si>
    <t>3 - Kuchyňka typ A1-A4</t>
  </si>
  <si>
    <t>-510389429</t>
  </si>
  <si>
    <t>-1730178046</t>
  </si>
  <si>
    <t>-1121974393</t>
  </si>
  <si>
    <t>791336335</t>
  </si>
  <si>
    <t>1076911343</t>
  </si>
  <si>
    <t>307429908</t>
  </si>
  <si>
    <t>-1983837255</t>
  </si>
  <si>
    <t>129481830</t>
  </si>
  <si>
    <t>-1903970494</t>
  </si>
  <si>
    <t>1458868991</t>
  </si>
  <si>
    <t>1497146736</t>
  </si>
  <si>
    <t>-1298635102</t>
  </si>
  <si>
    <t>-2129119588</t>
  </si>
  <si>
    <t>-576963236</t>
  </si>
  <si>
    <t>-1520429887</t>
  </si>
  <si>
    <t>877061799</t>
  </si>
  <si>
    <t>654276450</t>
  </si>
  <si>
    <t>1574715754</t>
  </si>
  <si>
    <t>1786408598</t>
  </si>
  <si>
    <t>-1000355455</t>
  </si>
  <si>
    <t>2044632179</t>
  </si>
  <si>
    <t>-1387879916</t>
  </si>
  <si>
    <t>-672857691</t>
  </si>
  <si>
    <t>-1859584585</t>
  </si>
  <si>
    <t>-874379032</t>
  </si>
  <si>
    <t>-24408386</t>
  </si>
  <si>
    <t>-1503775209</t>
  </si>
  <si>
    <t>-1075274063</t>
  </si>
  <si>
    <t>-900101913</t>
  </si>
  <si>
    <t>356375048</t>
  </si>
  <si>
    <t>917281669</t>
  </si>
  <si>
    <t>1838356388</t>
  </si>
  <si>
    <t>26980370</t>
  </si>
  <si>
    <t>-956276018</t>
  </si>
  <si>
    <t>4 - Kuchyňka typ B</t>
  </si>
  <si>
    <t>0,8*2,0</t>
  </si>
  <si>
    <t>2,5*2,2</t>
  </si>
  <si>
    <t>1,445*30 'Přepočtené koeficientem množství</t>
  </si>
  <si>
    <t>12,8*2,4</t>
  </si>
  <si>
    <t>-0,7*2,0*1</t>
  </si>
  <si>
    <t>-2,5*2,2</t>
  </si>
  <si>
    <t>9,9</t>
  </si>
  <si>
    <t>858604215</t>
  </si>
  <si>
    <t>-291808509</t>
  </si>
  <si>
    <t>149692161</t>
  </si>
  <si>
    <t>-228791296</t>
  </si>
  <si>
    <t>945252326</t>
  </si>
  <si>
    <t>-140447261</t>
  </si>
  <si>
    <t>-287820858</t>
  </si>
  <si>
    <t>-861701552</t>
  </si>
  <si>
    <t>2137609940</t>
  </si>
  <si>
    <t>-1492014126</t>
  </si>
  <si>
    <t>997013212</t>
  </si>
  <si>
    <t>Vnitrostaveništní doprava suti a vybouraných hmot vodorovně do 50 m svisle ručně (nošením po schodech) pro budovy a haly výšky přes 6 do 9 m</t>
  </si>
  <si>
    <t>331990395</t>
  </si>
  <si>
    <t>1633549125</t>
  </si>
  <si>
    <t>-515785751</t>
  </si>
  <si>
    <t>-4247205</t>
  </si>
  <si>
    <t>998018002</t>
  </si>
  <si>
    <t>Přesun hmot pro budovy občanské výstavby, bydlení, výrobu a služby ruční - bez užití mechanizace vodorovná dopravní vzdálenost do 100 m pro budovy s jakoukoliv nosnou konstrukcí výšky přes 6 do 12 m</t>
  </si>
  <si>
    <t>-266434088</t>
  </si>
  <si>
    <t>1251688171</t>
  </si>
  <si>
    <t>1371713412</t>
  </si>
  <si>
    <t>998711202</t>
  </si>
  <si>
    <t>Přesun hmot pro izolace proti vodě, vlhkosti a plynům stanovený procentní sazbou (%) z ceny vodorovná dopravní vzdálenost do 50 m v objektech výšky přes 6 do 12 m</t>
  </si>
  <si>
    <t>-1433186024</t>
  </si>
  <si>
    <t>-1121770547</t>
  </si>
  <si>
    <t>998725202</t>
  </si>
  <si>
    <t>Přesun hmot pro zařizovací předměty stanovený procentní sazbou (%) z ceny vodorovná dopravní vzdálenost do 50 m v objektech výšky přes 6 do 12 m</t>
  </si>
  <si>
    <t>1524398067</t>
  </si>
  <si>
    <t>1986815373</t>
  </si>
  <si>
    <t>-132913254</t>
  </si>
  <si>
    <t>-1892265059</t>
  </si>
  <si>
    <t>57607518</t>
  </si>
  <si>
    <t>1048716405</t>
  </si>
  <si>
    <t>-1283691430</t>
  </si>
  <si>
    <t>-1165817235</t>
  </si>
  <si>
    <t>-851280543</t>
  </si>
  <si>
    <t>772433397</t>
  </si>
  <si>
    <t>-95114860</t>
  </si>
  <si>
    <t>169393421</t>
  </si>
  <si>
    <t>998763402</t>
  </si>
  <si>
    <t>Přesun hmot pro konstrukce montované z desek stanovený procentní sazbou (%) z ceny vodorovná dopravní vzdálenost do 50 m v objektech výšky přes 6 do 12 m</t>
  </si>
  <si>
    <t>-1828873398</t>
  </si>
  <si>
    <t>-1156742688</t>
  </si>
  <si>
    <t>1723179440</t>
  </si>
  <si>
    <t>-960585417</t>
  </si>
  <si>
    <t>558804878</t>
  </si>
  <si>
    <t>-424867744</t>
  </si>
  <si>
    <t>2055657833</t>
  </si>
  <si>
    <t>-258326001</t>
  </si>
  <si>
    <t>998766202</t>
  </si>
  <si>
    <t>Přesun hmot pro konstrukce truhlářské stanovený procentní sazbou (%) z ceny vodorovná dopravní vzdálenost do 50 m v objektech výšky přes 6 do 12 m</t>
  </si>
  <si>
    <t>538725485</t>
  </si>
  <si>
    <t>1722141353</t>
  </si>
  <si>
    <t>-1780097850</t>
  </si>
  <si>
    <t>-163696957</t>
  </si>
  <si>
    <t>1720188183</t>
  </si>
  <si>
    <t>-1867058416</t>
  </si>
  <si>
    <t>1619857981</t>
  </si>
  <si>
    <t>-244992398</t>
  </si>
  <si>
    <t>998771202</t>
  </si>
  <si>
    <t>Přesun hmot pro podlahy z dlaždic stanovený procentní sazbou (%) z ceny vodorovná dopravní vzdálenost do 50 m v objektech výšky přes 6 do 12 m</t>
  </si>
  <si>
    <t>-1922673605</t>
  </si>
  <si>
    <t>-1818818773</t>
  </si>
  <si>
    <t>-809332983</t>
  </si>
  <si>
    <t>640204497</t>
  </si>
  <si>
    <t>125971558</t>
  </si>
  <si>
    <t>-2041507741</t>
  </si>
  <si>
    <t>1691011533</t>
  </si>
  <si>
    <t>-283302339</t>
  </si>
  <si>
    <t>-1856457014</t>
  </si>
  <si>
    <t>998781202</t>
  </si>
  <si>
    <t>Přesun hmot pro obklady keramické stanovený procentní sazbou (%) z ceny vodorovná dopravní vzdálenost do 50 m v objektech výšky přes 6 do 12 m</t>
  </si>
  <si>
    <t>-1972636855</t>
  </si>
  <si>
    <t>908465810</t>
  </si>
  <si>
    <t>-387416245</t>
  </si>
  <si>
    <t>-450242375</t>
  </si>
  <si>
    <t>-2038265105</t>
  </si>
  <si>
    <t>-628137294</t>
  </si>
  <si>
    <t>197414921</t>
  </si>
  <si>
    <t>1737434550</t>
  </si>
  <si>
    <t>-413163840</t>
  </si>
  <si>
    <t>1224127787</t>
  </si>
  <si>
    <t>1144899688</t>
  </si>
  <si>
    <t>1762276976</t>
  </si>
  <si>
    <t>522542347</t>
  </si>
  <si>
    <t>2005983280</t>
  </si>
  <si>
    <t>-1651366604</t>
  </si>
  <si>
    <t>-684111394</t>
  </si>
  <si>
    <t>-1333858504</t>
  </si>
  <si>
    <t>1435159819</t>
  </si>
  <si>
    <t>-1820368273</t>
  </si>
  <si>
    <t>492712455</t>
  </si>
  <si>
    <t>1449280523</t>
  </si>
  <si>
    <t>-671401384</t>
  </si>
  <si>
    <t>1953816577</t>
  </si>
  <si>
    <t>-326126125</t>
  </si>
  <si>
    <t>1383291528</t>
  </si>
  <si>
    <t>-1799281571</t>
  </si>
  <si>
    <t>333375497</t>
  </si>
  <si>
    <t>-904559173</t>
  </si>
  <si>
    <t>-630825387</t>
  </si>
  <si>
    <t>-1229116459</t>
  </si>
  <si>
    <t>138091245</t>
  </si>
  <si>
    <t>1776037283</t>
  </si>
  <si>
    <t>1484089862</t>
  </si>
  <si>
    <t>863305990</t>
  </si>
  <si>
    <t>-325693305</t>
  </si>
  <si>
    <t>48738180</t>
  </si>
  <si>
    <t>2112317061</t>
  </si>
  <si>
    <t>1054029534</t>
  </si>
  <si>
    <t>-1521233293</t>
  </si>
  <si>
    <t>-2101167369</t>
  </si>
  <si>
    <t>-1413273911</t>
  </si>
  <si>
    <t>1335340801</t>
  </si>
  <si>
    <t>1060645977</t>
  </si>
  <si>
    <t>273981785</t>
  </si>
  <si>
    <t>837422290</t>
  </si>
  <si>
    <t>-600695883</t>
  </si>
  <si>
    <t>-1065665354</t>
  </si>
  <si>
    <t>956512092</t>
  </si>
  <si>
    <t>1493762680</t>
  </si>
  <si>
    <t>-1200335344</t>
  </si>
  <si>
    <t>-1123348497</t>
  </si>
  <si>
    <t>1049487273</t>
  </si>
  <si>
    <t>-1882419307</t>
  </si>
  <si>
    <t>1015116754</t>
  </si>
  <si>
    <t>-1005265369</t>
  </si>
  <si>
    <t>1387453458</t>
  </si>
  <si>
    <t>-1175996685</t>
  </si>
  <si>
    <t>148804296</t>
  </si>
  <si>
    <t>2095751259</t>
  </si>
  <si>
    <t>1938665099</t>
  </si>
  <si>
    <t>381378155</t>
  </si>
  <si>
    <t>-1320835157</t>
  </si>
  <si>
    <t>1899018354</t>
  </si>
  <si>
    <t>612427075</t>
  </si>
  <si>
    <t>1423797647</t>
  </si>
  <si>
    <t>803156819</t>
  </si>
  <si>
    <t>1207294886</t>
  </si>
  <si>
    <t>-651389621</t>
  </si>
  <si>
    <t>2038130790</t>
  </si>
  <si>
    <t>-1385940871</t>
  </si>
  <si>
    <t>1541528741</t>
  </si>
  <si>
    <t>1534227534</t>
  </si>
  <si>
    <t>-1303501926</t>
  </si>
  <si>
    <t>-724270956</t>
  </si>
  <si>
    <t>-301435940</t>
  </si>
  <si>
    <t>-1581834308</t>
  </si>
  <si>
    <t>2014125398</t>
  </si>
  <si>
    <t>1003996080</t>
  </si>
  <si>
    <t>-1486434139</t>
  </si>
  <si>
    <t>2096083490</t>
  </si>
  <si>
    <t>-1558632581</t>
  </si>
  <si>
    <t>-1404234852</t>
  </si>
  <si>
    <t>-747748806</t>
  </si>
  <si>
    <t>-1579023510</t>
  </si>
  <si>
    <t>-134239424</t>
  </si>
  <si>
    <t>1361760167</t>
  </si>
  <si>
    <t>1199054205</t>
  </si>
  <si>
    <t>644075213</t>
  </si>
  <si>
    <t>1186696992</t>
  </si>
  <si>
    <t>1306191507</t>
  </si>
  <si>
    <t>-2005132756</t>
  </si>
  <si>
    <t>1778719995</t>
  </si>
  <si>
    <t>1199690772</t>
  </si>
  <si>
    <t>156719386</t>
  </si>
  <si>
    <t>2093282629</t>
  </si>
  <si>
    <t>-1995847325</t>
  </si>
  <si>
    <t>-258551576</t>
  </si>
  <si>
    <t>-968855801</t>
  </si>
  <si>
    <t>778340348</t>
  </si>
  <si>
    <t>2001917246</t>
  </si>
  <si>
    <t>1341420055</t>
  </si>
  <si>
    <t>1493753548</t>
  </si>
  <si>
    <t>-1860797435</t>
  </si>
  <si>
    <t>504528612</t>
  </si>
  <si>
    <t>2029027999</t>
  </si>
  <si>
    <t>-874536522</t>
  </si>
  <si>
    <t>-208151025</t>
  </si>
  <si>
    <t>1914048228</t>
  </si>
  <si>
    <t>-1668998927</t>
  </si>
  <si>
    <t>451819713</t>
  </si>
  <si>
    <t>-1461521138</t>
  </si>
  <si>
    <t>533007116</t>
  </si>
  <si>
    <t>1047439380</t>
  </si>
  <si>
    <t>-764578492</t>
  </si>
  <si>
    <t>1145337223</t>
  </si>
  <si>
    <t>975847216</t>
  </si>
  <si>
    <t>1549695110</t>
  </si>
  <si>
    <t>-40417040</t>
  </si>
  <si>
    <t>52144323</t>
  </si>
  <si>
    <t>-1022032177</t>
  </si>
  <si>
    <t>274365017</t>
  </si>
  <si>
    <t>-1306991943</t>
  </si>
  <si>
    <t>1906388453</t>
  </si>
  <si>
    <t>-533224387</t>
  </si>
  <si>
    <t>-486238299</t>
  </si>
  <si>
    <t>1457492196</t>
  </si>
  <si>
    <t>1350434744</t>
  </si>
  <si>
    <t>726371558</t>
  </si>
  <si>
    <t>-998477967</t>
  </si>
  <si>
    <t>850483204</t>
  </si>
  <si>
    <t>1513631568</t>
  </si>
  <si>
    <t>-1382743420</t>
  </si>
  <si>
    <t>-333319015</t>
  </si>
  <si>
    <t>-778720845</t>
  </si>
  <si>
    <t>-797440561</t>
  </si>
  <si>
    <t>-65543469</t>
  </si>
  <si>
    <t>-1969597728</t>
  </si>
  <si>
    <t>616375862</t>
  </si>
  <si>
    <t>1903259512</t>
  </si>
  <si>
    <t>1598321356</t>
  </si>
  <si>
    <t>1028551526</t>
  </si>
  <si>
    <t>-1691822603</t>
  </si>
  <si>
    <t>323227536</t>
  </si>
  <si>
    <t>784317073</t>
  </si>
  <si>
    <t>-76643824</t>
  </si>
  <si>
    <t>2094133393</t>
  </si>
  <si>
    <t>997013213</t>
  </si>
  <si>
    <t>Vnitrostaveništní doprava suti a vybouraných hmot vodorovně do 50 m svisle ručně (nošením po schodech) pro budovy a haly výšky přes 9 do 12 m</t>
  </si>
  <si>
    <t>-1144450520</t>
  </si>
  <si>
    <t>1679961709</t>
  </si>
  <si>
    <t>-1987340688</t>
  </si>
  <si>
    <t>998837223</t>
  </si>
  <si>
    <t>1548654741</t>
  </si>
  <si>
    <t>-639501069</t>
  </si>
  <si>
    <t>-382828729</t>
  </si>
  <si>
    <t>934337150</t>
  </si>
  <si>
    <t>-967513241</t>
  </si>
  <si>
    <t>197053504</t>
  </si>
  <si>
    <t>-1047353530</t>
  </si>
  <si>
    <t>680002003</t>
  </si>
  <si>
    <t>971474434</t>
  </si>
  <si>
    <t>288477014</t>
  </si>
  <si>
    <t>-2041052996</t>
  </si>
  <si>
    <t>1418782463</t>
  </si>
  <si>
    <t>-913109360</t>
  </si>
  <si>
    <t>494915444</t>
  </si>
  <si>
    <t>-1902884401</t>
  </si>
  <si>
    <t>957102584</t>
  </si>
  <si>
    <t>-203785654</t>
  </si>
  <si>
    <t>-52166654</t>
  </si>
  <si>
    <t>-810332451</t>
  </si>
  <si>
    <t>1370806850</t>
  </si>
  <si>
    <t>368227175</t>
  </si>
  <si>
    <t>761602351</t>
  </si>
  <si>
    <t>-639933963</t>
  </si>
  <si>
    <t>-974873675</t>
  </si>
  <si>
    <t>-1033612666</t>
  </si>
  <si>
    <t>-2070077269</t>
  </si>
  <si>
    <t>76285168</t>
  </si>
  <si>
    <t>-211652294</t>
  </si>
  <si>
    <t>-353804411</t>
  </si>
  <si>
    <t>1220192403</t>
  </si>
  <si>
    <t>1385168719</t>
  </si>
  <si>
    <t>-1837471027</t>
  </si>
  <si>
    <t>-2029453354</t>
  </si>
  <si>
    <t>1449496055</t>
  </si>
  <si>
    <t>1559101620</t>
  </si>
  <si>
    <t>207232702</t>
  </si>
  <si>
    <t>301867597</t>
  </si>
  <si>
    <t>-1407611510</t>
  </si>
  <si>
    <t>1323331449</t>
  </si>
  <si>
    <t>-849056269</t>
  </si>
  <si>
    <t>-1584307586</t>
  </si>
  <si>
    <t>-1261923655</t>
  </si>
  <si>
    <t>254749035</t>
  </si>
  <si>
    <t>284085717</t>
  </si>
  <si>
    <t>-853202152</t>
  </si>
  <si>
    <t>578009863</t>
  </si>
  <si>
    <t>726674690</t>
  </si>
  <si>
    <t>944919220</t>
  </si>
  <si>
    <t>-1341483818</t>
  </si>
  <si>
    <t>-1044867676</t>
  </si>
  <si>
    <t>1482327683</t>
  </si>
  <si>
    <t>-1940495231</t>
  </si>
  <si>
    <t>-1674892899</t>
  </si>
  <si>
    <t>-1015065996</t>
  </si>
  <si>
    <t>-963309938</t>
  </si>
  <si>
    <t>-640602384</t>
  </si>
  <si>
    <t>81428593</t>
  </si>
  <si>
    <t>1143155905</t>
  </si>
  <si>
    <t>-1036990608</t>
  </si>
  <si>
    <t>1962554003</t>
  </si>
  <si>
    <t>-727103515</t>
  </si>
  <si>
    <t>-1366573843</t>
  </si>
  <si>
    <t>-103933347</t>
  </si>
  <si>
    <t>-320922720</t>
  </si>
  <si>
    <t>195490439</t>
  </si>
  <si>
    <t>-1174916992</t>
  </si>
  <si>
    <t>-487621016</t>
  </si>
  <si>
    <t>-2045520176</t>
  </si>
  <si>
    <t>-452874104</t>
  </si>
  <si>
    <t>1869104867</t>
  </si>
  <si>
    <t>2052011390</t>
  </si>
  <si>
    <t>1328457974</t>
  </si>
  <si>
    <t>1458665283</t>
  </si>
  <si>
    <t>1010917882</t>
  </si>
  <si>
    <t>1740165199</t>
  </si>
  <si>
    <t>1426848912</t>
  </si>
  <si>
    <t>1320225422</t>
  </si>
  <si>
    <t>-68794557</t>
  </si>
  <si>
    <t>-713711851</t>
  </si>
  <si>
    <t>748814737</t>
  </si>
  <si>
    <t>1616445851</t>
  </si>
  <si>
    <t>911806261</t>
  </si>
  <si>
    <t>841884497</t>
  </si>
  <si>
    <t>-1980896903</t>
  </si>
  <si>
    <t>-227523923</t>
  </si>
  <si>
    <t>-1119636833</t>
  </si>
  <si>
    <t>1172840619</t>
  </si>
  <si>
    <t>-1758587414</t>
  </si>
  <si>
    <t>-1300520562</t>
  </si>
  <si>
    <t>1414362863</t>
  </si>
  <si>
    <t>-394413046</t>
  </si>
  <si>
    <t>-179960187</t>
  </si>
  <si>
    <t>-723427860</t>
  </si>
  <si>
    <t>-1549924267</t>
  </si>
  <si>
    <t>-514561512</t>
  </si>
  <si>
    <t>-38616111</t>
  </si>
  <si>
    <t>1054840629</t>
  </si>
  <si>
    <t>175442268</t>
  </si>
  <si>
    <t>-600775992</t>
  </si>
  <si>
    <t>-1616685031</t>
  </si>
  <si>
    <t>-629697425</t>
  </si>
  <si>
    <t>-425767661</t>
  </si>
  <si>
    <t>-1660519806</t>
  </si>
  <si>
    <t>331635280</t>
  </si>
  <si>
    <t>-921595276</t>
  </si>
  <si>
    <t>-193822523</t>
  </si>
  <si>
    <t>-1008661751</t>
  </si>
  <si>
    <t>-1262037628</t>
  </si>
  <si>
    <t>199759968</t>
  </si>
  <si>
    <t>-1740387098</t>
  </si>
  <si>
    <t>1375027491</t>
  </si>
  <si>
    <t>1780428232</t>
  </si>
  <si>
    <t>1237388214</t>
  </si>
  <si>
    <t>-1222868188</t>
  </si>
  <si>
    <t>1400811045</t>
  </si>
  <si>
    <t>1483620286</t>
  </si>
  <si>
    <t>-1356667237</t>
  </si>
  <si>
    <t>1073006081</t>
  </si>
  <si>
    <t>1150976994</t>
  </si>
  <si>
    <t>-1208627661</t>
  </si>
  <si>
    <t>1486154778</t>
  </si>
  <si>
    <t>2115909267</t>
  </si>
  <si>
    <t>-888949259</t>
  </si>
  <si>
    <t>312261082</t>
  </si>
  <si>
    <t>-1169327464</t>
  </si>
  <si>
    <t>2043525057</t>
  </si>
  <si>
    <t>-1916846992</t>
  </si>
  <si>
    <t>1236392458</t>
  </si>
  <si>
    <t>2051074769</t>
  </si>
  <si>
    <t>88510046</t>
  </si>
  <si>
    <t>1580723915</t>
  </si>
  <si>
    <t>1164577429</t>
  </si>
  <si>
    <t>304549883</t>
  </si>
  <si>
    <t>-994789294</t>
  </si>
  <si>
    <t>-1587368194</t>
  </si>
  <si>
    <t>-2048175075</t>
  </si>
  <si>
    <t>1458914310</t>
  </si>
  <si>
    <t>-1228562017</t>
  </si>
  <si>
    <t>934690554</t>
  </si>
  <si>
    <t>-1225344723</t>
  </si>
  <si>
    <t>1889838627</t>
  </si>
  <si>
    <t>79716247</t>
  </si>
  <si>
    <t>-1367945678</t>
  </si>
  <si>
    <t>1082595793</t>
  </si>
  <si>
    <t>-408599482</t>
  </si>
  <si>
    <t>944226901</t>
  </si>
  <si>
    <t>-1907347482</t>
  </si>
  <si>
    <t>2035481167</t>
  </si>
  <si>
    <t>-901531080</t>
  </si>
  <si>
    <t>-1875407147</t>
  </si>
  <si>
    <t>-1258304028</t>
  </si>
  <si>
    <t>1830121034</t>
  </si>
  <si>
    <t>2141402625</t>
  </si>
  <si>
    <t>1869921445</t>
  </si>
  <si>
    <t>1464332720</t>
  </si>
  <si>
    <t>806478517</t>
  </si>
  <si>
    <t>-1093430042</t>
  </si>
  <si>
    <t>534662654</t>
  </si>
  <si>
    <t>445761552</t>
  </si>
  <si>
    <t>35261874</t>
  </si>
  <si>
    <t>351331930</t>
  </si>
  <si>
    <t>-1509432984</t>
  </si>
  <si>
    <t>182141838</t>
  </si>
  <si>
    <t>-1264400360</t>
  </si>
  <si>
    <t>-1445730530</t>
  </si>
  <si>
    <t>-1870874222</t>
  </si>
  <si>
    <t>397503299</t>
  </si>
  <si>
    <t>-182749233</t>
  </si>
  <si>
    <t>1140726607</t>
  </si>
  <si>
    <t>-912771015</t>
  </si>
  <si>
    <t>-456923164</t>
  </si>
  <si>
    <t>-717266049</t>
  </si>
  <si>
    <t>2132682900</t>
  </si>
  <si>
    <t>-207451204</t>
  </si>
  <si>
    <t>1110263171</t>
  </si>
  <si>
    <t>-199779647</t>
  </si>
  <si>
    <t>-1526613209</t>
  </si>
  <si>
    <t>628145240</t>
  </si>
  <si>
    <t>-862315747</t>
  </si>
  <si>
    <t>1483161027</t>
  </si>
  <si>
    <t>-950445175</t>
  </si>
  <si>
    <t>-1030988069</t>
  </si>
  <si>
    <t>1882128502</t>
  </si>
  <si>
    <t>-519073065</t>
  </si>
  <si>
    <t>-197183682</t>
  </si>
  <si>
    <t>481845622</t>
  </si>
  <si>
    <t>85680483</t>
  </si>
  <si>
    <t>1389925553</t>
  </si>
  <si>
    <t>997013214</t>
  </si>
  <si>
    <t>Vnitrostaveništní doprava suti a vybouraných hmot vodorovně do 50 m svisle ručně (nošením po schodech) pro budovy a haly výšky přes 12 do 15 m</t>
  </si>
  <si>
    <t>210970138</t>
  </si>
  <si>
    <t>592978213</t>
  </si>
  <si>
    <t>1941916235</t>
  </si>
  <si>
    <t>-739676555</t>
  </si>
  <si>
    <t>998018003</t>
  </si>
  <si>
    <t>Přesun hmot pro budovy občanské výstavby, bydlení, výrobu a služby ruční - bez užití mechanizace vodorovná dopravní vzdálenost do 100 m pro budovy s jakoukoliv nosnou konstrukcí výšky přes 12 do 24 m</t>
  </si>
  <si>
    <t>1014930682</t>
  </si>
  <si>
    <t>1899713004</t>
  </si>
  <si>
    <t>-935355823</t>
  </si>
  <si>
    <t>998711203</t>
  </si>
  <si>
    <t>Přesun hmot pro izolace proti vodě, vlhkosti a plynům stanovený procentní sazbou (%) z ceny vodorovná dopravní vzdálenost do 50 m v objektech výšky přes 12 do 60 m</t>
  </si>
  <si>
    <t>1472460129</t>
  </si>
  <si>
    <t>1875288399</t>
  </si>
  <si>
    <t>998725203</t>
  </si>
  <si>
    <t>Přesun hmot pro zařizovací předměty stanovený procentní sazbou (%) z ceny vodorovná dopravní vzdálenost do 50 m v objektech výšky přes 12 do 24 m</t>
  </si>
  <si>
    <t>-1462348200</t>
  </si>
  <si>
    <t>1425983878</t>
  </si>
  <si>
    <t>1188801647</t>
  </si>
  <si>
    <t>-128523512</t>
  </si>
  <si>
    <t>1604461154</t>
  </si>
  <si>
    <t>-1457253662</t>
  </si>
  <si>
    <t>-406400972</t>
  </si>
  <si>
    <t>-1635134240</t>
  </si>
  <si>
    <t>566761422</t>
  </si>
  <si>
    <t>-1264150585</t>
  </si>
  <si>
    <t>2006606470</t>
  </si>
  <si>
    <t>-855089839</t>
  </si>
  <si>
    <t>998763403</t>
  </si>
  <si>
    <t>Přesun hmot pro konstrukce montované z desek stanovený procentní sazbou (%) z ceny vodorovná dopravní vzdálenost do 50 m v objektech výšky přes 12 do 24 m</t>
  </si>
  <si>
    <t>1133488368</t>
  </si>
  <si>
    <t>214476254</t>
  </si>
  <si>
    <t>-1481133412</t>
  </si>
  <si>
    <t>673746540</t>
  </si>
  <si>
    <t>-2110381780</t>
  </si>
  <si>
    <t>757528458</t>
  </si>
  <si>
    <t>-1317789136</t>
  </si>
  <si>
    <t>1620603485</t>
  </si>
  <si>
    <t>998766203</t>
  </si>
  <si>
    <t>Přesun hmot pro konstrukce truhlářské stanovený procentní sazbou (%) z ceny vodorovná dopravní vzdálenost do 50 m v objektech výšky přes 12 do 24 m</t>
  </si>
  <si>
    <t>1864898203</t>
  </si>
  <si>
    <t>1487488247</t>
  </si>
  <si>
    <t>329072185</t>
  </si>
  <si>
    <t>-827644349</t>
  </si>
  <si>
    <t>782258821</t>
  </si>
  <si>
    <t>1455623822</t>
  </si>
  <si>
    <t>-1712480033</t>
  </si>
  <si>
    <t>1043428945</t>
  </si>
  <si>
    <t>998771203</t>
  </si>
  <si>
    <t>Přesun hmot pro podlahy z dlaždic stanovený procentní sazbou (%) z ceny vodorovná dopravní vzdálenost do 50 m v objektech výšky přes 12 do 24 m</t>
  </si>
  <si>
    <t>249476074</t>
  </si>
  <si>
    <t>-688047064</t>
  </si>
  <si>
    <t>137155164</t>
  </si>
  <si>
    <t>-1380490761</t>
  </si>
  <si>
    <t>1329289350</t>
  </si>
  <si>
    <t>2128186252</t>
  </si>
  <si>
    <t>-1328316657</t>
  </si>
  <si>
    <t>-2009310716</t>
  </si>
  <si>
    <t>959685650</t>
  </si>
  <si>
    <t>998781203</t>
  </si>
  <si>
    <t>Přesun hmot pro obklady keramické stanovený procentní sazbou (%) z ceny vodorovná dopravní vzdálenost do 50 m v objektech výšky přes 12 do 24 m</t>
  </si>
  <si>
    <t>222292304</t>
  </si>
  <si>
    <t>-1273470910</t>
  </si>
  <si>
    <t>-1793139713</t>
  </si>
  <si>
    <t>683645577</t>
  </si>
  <si>
    <t>213144913</t>
  </si>
  <si>
    <t>1067562846</t>
  </si>
  <si>
    <t>470003804</t>
  </si>
  <si>
    <t>1309808125</t>
  </si>
  <si>
    <t>-1543178416</t>
  </si>
  <si>
    <t>1212207884</t>
  </si>
  <si>
    <t>1534073037</t>
  </si>
  <si>
    <t>-2131680081</t>
  </si>
  <si>
    <t>-209070966</t>
  </si>
  <si>
    <t>1294367494</t>
  </si>
  <si>
    <t>-335296058</t>
  </si>
  <si>
    <t>-834933129</t>
  </si>
  <si>
    <t>1637775240</t>
  </si>
  <si>
    <t>-1145406848</t>
  </si>
  <si>
    <t>-1633832894</t>
  </si>
  <si>
    <t>1607913559</t>
  </si>
  <si>
    <t>1987825650</t>
  </si>
  <si>
    <t>-1458010935</t>
  </si>
  <si>
    <t>-849907775</t>
  </si>
  <si>
    <t>1441436753</t>
  </si>
  <si>
    <t>1401402403</t>
  </si>
  <si>
    <t>-474086845</t>
  </si>
  <si>
    <t>722877914</t>
  </si>
  <si>
    <t>167691763</t>
  </si>
  <si>
    <t>-763835319</t>
  </si>
  <si>
    <t>-1529389859</t>
  </si>
  <si>
    <t>1695941022</t>
  </si>
  <si>
    <t>1348893482</t>
  </si>
  <si>
    <t>2082039540</t>
  </si>
  <si>
    <t>-153874365</t>
  </si>
  <si>
    <t>-1874013010</t>
  </si>
  <si>
    <t>-1133911196</t>
  </si>
  <si>
    <t>-1035004570</t>
  </si>
  <si>
    <t>1220515004</t>
  </si>
  <si>
    <t>2037665304</t>
  </si>
  <si>
    <t>1538799039</t>
  </si>
  <si>
    <t>-394338838</t>
  </si>
  <si>
    <t>-1256658128</t>
  </si>
  <si>
    <t>-1509186621</t>
  </si>
  <si>
    <t>832459690</t>
  </si>
  <si>
    <t>-863816833</t>
  </si>
  <si>
    <t>861692156</t>
  </si>
  <si>
    <t>980334069</t>
  </si>
  <si>
    <t>-1903611522</t>
  </si>
  <si>
    <t>-1674359000</t>
  </si>
  <si>
    <t>-1485163322</t>
  </si>
  <si>
    <t>-2107115711</t>
  </si>
  <si>
    <t>1592782818</t>
  </si>
  <si>
    <t>542603758</t>
  </si>
  <si>
    <t>-1176992952</t>
  </si>
  <si>
    <t>-1387828171</t>
  </si>
  <si>
    <t>-1437520709</t>
  </si>
  <si>
    <t>103756230</t>
  </si>
  <si>
    <t>1762473649</t>
  </si>
  <si>
    <t>435222930</t>
  </si>
  <si>
    <t>1037095328</t>
  </si>
  <si>
    <t>-2012393345</t>
  </si>
  <si>
    <t>1551409094</t>
  </si>
  <si>
    <t>1401342931</t>
  </si>
  <si>
    <t>273228583</t>
  </si>
  <si>
    <t>1424979768</t>
  </si>
  <si>
    <t>2120626833</t>
  </si>
  <si>
    <t>-953251761</t>
  </si>
  <si>
    <t>-1087578765</t>
  </si>
  <si>
    <t>-152705763</t>
  </si>
  <si>
    <t>869802122</t>
  </si>
  <si>
    <t>-320564112</t>
  </si>
  <si>
    <t>1833693175</t>
  </si>
  <si>
    <t>-330909941</t>
  </si>
  <si>
    <t>1588612849</t>
  </si>
  <si>
    <t>937158579</t>
  </si>
  <si>
    <t>-1298024016</t>
  </si>
  <si>
    <t>1750457740</t>
  </si>
  <si>
    <t>1382096447</t>
  </si>
  <si>
    <t>-1503499842</t>
  </si>
  <si>
    <t>414774206</t>
  </si>
  <si>
    <t>1213064024</t>
  </si>
  <si>
    <t>-1988079426</t>
  </si>
  <si>
    <t>957829018</t>
  </si>
  <si>
    <t>1190632412</t>
  </si>
  <si>
    <t>1807770003</t>
  </si>
  <si>
    <t>-895455305</t>
  </si>
  <si>
    <t>1755200952</t>
  </si>
  <si>
    <t>1560286744</t>
  </si>
  <si>
    <t>-1109268254</t>
  </si>
  <si>
    <t>632171620</t>
  </si>
  <si>
    <t>220318447</t>
  </si>
  <si>
    <t>-126254682</t>
  </si>
  <si>
    <t>193547408</t>
  </si>
  <si>
    <t>2098026035</t>
  </si>
  <si>
    <t>1280976450</t>
  </si>
  <si>
    <t>-1389875876</t>
  </si>
  <si>
    <t>-643683161</t>
  </si>
  <si>
    <t>-972999273</t>
  </si>
  <si>
    <t>-718596842</t>
  </si>
  <si>
    <t>-219080861</t>
  </si>
  <si>
    <t>-1250741594</t>
  </si>
  <si>
    <t>-88121212</t>
  </si>
  <si>
    <t>-1480586062</t>
  </si>
  <si>
    <t>2029922308</t>
  </si>
  <si>
    <t>1176048008</t>
  </si>
  <si>
    <t>1371822430</t>
  </si>
  <si>
    <t>-1789783661</t>
  </si>
  <si>
    <t>758543309</t>
  </si>
  <si>
    <t>-287636369</t>
  </si>
  <si>
    <t>9547265</t>
  </si>
  <si>
    <t>-989275291</t>
  </si>
  <si>
    <t>-1919343293</t>
  </si>
  <si>
    <t>-1554065754</t>
  </si>
  <si>
    <t>-635361621</t>
  </si>
  <si>
    <t>-1447288766</t>
  </si>
  <si>
    <t>-131227893</t>
  </si>
  <si>
    <t>-711206161</t>
  </si>
  <si>
    <t>1317390270</t>
  </si>
  <si>
    <t>150061421</t>
  </si>
  <si>
    <t>-2051271632</t>
  </si>
  <si>
    <t>-645910284</t>
  </si>
  <si>
    <t>-2014100424</t>
  </si>
  <si>
    <t>-2035127149</t>
  </si>
  <si>
    <t>992210353</t>
  </si>
  <si>
    <t>-902335249</t>
  </si>
  <si>
    <t>929973301</t>
  </si>
  <si>
    <t>2097607609</t>
  </si>
  <si>
    <t>1737827023</t>
  </si>
  <si>
    <t>-245125978</t>
  </si>
  <si>
    <t>1467650762</t>
  </si>
  <si>
    <t>-1130386136</t>
  </si>
  <si>
    <t>-1108234531</t>
  </si>
  <si>
    <t>-18967521</t>
  </si>
  <si>
    <t>1931558057</t>
  </si>
  <si>
    <t>371065575</t>
  </si>
  <si>
    <t>-802793340</t>
  </si>
  <si>
    <t>2 - Vodovod a zařizovací předměty</t>
  </si>
  <si>
    <t xml:space="preserve">    722 - Zdravotechnika - vnitřní vodovod</t>
  </si>
  <si>
    <t>VRN - Vedlejší rozpočtové náklady</t>
  </si>
  <si>
    <t>522340530</t>
  </si>
  <si>
    <t>-1395055314</t>
  </si>
  <si>
    <t>1511801629</t>
  </si>
  <si>
    <t>3,836*30 'Přepočtené koeficientem množství</t>
  </si>
  <si>
    <t>-2121882671</t>
  </si>
  <si>
    <t>722</t>
  </si>
  <si>
    <t>Zdravotechnika - vnitřní vodovod</t>
  </si>
  <si>
    <t>722170801-1</t>
  </si>
  <si>
    <t>Demontáž rozvodů vody Ø 25 mm</t>
  </si>
  <si>
    <t>-1910066508</t>
  </si>
  <si>
    <t>722174002</t>
  </si>
  <si>
    <t>Potrubí z plastových trubek z polypropylenu (PPR) svařovaných polyfuzně D 20 x 2,8</t>
  </si>
  <si>
    <t>-1665007251</t>
  </si>
  <si>
    <t>722174003</t>
  </si>
  <si>
    <t>Potrubí z plastových trubek z polypropylenu (PPR) svařovaných polyfuzně PN 16 (SDR 7,4) D 25 x 3,5</t>
  </si>
  <si>
    <t>918532762</t>
  </si>
  <si>
    <t>722181231</t>
  </si>
  <si>
    <t>Ochrana potrubí termoizolačními trubicemi z pěnového polyetylenu PE přilepenými v příčných a podélných spojích, tloušťky izolace přes 9 do 13 mm, vnitřního průměru izolace DN do 22 mm</t>
  </si>
  <si>
    <t>-538223680</t>
  </si>
  <si>
    <t>722181241</t>
  </si>
  <si>
    <t>Ochrana potrubí termoizolačními trubicemi z pěnového polyetylenu PE přilepenými v příčných a podélných spojích, tloušťky izolace přes 13 do 20 mm, vnitřního průměru izolace DN do 22 mm</t>
  </si>
  <si>
    <t>-1009219430</t>
  </si>
  <si>
    <t>K091</t>
  </si>
  <si>
    <t>Izolace trubek: Termoizolační trubice z pěnového polyetylenu s uzavřenou buněčnou strukturou d25 tl. 13 mm</t>
  </si>
  <si>
    <t>-1123886403</t>
  </si>
  <si>
    <t>K092</t>
  </si>
  <si>
    <t>Izolace trubek: Termoizolační trubice z pěnového polyetylenu s uzavřenou buněčnou strukturou d25 tl. 25 mm</t>
  </si>
  <si>
    <t>1035393109</t>
  </si>
  <si>
    <t>722290234</t>
  </si>
  <si>
    <t>Zkoušky, proplach a desinfekce vodovodního potrubí proplach a desinfekce vodovodního potrubí do DN 80</t>
  </si>
  <si>
    <t>626329780</t>
  </si>
  <si>
    <t>K007</t>
  </si>
  <si>
    <t>Propojení nově instalovaných rozvodů se stávajícími vertikálními rozvody</t>
  </si>
  <si>
    <t>ks</t>
  </si>
  <si>
    <t>1923867772</t>
  </si>
  <si>
    <t>K024</t>
  </si>
  <si>
    <t>Tlaková zkouška</t>
  </si>
  <si>
    <t>-1429827835</t>
  </si>
  <si>
    <t>998722203</t>
  </si>
  <si>
    <t>Přesun hmot pro vnitřní vodovod stanovený procentní sazbou (%) z ceny vodorovná dopravní vzdálenost do 50 m v objektech výšky přes 12 do 24 m</t>
  </si>
  <si>
    <t>1131150681</t>
  </si>
  <si>
    <t>725110814</t>
  </si>
  <si>
    <t>Demontáž klozetů odsávacích nebo kombinačních</t>
  </si>
  <si>
    <t>soubor</t>
  </si>
  <si>
    <t>-1339184618</t>
  </si>
  <si>
    <t>725210821</t>
  </si>
  <si>
    <t>Demontáž umyvadel bez výtokových armatur umyvadel</t>
  </si>
  <si>
    <t>-14241553</t>
  </si>
  <si>
    <t>725240812</t>
  </si>
  <si>
    <t>Demontáž sprchových kabin a vaniček bez výtokových armatur vaniček</t>
  </si>
  <si>
    <t>648825941</t>
  </si>
  <si>
    <t>725820801</t>
  </si>
  <si>
    <t xml:space="preserve">Demontáž baterií </t>
  </si>
  <si>
    <t>-766325510</t>
  </si>
  <si>
    <t>725840850</t>
  </si>
  <si>
    <t xml:space="preserve">Demontáž baterií sprchových </t>
  </si>
  <si>
    <t>-539336363</t>
  </si>
  <si>
    <t>-907023311</t>
  </si>
  <si>
    <t>K008</t>
  </si>
  <si>
    <t>Hadice tlaková pro stojánkové baterie</t>
  </si>
  <si>
    <t>449509949</t>
  </si>
  <si>
    <t>K009</t>
  </si>
  <si>
    <t>Nástěnka 90° s vnitřním závitem</t>
  </si>
  <si>
    <t>1286716926</t>
  </si>
  <si>
    <t>K010</t>
  </si>
  <si>
    <t>Rohový ventil 1/2 'x 3/8"</t>
  </si>
  <si>
    <t>1753142367</t>
  </si>
  <si>
    <t>K011</t>
  </si>
  <si>
    <t>Umyvadlo, otvor pro baterii uprostřed</t>
  </si>
  <si>
    <t>1777228093</t>
  </si>
  <si>
    <t>K012</t>
  </si>
  <si>
    <t>Umyvadlová stojánková baterie s výpustí, chromové, keramická kartuš, záruka 60 měs</t>
  </si>
  <si>
    <t>1373926981</t>
  </si>
  <si>
    <t>K013</t>
  </si>
  <si>
    <t>Chromový sifon DN40</t>
  </si>
  <si>
    <t>-2081579495</t>
  </si>
  <si>
    <t>K014</t>
  </si>
  <si>
    <t>Závěsný modul - Duofix speciál pro závěsné WC</t>
  </si>
  <si>
    <t>1072134981</t>
  </si>
  <si>
    <t>K015</t>
  </si>
  <si>
    <t>Závěsné WC s hlubokým splachováním, zadní odpad</t>
  </si>
  <si>
    <t>1139846103</t>
  </si>
  <si>
    <t>K016</t>
  </si>
  <si>
    <t>WC sedátko</t>
  </si>
  <si>
    <t>-608371469</t>
  </si>
  <si>
    <t>K017</t>
  </si>
  <si>
    <t>Splachové tlačítko</t>
  </si>
  <si>
    <t>267602836</t>
  </si>
  <si>
    <t>K020</t>
  </si>
  <si>
    <t>Sprchový kout čtvrtkruhový 80 cm, univerzální, výška sprchové vany min. 70mm (vanička akrylátová, samonosné vyztužené, bez nožiček s nosností min 120 kg, záruka 60 měs+sprchová zástěna skleněná, záruka 60 měs)</t>
  </si>
  <si>
    <t>1429470408</t>
  </si>
  <si>
    <t>K022</t>
  </si>
  <si>
    <t>Sprchová baterie s integrovanou hlavovou sprchou, chromové, keramická kartuš, záruka 60 měs</t>
  </si>
  <si>
    <t>-390243593</t>
  </si>
  <si>
    <t>K023</t>
  </si>
  <si>
    <t>Vaničkový odtokový sifon</t>
  </si>
  <si>
    <t>1659872314</t>
  </si>
  <si>
    <t>1023421085</t>
  </si>
  <si>
    <t>K122</t>
  </si>
  <si>
    <t>Revizní dvířka do sprchového koutu</t>
  </si>
  <si>
    <t>-1474061613</t>
  </si>
  <si>
    <t>Vedlejší rozpočtové náklady</t>
  </si>
  <si>
    <t>K025</t>
  </si>
  <si>
    <t>Realizační dokumentace (podklad pro realizaci stavby upravena pro dodavatele stavby, dle konkrétních použitých výrobků)</t>
  </si>
  <si>
    <t>2132293883</t>
  </si>
  <si>
    <t>K026</t>
  </si>
  <si>
    <t>Vypracování protokolu o tlakové zkoušce</t>
  </si>
  <si>
    <t>-392659714</t>
  </si>
  <si>
    <t>3 - Kanalizace</t>
  </si>
  <si>
    <t xml:space="preserve">    721 - Zdravotechnika - vnitřní kanalizace</t>
  </si>
  <si>
    <t>-1774028722</t>
  </si>
  <si>
    <t>890617805</t>
  </si>
  <si>
    <t>168498749</t>
  </si>
  <si>
    <t>1,156*30 'Přepočtené koeficientem množství</t>
  </si>
  <si>
    <t>-1545217868</t>
  </si>
  <si>
    <t>721</t>
  </si>
  <si>
    <t>Zdravotechnika - vnitřní kanalizace</t>
  </si>
  <si>
    <t>721171803-1</t>
  </si>
  <si>
    <t>Demontáž potrubí z trub odpadních nebo připojovacích do D 75</t>
  </si>
  <si>
    <t>-1984518696</t>
  </si>
  <si>
    <t>721171808-1</t>
  </si>
  <si>
    <t>Demontáž potrubí z trub odpadních nebo připojovacích přes 75 do D 114</t>
  </si>
  <si>
    <t>1410468075</t>
  </si>
  <si>
    <t>72117x</t>
  </si>
  <si>
    <t>Potrubí HT DN110; včetně kolen, těsnení, redukcí, odboček, napojení na stávající ležaté potrubí</t>
  </si>
  <si>
    <t>484964351</t>
  </si>
  <si>
    <t>7211xx</t>
  </si>
  <si>
    <t>Potrubí HT DN75; včetně kolen, těsnení, redukcí, odboček, napojení na stávající ležaté potrubí</t>
  </si>
  <si>
    <t>668728200</t>
  </si>
  <si>
    <t>7x001</t>
  </si>
  <si>
    <t>Potrubí polypropylen, odhlučněný systém vnitřní domovní kanalizace DN50; včetně kolen, těsnení, redukcí, odboček, odhlučněných objímek atd.
Vedeno v předstěn</t>
  </si>
  <si>
    <t>-175428422</t>
  </si>
  <si>
    <t>7x75003</t>
  </si>
  <si>
    <t>Potrubí polypropylen, odhlučněný systém vnitřní domovní kanalizace DN110; včetně kolen, těsnení, redukcí, odboček, odhlučněných objímek, čistících kusů atd.</t>
  </si>
  <si>
    <t>-743030306</t>
  </si>
  <si>
    <t>721290111</t>
  </si>
  <si>
    <t>Zkouška těsnosti kanalizace v objektech vodou do DN 125</t>
  </si>
  <si>
    <t>-89212824</t>
  </si>
  <si>
    <t>K027</t>
  </si>
  <si>
    <t>Polyethylenová hadice pro odvod kondenzátu z VZT zařízení 12/10 mm</t>
  </si>
  <si>
    <t>-89289018</t>
  </si>
  <si>
    <t>K029</t>
  </si>
  <si>
    <t>Napojení na stávající ležaté rozvody</t>
  </si>
  <si>
    <t>-1233593062</t>
  </si>
  <si>
    <t>K123</t>
  </si>
  <si>
    <t>Napojení stávajícího dřezu a stávající výlevky na novou kanalizační stoupačku</t>
  </si>
  <si>
    <t>-906118443</t>
  </si>
  <si>
    <t>K030</t>
  </si>
  <si>
    <t>Větrací hlavice DN125</t>
  </si>
  <si>
    <t>366385747</t>
  </si>
  <si>
    <t>K031</t>
  </si>
  <si>
    <t>Průchodka plochou střechou DN125</t>
  </si>
  <si>
    <t>-1321184535</t>
  </si>
  <si>
    <t>K034</t>
  </si>
  <si>
    <t>Kondenzační sifon pro napojení kondenzátu od VZT potrubí</t>
  </si>
  <si>
    <t>-413255494</t>
  </si>
  <si>
    <t>K032</t>
  </si>
  <si>
    <t>Větrací hlavice DN100</t>
  </si>
  <si>
    <t>-626995954</t>
  </si>
  <si>
    <t>K033</t>
  </si>
  <si>
    <t>Průchodka plochou střechou DN100</t>
  </si>
  <si>
    <t>-24804448</t>
  </si>
  <si>
    <t>K035</t>
  </si>
  <si>
    <t>Zkouška těsnosti kanalizace kouřem</t>
  </si>
  <si>
    <t>-1339122935</t>
  </si>
  <si>
    <t>998721203</t>
  </si>
  <si>
    <t>Přesun hmot pro vnitřní kanalizace stanovený procentní sazbou (%) z ceny vodorovná dopravní vzdálenost do 50 m v objektech výšky přes 12 do 24 m</t>
  </si>
  <si>
    <t>-2038168055</t>
  </si>
  <si>
    <t>-1580030388</t>
  </si>
  <si>
    <t>Vypracování protokolu o zkoušce těsnosti</t>
  </si>
  <si>
    <t>-1174417676</t>
  </si>
  <si>
    <t>4 - Vzduchotechnika</t>
  </si>
  <si>
    <t xml:space="preserve">    751 - Zař. č.1 - podtlakové odvětrání sociálního zařízení a prostoru kuchyňky- MATERIÁL</t>
  </si>
  <si>
    <t>VRN - Ostatní+ montáž</t>
  </si>
  <si>
    <t>751</t>
  </si>
  <si>
    <t>Zař. č.1 - podtlakové odvětrání sociálního zařízení a prostoru kuchyňky- MATERIÁL</t>
  </si>
  <si>
    <t>K036</t>
  </si>
  <si>
    <t>"Střešní ventilátor CRHB-280 N Ecowatt plus IP44 pro inteligentní DCV systém
Otáčky: 1170 min-1
Průtok: 2026 m3/h
Výkon: 180 W
Proud: 0,41 A
Akustický tlak-výtlak: 49 dB(A)
Hmotnost: 18 kg"</t>
  </si>
  <si>
    <t>1495981909</t>
  </si>
  <si>
    <t>K037</t>
  </si>
  <si>
    <t>Sestava příslušenství k ventilátoru CRHB-315: podstavec s vnitřní izolací DOS Metal G - 330</t>
  </si>
  <si>
    <t>-671019610</t>
  </si>
  <si>
    <t>K038</t>
  </si>
  <si>
    <t>Sestava příslušenství k ventilátoru CRHB-315:  pružná spojka JAE - 435</t>
  </si>
  <si>
    <t>-1602025955</t>
  </si>
  <si>
    <t>K039</t>
  </si>
  <si>
    <t>Sestava příslušenství k ventilátoru CRHB-315: zpětná klapka samotížná JCA - 435</t>
  </si>
  <si>
    <t>-116376828</t>
  </si>
  <si>
    <t>K040</t>
  </si>
  <si>
    <t>Sestava příslušenství k ventilátoru CRHB-315: tlumič hluku soklový JAA - 435</t>
  </si>
  <si>
    <t>-30792704</t>
  </si>
  <si>
    <t>K041</t>
  </si>
  <si>
    <t>Sestava příslušenství k ventilátoru CRHB-315: adaptér JPA - 435</t>
  </si>
  <si>
    <t>-1036950337</t>
  </si>
  <si>
    <t>K042</t>
  </si>
  <si>
    <t>Sestava příslušenství k ventilátoru CRHB-315: volná příruba JBR 435</t>
  </si>
  <si>
    <t>955512418</t>
  </si>
  <si>
    <t>K043</t>
  </si>
  <si>
    <t>"Elektricky ovládaný ventil s doběhem 
Např. KEL 125
• elektrické ovládání 12 V (4 W) 
• krytí IP20 
• elektrické s doběhem pro DCV systémy (větrání řízené skutečnou potřebou)"</t>
  </si>
  <si>
    <t>162254632</t>
  </si>
  <si>
    <t>K045</t>
  </si>
  <si>
    <t>Hranaté pozink potrubí do obvodu 650mm; 30% tvarovek</t>
  </si>
  <si>
    <t>-1988241790</t>
  </si>
  <si>
    <t>K093</t>
  </si>
  <si>
    <t>Hranaté pozink potrubí do obvodu 850mm; 30% tvarovek</t>
  </si>
  <si>
    <t>690536982</t>
  </si>
  <si>
    <t>K046</t>
  </si>
  <si>
    <t>Spiro potrubí do D125mm, 15% tvarovek</t>
  </si>
  <si>
    <t>1364148054</t>
  </si>
  <si>
    <t>K047</t>
  </si>
  <si>
    <t>Koncový kryt s odvodem kondenzátu do roury 125 mm</t>
  </si>
  <si>
    <t>1968472724</t>
  </si>
  <si>
    <t>K048</t>
  </si>
  <si>
    <t>Spiro potrubí D125mm, 20% tvarovek</t>
  </si>
  <si>
    <t>356612042</t>
  </si>
  <si>
    <t>K050</t>
  </si>
  <si>
    <t>Polotuhá ohebná hadice z Al fólie, včetně telelné izolace tl. 25mm, falcování mimořádně pevným vícenásobným zámkem, D125mm</t>
  </si>
  <si>
    <t>1363086761</t>
  </si>
  <si>
    <t>998751202</t>
  </si>
  <si>
    <t>Přesun hmot pro vzduchotechniku stanovený procentní sazbou (%) z ceny vodorovná dopravní vzdálenost do 50 m v objektech výšky přes 12 do 60 m</t>
  </si>
  <si>
    <t>1594015457</t>
  </si>
  <si>
    <t>Ostatní+ montáž</t>
  </si>
  <si>
    <t>K051</t>
  </si>
  <si>
    <t>Zkouška chodu a zaregulování VZT zařízení</t>
  </si>
  <si>
    <t>754844424</t>
  </si>
  <si>
    <t>K052</t>
  </si>
  <si>
    <t>Montážní a těsnící materiál (objímky apod.)</t>
  </si>
  <si>
    <t>1632354682</t>
  </si>
  <si>
    <t>K053</t>
  </si>
  <si>
    <t>1305981329</t>
  </si>
  <si>
    <t>K054</t>
  </si>
  <si>
    <t>Montážní práce - stoupací potrubí (viz potrubí)</t>
  </si>
  <si>
    <t>-682418608</t>
  </si>
  <si>
    <t>K055</t>
  </si>
  <si>
    <t>Montážní práce - usazení vzt ventilátoru</t>
  </si>
  <si>
    <t>-513077085</t>
  </si>
  <si>
    <t>K056</t>
  </si>
  <si>
    <t>Montážní práce potrubí (viz potrubí)</t>
  </si>
  <si>
    <t>-1350391498</t>
  </si>
  <si>
    <t>K057</t>
  </si>
  <si>
    <t>Montážní práce koncových prvků (viz koncové prvky)</t>
  </si>
  <si>
    <t>-2005102184</t>
  </si>
  <si>
    <t>5 - Elektromontáže</t>
  </si>
  <si>
    <t xml:space="preserve">    741 - Elektromontáže - MATERIÁL</t>
  </si>
  <si>
    <t xml:space="preserve">    742 - Ostatní+ montáž</t>
  </si>
  <si>
    <t>741</t>
  </si>
  <si>
    <t>Elektromontáže - MATERIÁL</t>
  </si>
  <si>
    <t>M014</t>
  </si>
  <si>
    <t>Podhledové LED svítidlo- včetně kompletního příslušenství</t>
  </si>
  <si>
    <t>-1889133018</t>
  </si>
  <si>
    <t>M003</t>
  </si>
  <si>
    <t>Transformátor 12V, 30W napájecí  (pro světelný okruh)</t>
  </si>
  <si>
    <t>948773831</t>
  </si>
  <si>
    <t>M004</t>
  </si>
  <si>
    <t>Kabely pro prokabelování svítidel, VZT ventilu, transformátoru (vodiče CYKY  dle ČSN 332000-7-701)</t>
  </si>
  <si>
    <t>-1386600256</t>
  </si>
  <si>
    <t>M005</t>
  </si>
  <si>
    <t>Transformátor 24V, 10W napájecí  (pro VZT ventil)</t>
  </si>
  <si>
    <t>1691571760</t>
  </si>
  <si>
    <t>M015</t>
  </si>
  <si>
    <t>Drobný a montážní materiál, kotevní materiál pro světelná tělesa, světelné zdroje, recyklační poplatek, revize a měření</t>
  </si>
  <si>
    <t>-1739398953</t>
  </si>
  <si>
    <t>M007</t>
  </si>
  <si>
    <t>Zásuvka vodotěsná s krycím víčkem kompletní ( rámeček, strojek, kryt) , vodotěsná IP 44</t>
  </si>
  <si>
    <t>781847469</t>
  </si>
  <si>
    <t>M009</t>
  </si>
  <si>
    <t>Jednopólový vypínač 230V, 50Hz, 10A IP44, řaz1, barva bílá - komplet</t>
  </si>
  <si>
    <t>-990854602</t>
  </si>
  <si>
    <t>1424018429</t>
  </si>
  <si>
    <t>M011</t>
  </si>
  <si>
    <t>Prokabelování zásuvkového okruhu (vodiče CYKY  dle ČSN 332000-7-701)</t>
  </si>
  <si>
    <t>-1719651668</t>
  </si>
  <si>
    <t>M028</t>
  </si>
  <si>
    <t>Nový rozvaděč pro VZT jednotky, oplechovaný, zapuštěný, typ 36M, přívod zdola, vývody nahoru, počet vývodů: 5, Krytí IP40/IP20, přípojnice:PEN, N+PE</t>
  </si>
  <si>
    <t>788944000</t>
  </si>
  <si>
    <t>M029</t>
  </si>
  <si>
    <t>Prokabelování rozvaděče VZT + VZT jednotky</t>
  </si>
  <si>
    <t>-1255419072</t>
  </si>
  <si>
    <t>998741203</t>
  </si>
  <si>
    <t>Přesun hmot pro silnoproud stanovený procentní sazbou (%) z ceny vodorovná dopravní vzdálenost do 50 m v objektech výšky přes 12 do 24 m</t>
  </si>
  <si>
    <t>-81519793</t>
  </si>
  <si>
    <t>742</t>
  </si>
  <si>
    <t>K058</t>
  </si>
  <si>
    <t>Proudová ochrana do rozvaděče pro zásuvkový a světelný okruh (v případě, že v současnosti není proudová ochrana instalovaná)</t>
  </si>
  <si>
    <t>2036849462</t>
  </si>
  <si>
    <t>K060</t>
  </si>
  <si>
    <t>1747051080</t>
  </si>
  <si>
    <t>K061</t>
  </si>
  <si>
    <t>Montážní práce koncových prvků - zásuvek</t>
  </si>
  <si>
    <t>-1993293472</t>
  </si>
  <si>
    <t>K062</t>
  </si>
  <si>
    <t>Montážní práce koncových prvků - svítidel</t>
  </si>
  <si>
    <t>1408096370</t>
  </si>
  <si>
    <t>K063</t>
  </si>
  <si>
    <t>Montážní práce koncových prvků - vypínačů</t>
  </si>
  <si>
    <t>1264864697</t>
  </si>
  <si>
    <t>K064</t>
  </si>
  <si>
    <t>Montážní práce - usazení trafa</t>
  </si>
  <si>
    <t>-1472989083</t>
  </si>
  <si>
    <t>K065</t>
  </si>
  <si>
    <t>Montážní práce - prokabelování</t>
  </si>
  <si>
    <t>1455196199</t>
  </si>
  <si>
    <t>K066</t>
  </si>
  <si>
    <t>Demontáž a ekologická likvidace stávající kabeláže, zásuvek a vývodů</t>
  </si>
  <si>
    <t>916139</t>
  </si>
  <si>
    <t>K067</t>
  </si>
  <si>
    <t>Instalovaná kabeláž bude provedena se zvýšenou ochranou -pospojováním pomocí vodiče CY6.</t>
  </si>
  <si>
    <t>922514578</t>
  </si>
  <si>
    <t>6 - Stavební přípomoc</t>
  </si>
  <si>
    <t xml:space="preserve">    764 - Konstrukce klempířské</t>
  </si>
  <si>
    <t>612135101</t>
  </si>
  <si>
    <t>Hrubá výplň rýh maltou jakékoli šířky rýhy ve stěnách</t>
  </si>
  <si>
    <t>-375298482</t>
  </si>
  <si>
    <t>600,0*0,03</t>
  </si>
  <si>
    <t>884,0*0,07</t>
  </si>
  <si>
    <t>332,0*0,07</t>
  </si>
  <si>
    <t>66,0*0,15</t>
  </si>
  <si>
    <t>stoupačka u kuchyněk</t>
  </si>
  <si>
    <t>290,0*0,15</t>
  </si>
  <si>
    <t>612321141</t>
  </si>
  <si>
    <t>Omítka vápenocementová vnitřních ploch nanášená ručně dvouvrstvá, tloušťky jádrové omítky do 10 mm a tloušťky štuku do 3 mm štuková svislých konstrukcí stěn</t>
  </si>
  <si>
    <t>-1678396914</t>
  </si>
  <si>
    <t>290,0*0,2</t>
  </si>
  <si>
    <t>971033131</t>
  </si>
  <si>
    <t>Vybourání otvorů ve zdivu základovém nebo nadzákladovém z cihel, tvárnic, příčkovek z cihel pálených na maltu vápennou nebo vápenocementovou průměru profilu do 60 mm, tl. do 150 mm</t>
  </si>
  <si>
    <t>-169423821</t>
  </si>
  <si>
    <t>voda</t>
  </si>
  <si>
    <t>4*20</t>
  </si>
  <si>
    <t>2*4</t>
  </si>
  <si>
    <t>kanalizace</t>
  </si>
  <si>
    <t>2*20</t>
  </si>
  <si>
    <t>971033231</t>
  </si>
  <si>
    <t>Vybourání otvorů ve zdivu základovém nebo nadzákladovém z cihel, tvárnic, příčkovek z cihel pálených na maltu vápennou nebo vápenocementovou plochy do 0,0225 m2, tl. do 150 mm</t>
  </si>
  <si>
    <t>781932133</t>
  </si>
  <si>
    <t>1*20</t>
  </si>
  <si>
    <t>VZT</t>
  </si>
  <si>
    <t>971033331</t>
  </si>
  <si>
    <t>Vybourání otvorů ve zdivu základovém nebo nadzákladovém z cihel, tvárnic, příčkovek z cihel pálených na maltu vápennou nebo vápenocementovou plochy do 0,09 m2, tl. do 150 mm</t>
  </si>
  <si>
    <t>-646278920</t>
  </si>
  <si>
    <t>protipožární dvířka</t>
  </si>
  <si>
    <t>974031121</t>
  </si>
  <si>
    <t>Vysekání rýh ve zdivu cihelném na maltu vápennou nebo vápenocementovou do hl. 30 mm a šířky do 30 mm</t>
  </si>
  <si>
    <t>1544003173</t>
  </si>
  <si>
    <t>elektro</t>
  </si>
  <si>
    <t>předpoklad 60% ve stěně</t>
  </si>
  <si>
    <t>(420,0+580,0)*0,6</t>
  </si>
  <si>
    <t>974031132</t>
  </si>
  <si>
    <t>Vysekání rýh ve zdivu cihelném na maltu vápennou nebo vápenocementovou do hl. 50 mm a šířky do 70 mm</t>
  </si>
  <si>
    <t>-1618305215</t>
  </si>
  <si>
    <t>vodovod</t>
  </si>
  <si>
    <t>884,0</t>
  </si>
  <si>
    <t>974031142</t>
  </si>
  <si>
    <t>Vysekání rýh ve zdivu cihelném na maltu vápennou nebo vápenocementovou do hl. 70 mm a šířky do 70 mm</t>
  </si>
  <si>
    <t>-1779606718</t>
  </si>
  <si>
    <t>240,0+92,0</t>
  </si>
  <si>
    <t>974031164</t>
  </si>
  <si>
    <t>Vysekání rýh ve zdivu cihelném na maltu vápennou nebo vápenocementovou do hl. 150 mm a šířky do 150 mm</t>
  </si>
  <si>
    <t>-90143914</t>
  </si>
  <si>
    <t>66,0</t>
  </si>
  <si>
    <t>K088</t>
  </si>
  <si>
    <t>Rozšíření prostupu střešní skladbou pro potrubí VZT</t>
  </si>
  <si>
    <t>1320266819</t>
  </si>
  <si>
    <t>K089</t>
  </si>
  <si>
    <t>Vysekání stávající stoupačky u kuchyňky</t>
  </si>
  <si>
    <t>42365023</t>
  </si>
  <si>
    <t>290,0</t>
  </si>
  <si>
    <t>K090</t>
  </si>
  <si>
    <t>Posunutí trasy kanalizace ve skladbě střešní krytiny (nutno posunout kvůli kolizi s ventilátorem VZT)- položka obsahuje všechny práce s tímto spojené vč. opravy skladby střechy, zapravení původního prostupu atd.</t>
  </si>
  <si>
    <t>1966630874</t>
  </si>
  <si>
    <t>464170836</t>
  </si>
  <si>
    <t>-1998906591</t>
  </si>
  <si>
    <t>209801313</t>
  </si>
  <si>
    <t>13,375*30 'Přepočtené koeficientem množství</t>
  </si>
  <si>
    <t>-1339734469</t>
  </si>
  <si>
    <t>613114020</t>
  </si>
  <si>
    <t>764</t>
  </si>
  <si>
    <t>Konstrukce klempířské</t>
  </si>
  <si>
    <t>7643x</t>
  </si>
  <si>
    <t>Lemování prostupů z pozinkovaného plechu s povrchovou úpravou bez lišty, střech s krytinou skládanou nebo z plechu (větrací hlavice a vantilátor VZT)</t>
  </si>
  <si>
    <t>1902659470</t>
  </si>
  <si>
    <t>větrací hlavice</t>
  </si>
  <si>
    <t>998764103</t>
  </si>
  <si>
    <t>Přesun hmot pro konstrukce klempířské stanovený z hmotnosti přesunovaného materiálu vodorovná dopravní vzdálenost do 50 m v objektech výšky přes 12 do 24 m</t>
  </si>
  <si>
    <t>1309633252</t>
  </si>
  <si>
    <t>7 - PBŘ</t>
  </si>
  <si>
    <t xml:space="preserve">      91 - Doplňující konstrukce a práce </t>
  </si>
  <si>
    <t>91</t>
  </si>
  <si>
    <t xml:space="preserve">Doplňující konstrukce a práce </t>
  </si>
  <si>
    <t>K078</t>
  </si>
  <si>
    <t>D+M zapuštěné protipožární ucpávky typu wrep EI 30 (kanalizace DN110)</t>
  </si>
  <si>
    <t>-2147412399</t>
  </si>
  <si>
    <t>K079</t>
  </si>
  <si>
    <t>D+M zapuštěné protipožární ucpávky typu wrep EI 30 (kanalizace DN40,50)</t>
  </si>
  <si>
    <t>-1524419595</t>
  </si>
  <si>
    <t>1*4</t>
  </si>
  <si>
    <t>K080</t>
  </si>
  <si>
    <t>Příplatek za dotěsnění vodovodního potrubí v místě prostupů (dozdění, domaltování)</t>
  </si>
  <si>
    <t>-777076973</t>
  </si>
  <si>
    <t>4*2</t>
  </si>
  <si>
    <t>20*4</t>
  </si>
  <si>
    <t>K081</t>
  </si>
  <si>
    <t>Příplatek za dotěsnění VZT potrubí v místě prostupů (dozdění, domaltování)</t>
  </si>
  <si>
    <t>161649512</t>
  </si>
  <si>
    <t>4+20*2</t>
  </si>
  <si>
    <t>K082</t>
  </si>
  <si>
    <t>D+M utěsnění prostupů kanalizace dnem šachty- protipožární manžeta na spodním lící stropu popř. zapuštěná ucpávka typu wrep EI 90</t>
  </si>
  <si>
    <t>534687536</t>
  </si>
  <si>
    <t>K083</t>
  </si>
  <si>
    <t>D+M měkké protipožární trubní ucpávky EI 90- vodovod- dno šachty</t>
  </si>
  <si>
    <t>635840341</t>
  </si>
  <si>
    <t>5*2</t>
  </si>
  <si>
    <t>K084</t>
  </si>
  <si>
    <t>D+M utěsnění prostupů kanalizace ve střeše šachty- protipožární manžeta na spodním lící střechy EI 30</t>
  </si>
  <si>
    <t>662276295</t>
  </si>
  <si>
    <t>K085</t>
  </si>
  <si>
    <t>D+M měkké protipožární trubní ucpávky EI 30- vzduchotechnika- střecha šachty</t>
  </si>
  <si>
    <t>615549388</t>
  </si>
  <si>
    <t>K086</t>
  </si>
  <si>
    <t>D+M dna instalační šachty</t>
  </si>
  <si>
    <t>1674931726</t>
  </si>
  <si>
    <t>K087</t>
  </si>
  <si>
    <t>D+M revizních protipožárních dvířek 300x300mm pod obklad s automatickým zámkem</t>
  </si>
  <si>
    <t>1090591974</t>
  </si>
  <si>
    <t>-1939256721</t>
  </si>
  <si>
    <t>8 - Topení</t>
  </si>
  <si>
    <t xml:space="preserve">    731 - Ústřední vytápění </t>
  </si>
  <si>
    <t>731</t>
  </si>
  <si>
    <t xml:space="preserve">Ústřední vytápění </t>
  </si>
  <si>
    <t>K124</t>
  </si>
  <si>
    <t>Vypuštění a napuštění topného systému</t>
  </si>
  <si>
    <t>-1043202775</t>
  </si>
  <si>
    <t>K125</t>
  </si>
  <si>
    <t>Demontáž koupelnového topného žebříku</t>
  </si>
  <si>
    <t>1530527961</t>
  </si>
  <si>
    <t>K126</t>
  </si>
  <si>
    <t>Zpětná montáž koupelnového topného žebříku</t>
  </si>
  <si>
    <t>-588631007</t>
  </si>
  <si>
    <t>VRN - Ostatní a vedlejší náklady</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</si>
  <si>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staveniště. Obsahuje dopravu pracovníků na stavbu</t>
  </si>
  <si>
    <t>1960587392</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</si>
  <si>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t>
  </si>
  <si>
    <t>-943156592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</si>
  <si>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</si>
  <si>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</si>
  <si>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</si>
  <si>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</si>
  <si>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</si>
  <si>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</si>
  <si>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</si>
  <si>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</si>
  <si>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</si>
  <si>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</si>
  <si>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</si>
  <si>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</si>
  <si>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</si>
  <si>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</si>
  <si>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</si>
  <si>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</si>
  <si>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</si>
  <si>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</si>
  <si>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</si>
  <si>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</si>
  <si>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</si>
  <si>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</si>
  <si>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</si>
  <si>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</si>
  <si>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</si>
  <si>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</si>
  <si>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</si>
  <si>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</si>
  <si>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</si>
  <si>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</si>
  <si>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</si>
  <si>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</si>
  <si>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</si>
  <si>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</si>
  <si>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</si>
  <si>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</si>
  <si>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</si>
  <si>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</si>
  <si>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</si>
  <si>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</si>
  <si>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</si>
  <si>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</si>
  <si>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</si>
  <si>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</si>
  <si>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</si>
  <si>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</si>
  <si>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</si>
  <si>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</si>
  <si>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</si>
  <si>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</si>
  <si>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</si>
  <si>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</si>
  <si>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</si>
  <si>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</si>
  <si>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</si>
  <si>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</si>
  <si>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</si>
  <si>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</si>
  <si>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</si>
  <si>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</si>
  <si>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</si>
  <si>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</si>
  <si>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</si>
  <si>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</si>
  <si>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</si>
  <si>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</si>
  <si>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</si>
  <si>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</si>
  <si>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</si>
  <si>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</si>
  <si>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</si>
  <si>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</si>
  <si>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</si>
  <si>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</si>
  <si>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</si>
  <si>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</si>
  <si>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</si>
  <si>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</si>
  <si>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</si>
  <si>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</si>
  <si>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</si>
  <si>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</si>
  <si>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</si>
  <si>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</si>
  <si>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</si>
  <si>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</si>
  <si>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</si>
  <si>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</si>
  <si>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</si>
  <si>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</si>
  <si>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</si>
  <si>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</si>
  <si>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</si>
  <si>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</si>
  <si>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</si>
  <si>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</si>
  <si>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</si>
  <si>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</si>
  <si>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</si>
  <si>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</si>
  <si>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</si>
  <si>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</si>
  <si>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</si>
  <si>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</si>
  <si>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</si>
  <si>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</si>
  <si>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</si>
  <si>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</si>
  <si>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</si>
  <si>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</si>
  <si>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</si>
  <si>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</si>
  <si>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</si>
  <si>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</si>
  <si>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</si>
  <si>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</si>
  <si>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</si>
  <si>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</si>
  <si>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</si>
  <si>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</si>
  <si>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</si>
  <si>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</si>
  <si>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</si>
  <si>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</si>
  <si>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</si>
  <si>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</si>
  <si>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</si>
  <si>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</si>
  <si>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</si>
  <si>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</si>
  <si>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</si>
  <si>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</si>
  <si>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</si>
  <si>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</si>
  <si>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</si>
  <si>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</si>
  <si>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</si>
  <si>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</si>
  <si>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</si>
  <si>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</si>
  <si>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</si>
  <si>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</si>
  <si>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</si>
  <si>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</si>
  <si>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</si>
  <si>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</si>
  <si>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</si>
  <si>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</si>
  <si>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</si>
  <si>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</si>
  <si>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</si>
  <si>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</si>
  <si>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</si>
  <si>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</si>
  <si>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</si>
  <si>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</si>
  <si>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</si>
  <si>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</si>
  <si>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</si>
  <si>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</si>
  <si>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</si>
  <si>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</si>
  <si>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</si>
  <si>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</si>
  <si>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</si>
  <si>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</si>
  <si>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</si>
  <si>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</si>
  <si>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</si>
  <si>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</si>
  <si>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</si>
  <si>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</si>
  <si>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</si>
  <si>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</si>
  <si>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</si>
  <si>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</si>
  <si>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</si>
  <si>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</si>
  <si>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</si>
  <si>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</si>
  <si>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</si>
  <si>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</si>
  <si>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</si>
  <si>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</si>
  <si>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</si>
  <si>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POČET KUSŮ</t>
  </si>
  <si>
    <t xml:space="preserve">VYSVĚTLIVKY: </t>
  </si>
  <si>
    <t>INVESTICE</t>
  </si>
  <si>
    <t>NEINVESTICE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</si>
</sst>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b/>
      <sz val="12"/>
      <color rgb="FF960000"/>
      <name val="Trebuchet MS"/>
      <family val="2"/>
    </font>
    <font>
      <b/>
      <sz val="10"/>
      <color rgb="FF003366"/>
      <name val="Trebuchet MS"/>
      <family val="2"/>
    </font>
    <font>
      <sz val="7"/>
      <name val="Arial CE"/>
      <family val="2"/>
    </font>
    <font>
      <i/>
      <sz val="9"/>
      <name val="Arial CE"/>
      <family val="2"/>
    </font>
  </fonts>
  <fills count="8">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rgb="FFFFFF00"/>
        <bgColor indexed="64"/>
      </patternFill>
    </fill>
    <fill>
      <patternFill patternType="solid">
        <fgColor rgb="FF92D05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22" fillId="4" borderId="7" xfId="0" applyFont="1" applyFill="1" applyBorder="1" applyAlignment="1">
      <alignment horizontal="lef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lignment vertical="center"/>
    </xf>
    <xf numFmtId="0" fontId="26" fillId="0" borderId="0" xfId="0" applyFont="1" applyAlignment="1">
      <alignment vertical="center"/>
    </xf>
    <xf numFmtId="0" fontId="26" fillId="0" borderId="0" xfId="0" applyFont="1" applyAlignment="1">
      <alignment horizontal="left" vertical="center" wrapText="1"/>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0" fontId="29" fillId="0" borderId="0" xfId="0" applyFont="1" applyAlignment="1">
      <alignment horizontal="left" vertical="center" wrapText="1"/>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0" fontId="30" fillId="0" borderId="0" xfId="20" applyFont="1" applyAlignment="1">
      <alignment horizontal="center"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1" fillId="0" borderId="0" xfId="0" applyFont="1" applyAlignment="1">
      <alignment horizontal="left" vertical="center"/>
    </xf>
    <xf numFmtId="0" fontId="21"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167" fontId="22" fillId="2" borderId="22" xfId="0" applyNumberFormat="1" applyFont="1" applyFill="1" applyBorder="1" applyAlignment="1" applyProtection="1">
      <alignment vertical="center"/>
      <protection locked="0"/>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0" fillId="0" borderId="0" xfId="0"/>
    <xf numFmtId="0" fontId="47" fillId="0" borderId="0" xfId="0" applyFont="1" applyBorder="1" applyAlignment="1">
      <alignment vertical="center"/>
    </xf>
    <xf numFmtId="0" fontId="48" fillId="0" borderId="0" xfId="0" applyFont="1" applyBorder="1" applyAlignment="1">
      <alignment horizontal="left" vertical="center" wrapText="1"/>
    </xf>
    <xf numFmtId="0" fontId="29"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center" vertical="center"/>
    </xf>
    <xf numFmtId="0" fontId="26" fillId="0" borderId="0" xfId="0" applyFont="1" applyAlignment="1">
      <alignment horizontal="left" vertical="center" wrapText="1"/>
    </xf>
    <xf numFmtId="164" fontId="2" fillId="0" borderId="0" xfId="0" applyNumberFormat="1" applyFont="1" applyAlignment="1">
      <alignment horizontal="left" vertical="center"/>
    </xf>
    <xf numFmtId="0" fontId="2" fillId="0" borderId="0" xfId="0" applyFont="1" applyAlignment="1">
      <alignment vertical="center"/>
    </xf>
    <xf numFmtId="4" fontId="19"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0" fillId="0" borderId="0" xfId="0"/>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2" fillId="4" borderId="7" xfId="0" applyFont="1" applyFill="1" applyBorder="1" applyAlignment="1">
      <alignment horizontal="right" vertical="center"/>
    </xf>
    <xf numFmtId="4" fontId="27" fillId="0" borderId="0" xfId="0" applyNumberFormat="1" applyFont="1" applyAlignment="1">
      <alignment horizontal="right" vertical="center"/>
    </xf>
    <xf numFmtId="0" fontId="27" fillId="0" borderId="0" xfId="0" applyFont="1" applyAlignment="1">
      <alignment vertical="center"/>
    </xf>
    <xf numFmtId="4" fontId="27"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1"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39" fillId="0" borderId="0" xfId="0" applyFont="1" applyBorder="1" applyAlignment="1">
      <alignment horizontal="center" vertical="center" wrapText="1"/>
    </xf>
    <xf numFmtId="0" fontId="40" fillId="0" borderId="29" xfId="0" applyFont="1" applyBorder="1" applyAlignment="1">
      <alignment horizontal="left" wrapText="1"/>
    </xf>
    <xf numFmtId="0" fontId="39"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0" fillId="0" borderId="29" xfId="0" applyFont="1" applyBorder="1" applyAlignment="1">
      <alignment horizontal="left"/>
    </xf>
    <xf numFmtId="0" fontId="4" fillId="0" borderId="0" xfId="0" applyFont="1"/>
    <xf numFmtId="0" fontId="4" fillId="6" borderId="0" xfId="0" applyFont="1" applyFill="1"/>
    <xf numFmtId="0" fontId="4" fillId="7" borderId="0" xfId="0" applyFont="1" applyFill="1"/>
    <xf numFmtId="0" fontId="22" fillId="7" borderId="22" xfId="0" applyFont="1" applyFill="1" applyBorder="1" applyAlignment="1" applyProtection="1">
      <alignment horizontal="center" vertical="center"/>
      <protection locked="0"/>
    </xf>
    <xf numFmtId="0" fontId="35" fillId="7" borderId="0" xfId="0" applyFont="1" applyFill="1" applyAlignment="1">
      <alignment horizontal="left" vertical="center"/>
    </xf>
    <xf numFmtId="0" fontId="9" fillId="7" borderId="0" xfId="0" applyFont="1" applyFill="1" applyAlignment="1">
      <alignment horizontal="left"/>
    </xf>
    <xf numFmtId="0" fontId="36" fillId="7" borderId="22" xfId="0" applyFont="1" applyFill="1" applyBorder="1" applyAlignment="1" applyProtection="1">
      <alignment horizontal="center" vertical="center"/>
      <protection locked="0"/>
    </xf>
    <xf numFmtId="0" fontId="22" fillId="6" borderId="22" xfId="0" applyFont="1" applyFill="1" applyBorder="1" applyAlignment="1" applyProtection="1">
      <alignment horizontal="center" vertical="center"/>
      <protection locked="0"/>
    </xf>
    <xf numFmtId="0" fontId="35" fillId="6" borderId="0" xfId="0" applyFont="1" applyFill="1" applyAlignment="1">
      <alignment horizontal="left" vertical="center"/>
    </xf>
    <xf numFmtId="0" fontId="9" fillId="6" borderId="0" xfId="0" applyFont="1" applyFill="1" applyAlignment="1">
      <alignment horizontal="left"/>
    </xf>
    <xf numFmtId="0" fontId="36" fillId="6" borderId="22" xfId="0" applyFont="1" applyFill="1" applyBorder="1" applyAlignment="1" applyProtection="1">
      <alignment horizontal="center" vertical="center"/>
      <protection locked="0"/>
    </xf>
    <xf numFmtId="0" fontId="49" fillId="7" borderId="0" xfId="0" applyFont="1" applyFill="1" applyAlignment="1">
      <alignment horizontal="left" vertical="center"/>
    </xf>
    <xf numFmtId="0" fontId="0" fillId="7" borderId="0" xfId="0" applyFont="1" applyFill="1" applyAlignment="1">
      <alignment horizontal="left"/>
    </xf>
    <xf numFmtId="0" fontId="50" fillId="7" borderId="22" xfId="0"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97"/>
  <sheetViews>
    <sheetView showGridLines="0" workbookViewId="0" topLeftCell="A85">
      <selection activeCell="L97" sqref="L97"/>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8.421875" style="1" customWidth="1"/>
    <col min="35" max="36" width="2.7109375" style="1" customWidth="1"/>
    <col min="37" max="37" width="2.421875" style="1" customWidth="1"/>
    <col min="38" max="40" width="2.7109375" style="1" hidden="1" customWidth="1"/>
    <col min="41" max="41" width="3.28125" style="1" hidden="1" customWidth="1"/>
    <col min="42" max="42" width="31.7109375" style="1" hidden="1" customWidth="1"/>
    <col min="43" max="44" width="2.421875" style="1" hidden="1" customWidth="1"/>
    <col min="45" max="45" width="8.28125" style="1" customWidth="1"/>
    <col min="46" max="46" width="6.421875" style="1" customWidth="1"/>
    <col min="47" max="47" width="13.28125" style="1" customWidth="1"/>
    <col min="48" max="48" width="7.421875" style="1" customWidth="1"/>
    <col min="49" max="49" width="4.140625" style="1" customWidth="1"/>
    <col min="50" max="50" width="15.7109375" style="1" customWidth="1"/>
    <col min="51" max="51" width="13.7109375" style="1" customWidth="1"/>
    <col min="52" max="54" width="25.8515625" style="1" hidden="1" customWidth="1"/>
    <col min="55" max="56" width="21.7109375" style="1" hidden="1" customWidth="1"/>
    <col min="57" max="58" width="25.00390625" style="1" hidden="1" customWidth="1"/>
    <col min="59" max="59" width="21.7109375" style="1" hidden="1" customWidth="1"/>
    <col min="60" max="60" width="19.140625" style="1" hidden="1" customWidth="1"/>
    <col min="61" max="61" width="25.00390625" style="1" hidden="1" customWidth="1"/>
    <col min="62" max="62" width="21.7109375" style="1" hidden="1" customWidth="1"/>
    <col min="63" max="63" width="19.140625" style="1" hidden="1" customWidth="1"/>
    <col min="64" max="64" width="66.421875" style="1" customWidth="1"/>
    <col min="78" max="98" width="9.28125" style="1" hidden="1" customWidth="1"/>
  </cols>
  <sheetData>
    <row r="1" spans="1:81" ht="12">
      <c r="A1" s="17" t="s">
        <v>0</v>
      </c>
      <c r="BG1" s="17" t="s">
        <v>1</v>
      </c>
      <c r="BH1" s="17" t="s">
        <v>2</v>
      </c>
      <c r="BI1" s="17" t="s">
        <v>3</v>
      </c>
      <c r="CA1" s="17" t="s">
        <v>4</v>
      </c>
      <c r="CB1" s="17" t="s">
        <v>4</v>
      </c>
      <c r="CC1" s="17" t="s">
        <v>5</v>
      </c>
    </row>
    <row r="2" spans="51:79" s="1" customFormat="1" ht="36.95" customHeight="1">
      <c r="AY2" s="300" t="s">
        <v>6</v>
      </c>
      <c r="AZ2" s="301"/>
      <c r="BA2" s="301"/>
      <c r="BB2" s="301"/>
      <c r="BC2" s="301"/>
      <c r="BD2" s="301"/>
      <c r="BE2" s="301"/>
      <c r="BF2" s="301"/>
      <c r="BG2" s="301"/>
      <c r="BH2" s="301"/>
      <c r="BI2" s="301"/>
      <c r="BJ2" s="301"/>
      <c r="BK2" s="301"/>
      <c r="BL2" s="301"/>
      <c r="BZ2" s="18" t="s">
        <v>7</v>
      </c>
      <c r="CA2" s="18" t="s">
        <v>8</v>
      </c>
    </row>
    <row r="3" spans="2:79"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c r="BZ3" s="18" t="s">
        <v>7</v>
      </c>
      <c r="CA3" s="18" t="s">
        <v>9</v>
      </c>
    </row>
    <row r="4" spans="2:78" s="1" customFormat="1" ht="24.95" customHeight="1">
      <c r="B4" s="21"/>
      <c r="D4" s="22" t="s">
        <v>10</v>
      </c>
      <c r="AY4" s="21"/>
      <c r="AZ4" s="23" t="s">
        <v>11</v>
      </c>
      <c r="BL4" s="24" t="s">
        <v>12</v>
      </c>
      <c r="BZ4" s="18" t="s">
        <v>13</v>
      </c>
    </row>
    <row r="5" spans="2:78" s="1" customFormat="1" ht="12" customHeight="1">
      <c r="B5" s="21"/>
      <c r="D5" s="25" t="s">
        <v>14</v>
      </c>
      <c r="K5" s="318" t="s">
        <v>15</v>
      </c>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Y5" s="21"/>
      <c r="BL5" s="315" t="s">
        <v>16</v>
      </c>
      <c r="BZ5" s="18" t="s">
        <v>7</v>
      </c>
    </row>
    <row r="6" spans="2:78" s="1" customFormat="1" ht="36.95" customHeight="1">
      <c r="B6" s="21"/>
      <c r="D6" s="27" t="s">
        <v>17</v>
      </c>
      <c r="K6" s="319" t="s">
        <v>18</v>
      </c>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Y6" s="21"/>
      <c r="BL6" s="316"/>
      <c r="BZ6" s="18" t="s">
        <v>7</v>
      </c>
    </row>
    <row r="7" spans="2:78" s="1" customFormat="1" ht="12" customHeight="1">
      <c r="B7" s="21"/>
      <c r="D7" s="28" t="s">
        <v>19</v>
      </c>
      <c r="K7" s="26" t="s">
        <v>3</v>
      </c>
      <c r="AR7" s="28" t="s">
        <v>20</v>
      </c>
      <c r="AU7" s="26" t="s">
        <v>3</v>
      </c>
      <c r="AY7" s="21"/>
      <c r="BL7" s="316"/>
      <c r="BZ7" s="18" t="s">
        <v>7</v>
      </c>
    </row>
    <row r="8" spans="2:78" s="1" customFormat="1" ht="12" customHeight="1">
      <c r="B8" s="21"/>
      <c r="D8" s="28" t="s">
        <v>21</v>
      </c>
      <c r="K8" s="26" t="s">
        <v>22</v>
      </c>
      <c r="AR8" s="28" t="s">
        <v>23</v>
      </c>
      <c r="AU8" s="29" t="s">
        <v>24</v>
      </c>
      <c r="AY8" s="21"/>
      <c r="BL8" s="316"/>
      <c r="BZ8" s="18" t="s">
        <v>7</v>
      </c>
    </row>
    <row r="9" spans="2:78" s="1" customFormat="1" ht="14.45" customHeight="1">
      <c r="B9" s="21"/>
      <c r="AY9" s="21"/>
      <c r="BL9" s="316"/>
      <c r="BZ9" s="18" t="s">
        <v>7</v>
      </c>
    </row>
    <row r="10" spans="2:78" s="1" customFormat="1" ht="12" customHeight="1">
      <c r="B10" s="21"/>
      <c r="D10" s="28" t="s">
        <v>25</v>
      </c>
      <c r="AR10" s="28" t="s">
        <v>26</v>
      </c>
      <c r="AU10" s="26" t="s">
        <v>3</v>
      </c>
      <c r="AY10" s="21"/>
      <c r="BL10" s="316"/>
      <c r="BZ10" s="18" t="s">
        <v>7</v>
      </c>
    </row>
    <row r="11" spans="2:78" s="1" customFormat="1" ht="18.4" customHeight="1">
      <c r="B11" s="21"/>
      <c r="E11" s="26" t="s">
        <v>27</v>
      </c>
      <c r="AR11" s="28" t="s">
        <v>28</v>
      </c>
      <c r="AU11" s="26" t="s">
        <v>3</v>
      </c>
      <c r="AY11" s="21"/>
      <c r="BL11" s="316"/>
      <c r="BZ11" s="18" t="s">
        <v>7</v>
      </c>
    </row>
    <row r="12" spans="2:78" s="1" customFormat="1" ht="6.95" customHeight="1">
      <c r="B12" s="21"/>
      <c r="AY12" s="21"/>
      <c r="BL12" s="316"/>
      <c r="BZ12" s="18" t="s">
        <v>7</v>
      </c>
    </row>
    <row r="13" spans="2:78" s="1" customFormat="1" ht="12" customHeight="1">
      <c r="B13" s="21"/>
      <c r="D13" s="28" t="s">
        <v>29</v>
      </c>
      <c r="AR13" s="28" t="s">
        <v>26</v>
      </c>
      <c r="AU13" s="30" t="s">
        <v>30</v>
      </c>
      <c r="AY13" s="21"/>
      <c r="BL13" s="316"/>
      <c r="BZ13" s="18" t="s">
        <v>7</v>
      </c>
    </row>
    <row r="14" spans="2:78" ht="12.75">
      <c r="B14" s="21"/>
      <c r="E14" s="320" t="s">
        <v>30</v>
      </c>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28" t="s">
        <v>28</v>
      </c>
      <c r="AU14" s="30" t="s">
        <v>30</v>
      </c>
      <c r="AY14" s="21"/>
      <c r="BL14" s="316"/>
      <c r="BZ14" s="18" t="s">
        <v>7</v>
      </c>
    </row>
    <row r="15" spans="2:78" s="1" customFormat="1" ht="6.95" customHeight="1">
      <c r="B15" s="21"/>
      <c r="AY15" s="21"/>
      <c r="BL15" s="316"/>
      <c r="BZ15" s="18" t="s">
        <v>4</v>
      </c>
    </row>
    <row r="16" spans="2:78" s="1" customFormat="1" ht="12" customHeight="1">
      <c r="B16" s="21"/>
      <c r="D16" s="28" t="s">
        <v>31</v>
      </c>
      <c r="AR16" s="28" t="s">
        <v>26</v>
      </c>
      <c r="AU16" s="26" t="s">
        <v>3</v>
      </c>
      <c r="AY16" s="21"/>
      <c r="BL16" s="316"/>
      <c r="BZ16" s="18" t="s">
        <v>4</v>
      </c>
    </row>
    <row r="17" spans="2:78" s="1" customFormat="1" ht="18.4" customHeight="1">
      <c r="B17" s="21"/>
      <c r="E17" s="26" t="s">
        <v>32</v>
      </c>
      <c r="AR17" s="28" t="s">
        <v>28</v>
      </c>
      <c r="AU17" s="26" t="s">
        <v>3</v>
      </c>
      <c r="AY17" s="21"/>
      <c r="BL17" s="316"/>
      <c r="BZ17" s="18" t="s">
        <v>33</v>
      </c>
    </row>
    <row r="18" spans="2:78" s="1" customFormat="1" ht="6.95" customHeight="1">
      <c r="B18" s="21"/>
      <c r="AY18" s="21"/>
      <c r="BL18" s="316"/>
      <c r="BZ18" s="18" t="s">
        <v>7</v>
      </c>
    </row>
    <row r="19" spans="2:78" s="1" customFormat="1" ht="12" customHeight="1">
      <c r="B19" s="21"/>
      <c r="D19" s="28" t="s">
        <v>34</v>
      </c>
      <c r="AR19" s="28" t="s">
        <v>26</v>
      </c>
      <c r="AU19" s="26" t="s">
        <v>3</v>
      </c>
      <c r="AY19" s="21"/>
      <c r="BL19" s="316"/>
      <c r="BZ19" s="18" t="s">
        <v>7</v>
      </c>
    </row>
    <row r="20" spans="2:78" s="1" customFormat="1" ht="18.4" customHeight="1">
      <c r="B20" s="21"/>
      <c r="E20" s="26" t="s">
        <v>22</v>
      </c>
      <c r="AR20" s="28" t="s">
        <v>28</v>
      </c>
      <c r="AU20" s="26" t="s">
        <v>3</v>
      </c>
      <c r="AY20" s="21"/>
      <c r="BL20" s="316"/>
      <c r="BZ20" s="18" t="s">
        <v>4</v>
      </c>
    </row>
    <row r="21" spans="2:64" s="1" customFormat="1" ht="6.95" customHeight="1">
      <c r="B21" s="21"/>
      <c r="AY21" s="21"/>
      <c r="BL21" s="316"/>
    </row>
    <row r="22" spans="2:64" s="1" customFormat="1" ht="12" customHeight="1">
      <c r="B22" s="21"/>
      <c r="D22" s="28" t="s">
        <v>35</v>
      </c>
      <c r="AY22" s="21"/>
      <c r="BL22" s="316"/>
    </row>
    <row r="23" spans="2:64" s="1" customFormat="1" ht="107.25" customHeight="1">
      <c r="B23" s="21"/>
      <c r="E23" s="322" t="s">
        <v>36</v>
      </c>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Y23" s="21"/>
      <c r="BL23" s="316"/>
    </row>
    <row r="24" spans="2:64" s="1" customFormat="1" ht="6.95" customHeight="1">
      <c r="B24" s="21"/>
      <c r="AY24" s="21"/>
      <c r="BL24" s="316"/>
    </row>
    <row r="25" spans="2:64"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Y25" s="21"/>
      <c r="BL25" s="316"/>
    </row>
    <row r="26" spans="1:64" s="2" customFormat="1" ht="25.9" customHeight="1">
      <c r="A26" s="33"/>
      <c r="B26" s="34"/>
      <c r="C26" s="33"/>
      <c r="D26" s="35" t="s">
        <v>37</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23">
        <f>AN54</f>
        <v>0</v>
      </c>
      <c r="AS26" s="324"/>
      <c r="AT26" s="324"/>
      <c r="AU26" s="324"/>
      <c r="AV26" s="324"/>
      <c r="AW26" s="33"/>
      <c r="AX26" s="33"/>
      <c r="AY26" s="34"/>
      <c r="BL26" s="316"/>
    </row>
    <row r="27" spans="1:64"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4"/>
      <c r="BL27" s="316"/>
    </row>
    <row r="28" spans="1:64" s="2" customFormat="1" ht="12.75">
      <c r="A28" s="33"/>
      <c r="B28" s="34"/>
      <c r="C28" s="33"/>
      <c r="D28" s="33"/>
      <c r="E28" s="33"/>
      <c r="F28" s="33"/>
      <c r="G28" s="33"/>
      <c r="H28" s="33"/>
      <c r="I28" s="33"/>
      <c r="J28" s="33"/>
      <c r="K28" s="33"/>
      <c r="L28" s="325" t="s">
        <v>38</v>
      </c>
      <c r="M28" s="325"/>
      <c r="N28" s="325"/>
      <c r="O28" s="325"/>
      <c r="P28" s="325"/>
      <c r="Q28" s="33"/>
      <c r="R28" s="33"/>
      <c r="S28" s="33"/>
      <c r="T28" s="33"/>
      <c r="U28" s="33"/>
      <c r="V28" s="33"/>
      <c r="W28" s="325" t="s">
        <v>39</v>
      </c>
      <c r="X28" s="325"/>
      <c r="Y28" s="325"/>
      <c r="Z28" s="325"/>
      <c r="AA28" s="325"/>
      <c r="AB28" s="325"/>
      <c r="AC28" s="325"/>
      <c r="AD28" s="325"/>
      <c r="AE28" s="325"/>
      <c r="AF28" s="33"/>
      <c r="AG28" s="33"/>
      <c r="AH28" s="33"/>
      <c r="AI28" s="33"/>
      <c r="AJ28" s="33"/>
      <c r="AK28" s="33"/>
      <c r="AL28" s="33"/>
      <c r="AM28" s="33"/>
      <c r="AN28" s="33"/>
      <c r="AO28" s="33"/>
      <c r="AP28" s="33"/>
      <c r="AQ28" s="33"/>
      <c r="AR28" s="325" t="s">
        <v>40</v>
      </c>
      <c r="AS28" s="325"/>
      <c r="AT28" s="325"/>
      <c r="AU28" s="325"/>
      <c r="AV28" s="325"/>
      <c r="AW28" s="33"/>
      <c r="AX28" s="33"/>
      <c r="AY28" s="34"/>
      <c r="BL28" s="316"/>
    </row>
    <row r="29" spans="2:64" s="3" customFormat="1" ht="14.45" customHeight="1">
      <c r="B29" s="38"/>
      <c r="D29" s="28" t="s">
        <v>41</v>
      </c>
      <c r="F29" s="28" t="s">
        <v>42</v>
      </c>
      <c r="L29" s="293">
        <v>0.21</v>
      </c>
      <c r="M29" s="294"/>
      <c r="N29" s="294"/>
      <c r="O29" s="294"/>
      <c r="P29" s="294"/>
      <c r="W29" s="295">
        <f>AR26</f>
        <v>0</v>
      </c>
      <c r="X29" s="294"/>
      <c r="Y29" s="294"/>
      <c r="Z29" s="294"/>
      <c r="AA29" s="294"/>
      <c r="AB29" s="294"/>
      <c r="AC29" s="294"/>
      <c r="AD29" s="294"/>
      <c r="AE29" s="294"/>
      <c r="AR29" s="295">
        <f>W29*0.21</f>
        <v>0</v>
      </c>
      <c r="AS29" s="294"/>
      <c r="AT29" s="294"/>
      <c r="AU29" s="294"/>
      <c r="AV29" s="294"/>
      <c r="AY29" s="38"/>
      <c r="BL29" s="317"/>
    </row>
    <row r="30" spans="2:64" s="3" customFormat="1" ht="14.45" customHeight="1">
      <c r="B30" s="38"/>
      <c r="F30" s="28" t="s">
        <v>43</v>
      </c>
      <c r="L30" s="293">
        <v>0.15</v>
      </c>
      <c r="M30" s="294"/>
      <c r="N30" s="294"/>
      <c r="O30" s="294"/>
      <c r="P30" s="294"/>
      <c r="W30" s="295">
        <f>ROUND(BH54,2)</f>
        <v>0</v>
      </c>
      <c r="X30" s="294"/>
      <c r="Y30" s="294"/>
      <c r="Z30" s="294"/>
      <c r="AA30" s="294"/>
      <c r="AB30" s="294"/>
      <c r="AC30" s="294"/>
      <c r="AD30" s="294"/>
      <c r="AE30" s="294"/>
      <c r="AR30" s="295">
        <f>ROUND(BD54,2)</f>
        <v>0</v>
      </c>
      <c r="AS30" s="294"/>
      <c r="AT30" s="294"/>
      <c r="AU30" s="294"/>
      <c r="AV30" s="294"/>
      <c r="AY30" s="38"/>
      <c r="BL30" s="317"/>
    </row>
    <row r="31" spans="2:64" s="3" customFormat="1" ht="14.45" customHeight="1" hidden="1">
      <c r="B31" s="38"/>
      <c r="F31" s="28" t="s">
        <v>44</v>
      </c>
      <c r="L31" s="293">
        <v>0.21</v>
      </c>
      <c r="M31" s="294"/>
      <c r="N31" s="294"/>
      <c r="O31" s="294"/>
      <c r="P31" s="294"/>
      <c r="W31" s="295">
        <f>ROUND(BI54,2)</f>
        <v>0</v>
      </c>
      <c r="X31" s="294"/>
      <c r="Y31" s="294"/>
      <c r="Z31" s="294"/>
      <c r="AA31" s="294"/>
      <c r="AB31" s="294"/>
      <c r="AC31" s="294"/>
      <c r="AD31" s="294"/>
      <c r="AE31" s="294"/>
      <c r="AR31" s="295">
        <v>0</v>
      </c>
      <c r="AS31" s="294"/>
      <c r="AT31" s="294"/>
      <c r="AU31" s="294"/>
      <c r="AV31" s="294"/>
      <c r="AY31" s="38"/>
      <c r="BL31" s="317"/>
    </row>
    <row r="32" spans="2:64" s="3" customFormat="1" ht="14.45" customHeight="1" hidden="1">
      <c r="B32" s="38"/>
      <c r="F32" s="28" t="s">
        <v>45</v>
      </c>
      <c r="L32" s="293">
        <v>0.15</v>
      </c>
      <c r="M32" s="294"/>
      <c r="N32" s="294"/>
      <c r="O32" s="294"/>
      <c r="P32" s="294"/>
      <c r="W32" s="295">
        <f>ROUND(BJ54,2)</f>
        <v>0</v>
      </c>
      <c r="X32" s="294"/>
      <c r="Y32" s="294"/>
      <c r="Z32" s="294"/>
      <c r="AA32" s="294"/>
      <c r="AB32" s="294"/>
      <c r="AC32" s="294"/>
      <c r="AD32" s="294"/>
      <c r="AE32" s="294"/>
      <c r="AR32" s="295">
        <v>0</v>
      </c>
      <c r="AS32" s="294"/>
      <c r="AT32" s="294"/>
      <c r="AU32" s="294"/>
      <c r="AV32" s="294"/>
      <c r="AY32" s="38"/>
      <c r="BL32" s="317"/>
    </row>
    <row r="33" spans="2:51" s="3" customFormat="1" ht="14.45" customHeight="1" hidden="1">
      <c r="B33" s="38"/>
      <c r="F33" s="28" t="s">
        <v>46</v>
      </c>
      <c r="L33" s="293">
        <v>0</v>
      </c>
      <c r="M33" s="294"/>
      <c r="N33" s="294"/>
      <c r="O33" s="294"/>
      <c r="P33" s="294"/>
      <c r="W33" s="295">
        <f>ROUND(BK54,2)</f>
        <v>0</v>
      </c>
      <c r="X33" s="294"/>
      <c r="Y33" s="294"/>
      <c r="Z33" s="294"/>
      <c r="AA33" s="294"/>
      <c r="AB33" s="294"/>
      <c r="AC33" s="294"/>
      <c r="AD33" s="294"/>
      <c r="AE33" s="294"/>
      <c r="AR33" s="295">
        <v>0</v>
      </c>
      <c r="AS33" s="294"/>
      <c r="AT33" s="294"/>
      <c r="AU33" s="294"/>
      <c r="AV33" s="294"/>
      <c r="AY33" s="38"/>
    </row>
    <row r="34" spans="1:64"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4"/>
      <c r="BL34" s="33"/>
    </row>
    <row r="35" spans="1:64" s="2" customFormat="1" ht="25.9" customHeight="1">
      <c r="A35" s="33"/>
      <c r="B35" s="34"/>
      <c r="C35" s="39"/>
      <c r="D35" s="40" t="s">
        <v>47</v>
      </c>
      <c r="E35" s="41"/>
      <c r="F35" s="41"/>
      <c r="G35" s="41"/>
      <c r="H35" s="41"/>
      <c r="I35" s="41"/>
      <c r="J35" s="41"/>
      <c r="K35" s="41"/>
      <c r="L35" s="41"/>
      <c r="M35" s="41"/>
      <c r="N35" s="41"/>
      <c r="O35" s="41"/>
      <c r="P35" s="41"/>
      <c r="Q35" s="41"/>
      <c r="R35" s="41"/>
      <c r="S35" s="41"/>
      <c r="T35" s="42" t="s">
        <v>48</v>
      </c>
      <c r="U35" s="41"/>
      <c r="V35" s="41"/>
      <c r="W35" s="41"/>
      <c r="X35" s="299" t="s">
        <v>49</v>
      </c>
      <c r="Y35" s="297"/>
      <c r="Z35" s="297"/>
      <c r="AA35" s="297"/>
      <c r="AB35" s="297"/>
      <c r="AC35" s="41"/>
      <c r="AD35" s="41"/>
      <c r="AE35" s="41"/>
      <c r="AF35" s="41"/>
      <c r="AG35" s="41"/>
      <c r="AH35" s="41"/>
      <c r="AI35" s="41"/>
      <c r="AJ35" s="41"/>
      <c r="AK35" s="41"/>
      <c r="AL35" s="41"/>
      <c r="AM35" s="41"/>
      <c r="AN35" s="41"/>
      <c r="AO35" s="41"/>
      <c r="AP35" s="41"/>
      <c r="AQ35" s="41"/>
      <c r="AR35" s="296">
        <f>AR26*1.21</f>
        <v>0</v>
      </c>
      <c r="AS35" s="297"/>
      <c r="AT35" s="297"/>
      <c r="AU35" s="297"/>
      <c r="AV35" s="298"/>
      <c r="AW35" s="39"/>
      <c r="AX35" s="39"/>
      <c r="AY35" s="34"/>
      <c r="BL35" s="33"/>
    </row>
    <row r="36" spans="1:64"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4"/>
      <c r="BL36" s="33"/>
    </row>
    <row r="37" spans="1:64"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34"/>
      <c r="BL37" s="33"/>
    </row>
    <row r="41" spans="1:64"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34"/>
      <c r="BL41" s="33"/>
    </row>
    <row r="42" spans="1:64" s="2" customFormat="1" ht="24.95" customHeight="1">
      <c r="A42" s="33"/>
      <c r="B42" s="34"/>
      <c r="C42" s="22" t="s">
        <v>50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4"/>
      <c r="BL42" s="33"/>
    </row>
    <row r="43" spans="1:64"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4"/>
      <c r="BL43" s="33"/>
    </row>
    <row r="44" spans="2:51" s="4" customFormat="1" ht="12" customHeight="1">
      <c r="B44" s="47"/>
      <c r="C44" s="28" t="s">
        <v>14</v>
      </c>
      <c r="L44" s="4" t="str">
        <f>K5</f>
        <v>1</v>
      </c>
      <c r="AY44" s="47"/>
    </row>
    <row r="45" spans="2:51" s="5" customFormat="1" ht="36.95" customHeight="1">
      <c r="B45" s="48"/>
      <c r="C45" s="49" t="s">
        <v>17</v>
      </c>
      <c r="L45" s="302" t="str">
        <f>K6</f>
        <v>Rekonstrukce koupelen</v>
      </c>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Y45" s="48"/>
    </row>
    <row r="46" spans="1:64"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4"/>
      <c r="BL46" s="33"/>
    </row>
    <row r="47" spans="1:64" s="2" customFormat="1" ht="12" customHeight="1">
      <c r="A47" s="33"/>
      <c r="B47" s="34"/>
      <c r="C47" s="28" t="s">
        <v>21</v>
      </c>
      <c r="D47" s="33"/>
      <c r="E47" s="33"/>
      <c r="F47" s="33"/>
      <c r="G47" s="33"/>
      <c r="H47" s="33"/>
      <c r="I47" s="33"/>
      <c r="J47" s="33"/>
      <c r="K47" s="33"/>
      <c r="L47" s="50" t="str">
        <f>IF(K8="","",K8)</f>
        <v xml:space="preserve"> </v>
      </c>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28" t="s">
        <v>23</v>
      </c>
      <c r="AQ47" s="33"/>
      <c r="AR47" s="33"/>
      <c r="AS47" s="33"/>
      <c r="AT47" s="304" t="str">
        <f>IF(AU8="","",AU8)</f>
        <v>28. 8. 2018</v>
      </c>
      <c r="AU47" s="304"/>
      <c r="AV47" s="33"/>
      <c r="AW47" s="33"/>
      <c r="AX47" s="33"/>
      <c r="AY47" s="34"/>
      <c r="BL47" s="33"/>
    </row>
    <row r="48" spans="1:64"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4"/>
      <c r="BL48" s="33"/>
    </row>
    <row r="49" spans="1:64" s="2" customFormat="1" ht="15.2" customHeight="1">
      <c r="A49" s="33"/>
      <c r="B49" s="34"/>
      <c r="C49" s="28" t="s">
        <v>25</v>
      </c>
      <c r="D49" s="33"/>
      <c r="E49" s="33"/>
      <c r="F49" s="33"/>
      <c r="G49" s="33"/>
      <c r="H49" s="33"/>
      <c r="I49" s="33"/>
      <c r="J49" s="33"/>
      <c r="K49" s="33"/>
      <c r="L49" s="4" t="str">
        <f>IF(E11="","",E11)</f>
        <v>Správa účelových zařízení VŠE</v>
      </c>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28" t="s">
        <v>31</v>
      </c>
      <c r="AQ49" s="33"/>
      <c r="AR49" s="33"/>
      <c r="AS49" s="33"/>
      <c r="AT49" s="305" t="str">
        <f>IF(E17="","",E17)</f>
        <v>PROJECTICA s.r.o.</v>
      </c>
      <c r="AU49" s="306"/>
      <c r="AV49" s="306"/>
      <c r="AW49" s="306"/>
      <c r="AX49" s="33"/>
      <c r="AY49" s="34"/>
      <c r="AZ49" s="307" t="s">
        <v>51</v>
      </c>
      <c r="BA49" s="308"/>
      <c r="BB49" s="52"/>
      <c r="BC49" s="52"/>
      <c r="BD49" s="52"/>
      <c r="BE49" s="52"/>
      <c r="BF49" s="52"/>
      <c r="BG49" s="52"/>
      <c r="BH49" s="52"/>
      <c r="BI49" s="52"/>
      <c r="BJ49" s="52"/>
      <c r="BK49" s="53"/>
      <c r="BL49" s="33"/>
    </row>
    <row r="50" spans="1:64" s="2" customFormat="1" ht="15.2" customHeight="1">
      <c r="A50" s="33"/>
      <c r="B50" s="34"/>
      <c r="C50" s="28" t="s">
        <v>29</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28" t="s">
        <v>34</v>
      </c>
      <c r="AQ50" s="33"/>
      <c r="AR50" s="33"/>
      <c r="AS50" s="33"/>
      <c r="AT50" s="305" t="str">
        <f>IF(E20="","",E20)</f>
        <v xml:space="preserve"> </v>
      </c>
      <c r="AU50" s="306"/>
      <c r="AV50" s="306"/>
      <c r="AW50" s="306"/>
      <c r="AX50" s="33"/>
      <c r="AY50" s="34"/>
      <c r="AZ50" s="309"/>
      <c r="BA50" s="310"/>
      <c r="BB50" s="54"/>
      <c r="BC50" s="54"/>
      <c r="BD50" s="54"/>
      <c r="BE50" s="54"/>
      <c r="BF50" s="54"/>
      <c r="BG50" s="54"/>
      <c r="BH50" s="54"/>
      <c r="BI50" s="54"/>
      <c r="BJ50" s="54"/>
      <c r="BK50" s="55"/>
      <c r="BL50" s="33"/>
    </row>
    <row r="51" spans="1:64"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4"/>
      <c r="AZ51" s="309"/>
      <c r="BA51" s="310"/>
      <c r="BB51" s="54"/>
      <c r="BC51" s="54"/>
      <c r="BD51" s="54"/>
      <c r="BE51" s="54"/>
      <c r="BF51" s="54"/>
      <c r="BG51" s="54"/>
      <c r="BH51" s="54"/>
      <c r="BI51" s="54"/>
      <c r="BJ51" s="54"/>
      <c r="BK51" s="55"/>
      <c r="BL51" s="33"/>
    </row>
    <row r="52" spans="1:64" s="2" customFormat="1" ht="29.25" customHeight="1">
      <c r="A52" s="33"/>
      <c r="B52" s="34"/>
      <c r="C52" s="289" t="s">
        <v>52</v>
      </c>
      <c r="D52" s="290"/>
      <c r="E52" s="290"/>
      <c r="F52" s="290"/>
      <c r="G52" s="290"/>
      <c r="H52" s="57"/>
      <c r="I52" s="291" t="s">
        <v>53</v>
      </c>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56"/>
      <c r="AH52" s="56"/>
      <c r="AI52" s="56"/>
      <c r="AJ52" s="56"/>
      <c r="AK52" s="56"/>
      <c r="AL52" s="56"/>
      <c r="AM52" s="56"/>
      <c r="AN52" s="311" t="s">
        <v>54</v>
      </c>
      <c r="AO52" s="290"/>
      <c r="AP52" s="290"/>
      <c r="AQ52" s="290"/>
      <c r="AR52" s="290"/>
      <c r="AS52" s="290"/>
      <c r="AT52" s="290"/>
      <c r="AU52" s="291" t="s">
        <v>55</v>
      </c>
      <c r="AV52" s="290"/>
      <c r="AW52" s="290"/>
      <c r="AX52" s="58" t="s">
        <v>56</v>
      </c>
      <c r="AY52" s="34"/>
      <c r="AZ52" s="59" t="s">
        <v>57</v>
      </c>
      <c r="BA52" s="60" t="s">
        <v>58</v>
      </c>
      <c r="BB52" s="60" t="s">
        <v>59</v>
      </c>
      <c r="BC52" s="60" t="s">
        <v>60</v>
      </c>
      <c r="BD52" s="60" t="s">
        <v>61</v>
      </c>
      <c r="BE52" s="60" t="s">
        <v>62</v>
      </c>
      <c r="BF52" s="60" t="s">
        <v>63</v>
      </c>
      <c r="BG52" s="60" t="s">
        <v>64</v>
      </c>
      <c r="BH52" s="60" t="s">
        <v>65</v>
      </c>
      <c r="BI52" s="60" t="s">
        <v>66</v>
      </c>
      <c r="BJ52" s="60" t="s">
        <v>67</v>
      </c>
      <c r="BK52" s="61" t="s">
        <v>68</v>
      </c>
      <c r="BL52" s="33"/>
    </row>
    <row r="53" spans="1:64"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4"/>
      <c r="AZ53" s="62"/>
      <c r="BA53" s="63"/>
      <c r="BB53" s="63"/>
      <c r="BC53" s="63"/>
      <c r="BD53" s="63"/>
      <c r="BE53" s="63"/>
      <c r="BF53" s="63"/>
      <c r="BG53" s="63"/>
      <c r="BH53" s="63"/>
      <c r="BI53" s="63"/>
      <c r="BJ53" s="63"/>
      <c r="BK53" s="64"/>
      <c r="BL53" s="33"/>
    </row>
    <row r="54" spans="2:97" s="6" customFormat="1" ht="32.45" customHeight="1">
      <c r="B54" s="65"/>
      <c r="C54" s="66" t="s">
        <v>69</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281" t="s">
        <v>2017</v>
      </c>
      <c r="AI54" s="67"/>
      <c r="AJ54" s="67"/>
      <c r="AK54" s="67"/>
      <c r="AL54" s="67"/>
      <c r="AM54" s="67"/>
      <c r="AN54" s="287">
        <f>ROUND(AN55,2)</f>
        <v>0</v>
      </c>
      <c r="AO54" s="287"/>
      <c r="AP54" s="287"/>
      <c r="AQ54" s="287"/>
      <c r="AR54" s="287"/>
      <c r="AS54" s="287"/>
      <c r="AT54" s="287"/>
      <c r="AU54" s="288">
        <f>AN54*1.21</f>
        <v>0</v>
      </c>
      <c r="AV54" s="288"/>
      <c r="AW54" s="288"/>
      <c r="AX54" s="69" t="s">
        <v>3</v>
      </c>
      <c r="AY54" s="65"/>
      <c r="AZ54" s="70">
        <f>ROUND(AZ55,2)</f>
        <v>0</v>
      </c>
      <c r="BA54" s="71">
        <f aca="true" t="shared" si="0" ref="BA54:BA87">ROUND(SUM(BC54:BD54),2)</f>
        <v>0</v>
      </c>
      <c r="BB54" s="72">
        <f>ROUND(BB55,5)</f>
        <v>0</v>
      </c>
      <c r="BC54" s="71">
        <f>ROUND(BG54*L29,2)</f>
        <v>0</v>
      </c>
      <c r="BD54" s="71">
        <f>ROUND(BH54*L30,2)</f>
        <v>0</v>
      </c>
      <c r="BE54" s="71">
        <f>ROUND(BI54*L29,2)</f>
        <v>0</v>
      </c>
      <c r="BF54" s="71">
        <f>ROUND(BJ54*L30,2)</f>
        <v>0</v>
      </c>
      <c r="BG54" s="71">
        <f>ROUND(BG55,2)</f>
        <v>0</v>
      </c>
      <c r="BH54" s="71">
        <f>ROUND(BH55,2)</f>
        <v>0</v>
      </c>
      <c r="BI54" s="71">
        <f>ROUND(BI55,2)</f>
        <v>0</v>
      </c>
      <c r="BJ54" s="71">
        <f>ROUND(BJ55,2)</f>
        <v>0</v>
      </c>
      <c r="BK54" s="73">
        <f>ROUND(BK55,2)</f>
        <v>0</v>
      </c>
      <c r="BZ54" s="74" t="s">
        <v>70</v>
      </c>
      <c r="CA54" s="74" t="s">
        <v>71</v>
      </c>
      <c r="CB54" s="75" t="s">
        <v>72</v>
      </c>
      <c r="CC54" s="74" t="s">
        <v>73</v>
      </c>
      <c r="CD54" s="74" t="s">
        <v>5</v>
      </c>
      <c r="CE54" s="74" t="s">
        <v>74</v>
      </c>
      <c r="CS54" s="74" t="s">
        <v>3</v>
      </c>
    </row>
    <row r="55" spans="2:98" s="7" customFormat="1" ht="16.5" customHeight="1">
      <c r="B55" s="76"/>
      <c r="C55" s="77"/>
      <c r="D55" s="292" t="s">
        <v>75</v>
      </c>
      <c r="E55" s="292"/>
      <c r="F55" s="292"/>
      <c r="G55" s="292"/>
      <c r="H55" s="292"/>
      <c r="I55" s="79"/>
      <c r="J55" s="292" t="s">
        <v>76</v>
      </c>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78"/>
      <c r="AH55" s="78"/>
      <c r="AI55" s="78"/>
      <c r="AJ55" s="78"/>
      <c r="AK55" s="78"/>
      <c r="AL55" s="78"/>
      <c r="AM55" s="78"/>
      <c r="AN55" s="312">
        <f>ROUND(AN56+SUM(AN80:AN87),2)</f>
        <v>0</v>
      </c>
      <c r="AO55" s="313"/>
      <c r="AP55" s="313"/>
      <c r="AQ55" s="313"/>
      <c r="AR55" s="313"/>
      <c r="AS55" s="313"/>
      <c r="AT55" s="313"/>
      <c r="AU55" s="314">
        <f aca="true" t="shared" si="1" ref="AU55:AU87">AN55*1.21</f>
        <v>0</v>
      </c>
      <c r="AV55" s="314"/>
      <c r="AW55" s="314"/>
      <c r="AX55" s="80" t="s">
        <v>77</v>
      </c>
      <c r="AY55" s="76"/>
      <c r="AZ55" s="81">
        <f>ROUND(AZ56+SUM(AZ80:AZ87),2)</f>
        <v>0</v>
      </c>
      <c r="BA55" s="82">
        <f t="shared" si="0"/>
        <v>0</v>
      </c>
      <c r="BB55" s="83">
        <f>ROUND(BB56+SUM(BB80:BB87),5)</f>
        <v>0</v>
      </c>
      <c r="BC55" s="82">
        <f>ROUND(BG55*L29,2)</f>
        <v>0</v>
      </c>
      <c r="BD55" s="82">
        <f>ROUND(BH55*L30,2)</f>
        <v>0</v>
      </c>
      <c r="BE55" s="82">
        <f>ROUND(BI55*L29,2)</f>
        <v>0</v>
      </c>
      <c r="BF55" s="82">
        <f>ROUND(BJ55*L30,2)</f>
        <v>0</v>
      </c>
      <c r="BG55" s="82">
        <f>ROUND(BG56+SUM(BG80:BG87),2)</f>
        <v>0</v>
      </c>
      <c r="BH55" s="82">
        <f>ROUND(BH56+SUM(BH80:BH87),2)</f>
        <v>0</v>
      </c>
      <c r="BI55" s="82">
        <f>ROUND(BI56+SUM(BI80:BI87),2)</f>
        <v>0</v>
      </c>
      <c r="BJ55" s="82">
        <f>ROUND(BJ56+SUM(BJ80:BJ87),2)</f>
        <v>0</v>
      </c>
      <c r="BK55" s="84">
        <f>ROUND(BK56+SUM(BK80:BK87),2)</f>
        <v>0</v>
      </c>
      <c r="BZ55" s="85" t="s">
        <v>70</v>
      </c>
      <c r="CA55" s="85" t="s">
        <v>15</v>
      </c>
      <c r="CB55" s="85" t="s">
        <v>72</v>
      </c>
      <c r="CC55" s="85" t="s">
        <v>73</v>
      </c>
      <c r="CD55" s="85" t="s">
        <v>78</v>
      </c>
      <c r="CE55" s="85" t="s">
        <v>5</v>
      </c>
      <c r="CS55" s="85" t="s">
        <v>3</v>
      </c>
      <c r="CT55" s="85" t="s">
        <v>79</v>
      </c>
    </row>
    <row r="56" spans="2:97" s="4" customFormat="1" ht="16.5" customHeight="1">
      <c r="B56" s="47"/>
      <c r="C56" s="10"/>
      <c r="D56" s="10"/>
      <c r="E56" s="283" t="s">
        <v>15</v>
      </c>
      <c r="F56" s="283"/>
      <c r="G56" s="283"/>
      <c r="H56" s="283"/>
      <c r="I56" s="283"/>
      <c r="J56" s="10"/>
      <c r="K56" s="283" t="s">
        <v>80</v>
      </c>
      <c r="L56" s="283"/>
      <c r="M56" s="283"/>
      <c r="N56" s="283"/>
      <c r="O56" s="283"/>
      <c r="P56" s="283"/>
      <c r="Q56" s="283"/>
      <c r="R56" s="283"/>
      <c r="S56" s="283"/>
      <c r="T56" s="283"/>
      <c r="U56" s="283"/>
      <c r="V56" s="283"/>
      <c r="W56" s="283"/>
      <c r="X56" s="283"/>
      <c r="Y56" s="283"/>
      <c r="Z56" s="283"/>
      <c r="AA56" s="283"/>
      <c r="AB56" s="283"/>
      <c r="AC56" s="283"/>
      <c r="AD56" s="283"/>
      <c r="AE56" s="283"/>
      <c r="AF56" s="283"/>
      <c r="AG56" s="86"/>
      <c r="AH56" s="86"/>
      <c r="AI56" s="86"/>
      <c r="AJ56" s="86"/>
      <c r="AK56" s="86"/>
      <c r="AL56" s="86"/>
      <c r="AM56" s="86"/>
      <c r="AN56" s="286">
        <f>ROUND(AN57+AN60+AN65+AN70+AN75,2)</f>
        <v>0</v>
      </c>
      <c r="AO56" s="285"/>
      <c r="AP56" s="285"/>
      <c r="AQ56" s="285"/>
      <c r="AR56" s="285"/>
      <c r="AS56" s="285"/>
      <c r="AT56" s="285"/>
      <c r="AU56" s="284">
        <f t="shared" si="1"/>
        <v>0</v>
      </c>
      <c r="AV56" s="284"/>
      <c r="AW56" s="284"/>
      <c r="AX56" s="87" t="s">
        <v>81</v>
      </c>
      <c r="AY56" s="47"/>
      <c r="AZ56" s="88">
        <f>ROUND(AZ57+AZ60+AZ65+AZ70+AZ75,2)</f>
        <v>0</v>
      </c>
      <c r="BA56" s="89">
        <f t="shared" si="0"/>
        <v>0</v>
      </c>
      <c r="BB56" s="90">
        <f>ROUND(BB57+BB60+BB65+BB70+BB75,5)</f>
        <v>0</v>
      </c>
      <c r="BC56" s="89">
        <f>ROUND(BG56*L29,2)</f>
        <v>0</v>
      </c>
      <c r="BD56" s="89">
        <f>ROUND(BH56*L30,2)</f>
        <v>0</v>
      </c>
      <c r="BE56" s="89">
        <f>ROUND(BI56*L29,2)</f>
        <v>0</v>
      </c>
      <c r="BF56" s="89">
        <f>ROUND(BJ56*L30,2)</f>
        <v>0</v>
      </c>
      <c r="BG56" s="89">
        <f>ROUND(BG57+BG60+BG65+BG70+BG75,2)</f>
        <v>0</v>
      </c>
      <c r="BH56" s="89">
        <f>ROUND(BH57+BH60+BH65+BH70+BH75,2)</f>
        <v>0</v>
      </c>
      <c r="BI56" s="89">
        <f>ROUND(BI57+BI60+BI65+BI70+BI75,2)</f>
        <v>0</v>
      </c>
      <c r="BJ56" s="89">
        <f>ROUND(BJ57+BJ60+BJ65+BJ70+BJ75,2)</f>
        <v>0</v>
      </c>
      <c r="BK56" s="91">
        <f>ROUND(BK57+BK60+BK65+BK70+BK75,2)</f>
        <v>0</v>
      </c>
      <c r="BZ56" s="26" t="s">
        <v>70</v>
      </c>
      <c r="CA56" s="26" t="s">
        <v>79</v>
      </c>
      <c r="CB56" s="26" t="s">
        <v>72</v>
      </c>
      <c r="CC56" s="26" t="s">
        <v>73</v>
      </c>
      <c r="CD56" s="26" t="s">
        <v>82</v>
      </c>
      <c r="CE56" s="26" t="s">
        <v>78</v>
      </c>
      <c r="CS56" s="26" t="s">
        <v>3</v>
      </c>
    </row>
    <row r="57" spans="2:97" s="4" customFormat="1" ht="16.5" customHeight="1">
      <c r="B57" s="47"/>
      <c r="C57" s="10"/>
      <c r="D57" s="10"/>
      <c r="E57" s="10"/>
      <c r="F57" s="283" t="s">
        <v>15</v>
      </c>
      <c r="G57" s="283"/>
      <c r="H57" s="283"/>
      <c r="I57" s="283"/>
      <c r="J57" s="283"/>
      <c r="K57" s="10"/>
      <c r="L57" s="283" t="s">
        <v>83</v>
      </c>
      <c r="M57" s="283"/>
      <c r="N57" s="283"/>
      <c r="O57" s="283"/>
      <c r="P57" s="283"/>
      <c r="Q57" s="283"/>
      <c r="R57" s="283"/>
      <c r="S57" s="283"/>
      <c r="T57" s="283"/>
      <c r="U57" s="283"/>
      <c r="V57" s="283"/>
      <c r="W57" s="283"/>
      <c r="X57" s="283"/>
      <c r="Y57" s="283"/>
      <c r="Z57" s="283"/>
      <c r="AA57" s="283"/>
      <c r="AB57" s="283"/>
      <c r="AC57" s="283"/>
      <c r="AD57" s="283"/>
      <c r="AE57" s="283"/>
      <c r="AF57" s="283"/>
      <c r="AG57" s="86"/>
      <c r="AH57" s="86"/>
      <c r="AI57" s="86"/>
      <c r="AJ57" s="86"/>
      <c r="AK57" s="86"/>
      <c r="AL57" s="86"/>
      <c r="AM57" s="86"/>
      <c r="AN57" s="286">
        <f>ROUND(SUM(AN58:AN59),2)</f>
        <v>0</v>
      </c>
      <c r="AO57" s="285"/>
      <c r="AP57" s="285"/>
      <c r="AQ57" s="285"/>
      <c r="AR57" s="285"/>
      <c r="AS57" s="285"/>
      <c r="AT57" s="285"/>
      <c r="AU57" s="284">
        <f t="shared" si="1"/>
        <v>0</v>
      </c>
      <c r="AV57" s="284"/>
      <c r="AW57" s="284"/>
      <c r="AX57" s="87" t="s">
        <v>81</v>
      </c>
      <c r="AY57" s="47"/>
      <c r="AZ57" s="88">
        <f>ROUND(SUM(AZ58:AZ59),2)</f>
        <v>0</v>
      </c>
      <c r="BA57" s="89">
        <f t="shared" si="0"/>
        <v>0</v>
      </c>
      <c r="BB57" s="90">
        <f>ROUND(SUM(BB58:BB59),5)</f>
        <v>0</v>
      </c>
      <c r="BC57" s="89">
        <f>ROUND(BG57*L29,2)</f>
        <v>0</v>
      </c>
      <c r="BD57" s="89">
        <f>ROUND(BH57*L30,2)</f>
        <v>0</v>
      </c>
      <c r="BE57" s="89">
        <f>ROUND(BI57*L29,2)</f>
        <v>0</v>
      </c>
      <c r="BF57" s="89">
        <f>ROUND(BJ57*L30,2)</f>
        <v>0</v>
      </c>
      <c r="BG57" s="89">
        <f>ROUND(SUM(BG58:BG59),2)</f>
        <v>0</v>
      </c>
      <c r="BH57" s="89">
        <f>ROUND(SUM(BH58:BH59),2)</f>
        <v>0</v>
      </c>
      <c r="BI57" s="89">
        <f>ROUND(SUM(BI58:BI59),2)</f>
        <v>0</v>
      </c>
      <c r="BJ57" s="89">
        <f>ROUND(SUM(BJ58:BJ59),2)</f>
        <v>0</v>
      </c>
      <c r="BK57" s="91">
        <f>ROUND(SUM(BK58:BK59),2)</f>
        <v>0</v>
      </c>
      <c r="BZ57" s="26" t="s">
        <v>70</v>
      </c>
      <c r="CA57" s="26" t="s">
        <v>75</v>
      </c>
      <c r="CB57" s="26" t="s">
        <v>72</v>
      </c>
      <c r="CC57" s="26" t="s">
        <v>73</v>
      </c>
      <c r="CD57" s="26" t="s">
        <v>84</v>
      </c>
      <c r="CE57" s="26" t="s">
        <v>82</v>
      </c>
      <c r="CS57" s="26" t="s">
        <v>3</v>
      </c>
    </row>
    <row r="58" spans="1:97" s="4" customFormat="1" ht="16.5" customHeight="1">
      <c r="A58" s="92" t="s">
        <v>85</v>
      </c>
      <c r="B58" s="47"/>
      <c r="C58" s="10"/>
      <c r="D58" s="10"/>
      <c r="E58" s="10"/>
      <c r="F58" s="10"/>
      <c r="G58" s="283" t="s">
        <v>15</v>
      </c>
      <c r="H58" s="283"/>
      <c r="I58" s="283"/>
      <c r="J58" s="283"/>
      <c r="K58" s="283"/>
      <c r="L58" s="10"/>
      <c r="M58" s="283" t="s">
        <v>86</v>
      </c>
      <c r="N58" s="283"/>
      <c r="O58" s="283"/>
      <c r="P58" s="283"/>
      <c r="Q58" s="283"/>
      <c r="R58" s="283"/>
      <c r="S58" s="283"/>
      <c r="T58" s="283"/>
      <c r="U58" s="283"/>
      <c r="V58" s="283"/>
      <c r="W58" s="283"/>
      <c r="X58" s="283"/>
      <c r="Y58" s="283"/>
      <c r="Z58" s="283"/>
      <c r="AA58" s="283"/>
      <c r="AB58" s="283"/>
      <c r="AC58" s="283"/>
      <c r="AD58" s="283"/>
      <c r="AE58" s="283"/>
      <c r="AF58" s="283"/>
      <c r="AG58" s="86"/>
      <c r="AH58" s="282">
        <v>4</v>
      </c>
      <c r="AI58" s="86"/>
      <c r="AJ58" s="86"/>
      <c r="AK58" s="86"/>
      <c r="AL58" s="86"/>
      <c r="AM58" s="86"/>
      <c r="AN58" s="284">
        <f>'1 - Typ A1-A4'!J34*AH58</f>
        <v>0</v>
      </c>
      <c r="AO58" s="285"/>
      <c r="AP58" s="285"/>
      <c r="AQ58" s="285"/>
      <c r="AR58" s="285"/>
      <c r="AS58" s="285"/>
      <c r="AT58" s="285"/>
      <c r="AU58" s="284">
        <f t="shared" si="1"/>
        <v>0</v>
      </c>
      <c r="AV58" s="284"/>
      <c r="AW58" s="284"/>
      <c r="AX58" s="87" t="s">
        <v>81</v>
      </c>
      <c r="AY58" s="47"/>
      <c r="AZ58" s="88">
        <v>0</v>
      </c>
      <c r="BA58" s="89">
        <f t="shared" si="0"/>
        <v>0</v>
      </c>
      <c r="BB58" s="90">
        <f>'1 - Typ A1-A4'!P108</f>
        <v>0</v>
      </c>
      <c r="BC58" s="89">
        <f>'1 - Typ A1-A4'!J37</f>
        <v>0</v>
      </c>
      <c r="BD58" s="89">
        <f>'1 - Typ A1-A4'!J38</f>
        <v>0</v>
      </c>
      <c r="BE58" s="89">
        <f>'1 - Typ A1-A4'!J39</f>
        <v>0</v>
      </c>
      <c r="BF58" s="89">
        <f>'1 - Typ A1-A4'!J40</f>
        <v>0</v>
      </c>
      <c r="BG58" s="89">
        <f>'1 - Typ A1-A4'!F37</f>
        <v>0</v>
      </c>
      <c r="BH58" s="89">
        <f>'1 - Typ A1-A4'!F38</f>
        <v>0</v>
      </c>
      <c r="BI58" s="89">
        <f>'1 - Typ A1-A4'!F39</f>
        <v>0</v>
      </c>
      <c r="BJ58" s="89">
        <f>'1 - Typ A1-A4'!F40</f>
        <v>0</v>
      </c>
      <c r="BK58" s="91">
        <f>'1 - Typ A1-A4'!F41</f>
        <v>0</v>
      </c>
      <c r="CA58" s="26" t="s">
        <v>87</v>
      </c>
      <c r="CC58" s="26" t="s">
        <v>73</v>
      </c>
      <c r="CD58" s="26" t="s">
        <v>88</v>
      </c>
      <c r="CE58" s="26" t="s">
        <v>84</v>
      </c>
      <c r="CS58" s="26" t="s">
        <v>3</v>
      </c>
    </row>
    <row r="59" spans="1:97" s="4" customFormat="1" ht="16.5" customHeight="1">
      <c r="A59" s="92" t="s">
        <v>85</v>
      </c>
      <c r="B59" s="47"/>
      <c r="C59" s="10"/>
      <c r="D59" s="10"/>
      <c r="E59" s="10"/>
      <c r="F59" s="10"/>
      <c r="G59" s="283" t="s">
        <v>79</v>
      </c>
      <c r="H59" s="283"/>
      <c r="I59" s="283"/>
      <c r="J59" s="283"/>
      <c r="K59" s="283"/>
      <c r="L59" s="10"/>
      <c r="M59" s="283" t="s">
        <v>89</v>
      </c>
      <c r="N59" s="283"/>
      <c r="O59" s="283"/>
      <c r="P59" s="283"/>
      <c r="Q59" s="283"/>
      <c r="R59" s="283"/>
      <c r="S59" s="283"/>
      <c r="T59" s="283"/>
      <c r="U59" s="283"/>
      <c r="V59" s="283"/>
      <c r="W59" s="283"/>
      <c r="X59" s="283"/>
      <c r="Y59" s="283"/>
      <c r="Z59" s="283"/>
      <c r="AA59" s="283"/>
      <c r="AB59" s="283"/>
      <c r="AC59" s="283"/>
      <c r="AD59" s="283"/>
      <c r="AE59" s="283"/>
      <c r="AF59" s="283"/>
      <c r="AG59" s="86"/>
      <c r="AH59" s="282">
        <v>8</v>
      </c>
      <c r="AI59" s="86"/>
      <c r="AJ59" s="86"/>
      <c r="AK59" s="86"/>
      <c r="AL59" s="86"/>
      <c r="AM59" s="86"/>
      <c r="AN59" s="284">
        <f>'2 - Kuchyňka typ A1-A4'!J34*AH59</f>
        <v>0</v>
      </c>
      <c r="AO59" s="285"/>
      <c r="AP59" s="285"/>
      <c r="AQ59" s="285"/>
      <c r="AR59" s="285"/>
      <c r="AS59" s="285"/>
      <c r="AT59" s="285"/>
      <c r="AU59" s="284">
        <f t="shared" si="1"/>
        <v>0</v>
      </c>
      <c r="AV59" s="284"/>
      <c r="AW59" s="284"/>
      <c r="AX59" s="87" t="s">
        <v>81</v>
      </c>
      <c r="AY59" s="47"/>
      <c r="AZ59" s="88">
        <v>0</v>
      </c>
      <c r="BA59" s="89">
        <f t="shared" si="0"/>
        <v>0</v>
      </c>
      <c r="BB59" s="90">
        <f>'2 - Kuchyňka typ A1-A4'!P103</f>
        <v>0</v>
      </c>
      <c r="BC59" s="89">
        <f>'2 - Kuchyňka typ A1-A4'!J37</f>
        <v>0</v>
      </c>
      <c r="BD59" s="89">
        <f>'2 - Kuchyňka typ A1-A4'!J38</f>
        <v>0</v>
      </c>
      <c r="BE59" s="89">
        <f>'2 - Kuchyňka typ A1-A4'!J39</f>
        <v>0</v>
      </c>
      <c r="BF59" s="89">
        <f>'2 - Kuchyňka typ A1-A4'!J40</f>
        <v>0</v>
      </c>
      <c r="BG59" s="89">
        <f>'2 - Kuchyňka typ A1-A4'!F37</f>
        <v>0</v>
      </c>
      <c r="BH59" s="89">
        <f>'2 - Kuchyňka typ A1-A4'!F38</f>
        <v>0</v>
      </c>
      <c r="BI59" s="89">
        <f>'2 - Kuchyňka typ A1-A4'!F39</f>
        <v>0</v>
      </c>
      <c r="BJ59" s="89">
        <f>'2 - Kuchyňka typ A1-A4'!F40</f>
        <v>0</v>
      </c>
      <c r="BK59" s="91">
        <f>'2 - Kuchyňka typ A1-A4'!F41</f>
        <v>0</v>
      </c>
      <c r="CA59" s="26" t="s">
        <v>87</v>
      </c>
      <c r="CC59" s="26" t="s">
        <v>73</v>
      </c>
      <c r="CD59" s="26" t="s">
        <v>90</v>
      </c>
      <c r="CE59" s="26" t="s">
        <v>84</v>
      </c>
      <c r="CS59" s="26" t="s">
        <v>3</v>
      </c>
    </row>
    <row r="60" spans="2:97" s="4" customFormat="1" ht="16.5" customHeight="1">
      <c r="B60" s="47"/>
      <c r="C60" s="10"/>
      <c r="D60" s="10"/>
      <c r="E60" s="10"/>
      <c r="F60" s="283" t="s">
        <v>79</v>
      </c>
      <c r="G60" s="283"/>
      <c r="H60" s="283"/>
      <c r="I60" s="283"/>
      <c r="J60" s="283"/>
      <c r="K60" s="10"/>
      <c r="L60" s="283" t="s">
        <v>91</v>
      </c>
      <c r="M60" s="283"/>
      <c r="N60" s="283"/>
      <c r="O60" s="283"/>
      <c r="P60" s="283"/>
      <c r="Q60" s="283"/>
      <c r="R60" s="283"/>
      <c r="S60" s="283"/>
      <c r="T60" s="283"/>
      <c r="U60" s="283"/>
      <c r="V60" s="283"/>
      <c r="W60" s="283"/>
      <c r="X60" s="283"/>
      <c r="Y60" s="283"/>
      <c r="Z60" s="283"/>
      <c r="AA60" s="283"/>
      <c r="AB60" s="283"/>
      <c r="AC60" s="283"/>
      <c r="AD60" s="283"/>
      <c r="AE60" s="283"/>
      <c r="AF60" s="283"/>
      <c r="AG60" s="86"/>
      <c r="AH60" s="86"/>
      <c r="AI60" s="86"/>
      <c r="AJ60" s="86"/>
      <c r="AK60" s="86"/>
      <c r="AL60" s="86"/>
      <c r="AM60" s="86"/>
      <c r="AN60" s="286">
        <f>ROUND(SUM(AN61:AN64),2)</f>
        <v>0</v>
      </c>
      <c r="AO60" s="285"/>
      <c r="AP60" s="285"/>
      <c r="AQ60" s="285"/>
      <c r="AR60" s="285"/>
      <c r="AS60" s="285"/>
      <c r="AT60" s="285"/>
      <c r="AU60" s="284">
        <f t="shared" si="1"/>
        <v>0</v>
      </c>
      <c r="AV60" s="284"/>
      <c r="AW60" s="284"/>
      <c r="AX60" s="87" t="s">
        <v>81</v>
      </c>
      <c r="AY60" s="47"/>
      <c r="AZ60" s="88">
        <f>ROUND(SUM(AZ61:AZ64),2)</f>
        <v>0</v>
      </c>
      <c r="BA60" s="89">
        <f t="shared" si="0"/>
        <v>0</v>
      </c>
      <c r="BB60" s="90">
        <f>ROUND(SUM(BB61:BB64),5)</f>
        <v>0</v>
      </c>
      <c r="BC60" s="89">
        <f>ROUND(BG60*L29,2)</f>
        <v>0</v>
      </c>
      <c r="BD60" s="89">
        <f>ROUND(BH60*L30,2)</f>
        <v>0</v>
      </c>
      <c r="BE60" s="89">
        <f>ROUND(BI60*L29,2)</f>
        <v>0</v>
      </c>
      <c r="BF60" s="89">
        <f>ROUND(BJ60*L30,2)</f>
        <v>0</v>
      </c>
      <c r="BG60" s="89">
        <f>ROUND(SUM(BG61:BG64),2)</f>
        <v>0</v>
      </c>
      <c r="BH60" s="89">
        <f>ROUND(SUM(BH61:BH64),2)</f>
        <v>0</v>
      </c>
      <c r="BI60" s="89">
        <f>ROUND(SUM(BI61:BI64),2)</f>
        <v>0</v>
      </c>
      <c r="BJ60" s="89">
        <f>ROUND(SUM(BJ61:BJ64),2)</f>
        <v>0</v>
      </c>
      <c r="BK60" s="91">
        <f>ROUND(SUM(BK61:BK64),2)</f>
        <v>0</v>
      </c>
      <c r="BZ60" s="26" t="s">
        <v>70</v>
      </c>
      <c r="CA60" s="26" t="s">
        <v>75</v>
      </c>
      <c r="CB60" s="26" t="s">
        <v>72</v>
      </c>
      <c r="CC60" s="26" t="s">
        <v>73</v>
      </c>
      <c r="CD60" s="26" t="s">
        <v>92</v>
      </c>
      <c r="CE60" s="26" t="s">
        <v>82</v>
      </c>
      <c r="CS60" s="26" t="s">
        <v>3</v>
      </c>
    </row>
    <row r="61" spans="1:97" s="4" customFormat="1" ht="16.5" customHeight="1">
      <c r="A61" s="92" t="s">
        <v>85</v>
      </c>
      <c r="B61" s="47"/>
      <c r="C61" s="10"/>
      <c r="D61" s="10"/>
      <c r="E61" s="10"/>
      <c r="F61" s="10"/>
      <c r="G61" s="283" t="s">
        <v>15</v>
      </c>
      <c r="H61" s="283"/>
      <c r="I61" s="283"/>
      <c r="J61" s="283"/>
      <c r="K61" s="283"/>
      <c r="L61" s="10"/>
      <c r="M61" s="283" t="s">
        <v>86</v>
      </c>
      <c r="N61" s="283"/>
      <c r="O61" s="283"/>
      <c r="P61" s="283"/>
      <c r="Q61" s="283"/>
      <c r="R61" s="283"/>
      <c r="S61" s="283"/>
      <c r="T61" s="283"/>
      <c r="U61" s="283"/>
      <c r="V61" s="283"/>
      <c r="W61" s="283"/>
      <c r="X61" s="283"/>
      <c r="Y61" s="283"/>
      <c r="Z61" s="283"/>
      <c r="AA61" s="283"/>
      <c r="AB61" s="283"/>
      <c r="AC61" s="283"/>
      <c r="AD61" s="283"/>
      <c r="AE61" s="283"/>
      <c r="AF61" s="283"/>
      <c r="AG61" s="86"/>
      <c r="AH61" s="282">
        <v>4</v>
      </c>
      <c r="AI61" s="86"/>
      <c r="AJ61" s="86"/>
      <c r="AK61" s="86"/>
      <c r="AL61" s="86"/>
      <c r="AM61" s="86"/>
      <c r="AN61" s="284">
        <f>'1 - Typ A1-A4_01'!J34*AH61</f>
        <v>0</v>
      </c>
      <c r="AO61" s="285"/>
      <c r="AP61" s="285"/>
      <c r="AQ61" s="285"/>
      <c r="AR61" s="285"/>
      <c r="AS61" s="285"/>
      <c r="AT61" s="285"/>
      <c r="AU61" s="284">
        <f t="shared" si="1"/>
        <v>0</v>
      </c>
      <c r="AV61" s="284"/>
      <c r="AW61" s="284"/>
      <c r="AX61" s="87" t="s">
        <v>81</v>
      </c>
      <c r="AY61" s="47"/>
      <c r="AZ61" s="88">
        <v>0</v>
      </c>
      <c r="BA61" s="89">
        <f t="shared" si="0"/>
        <v>0</v>
      </c>
      <c r="BB61" s="90">
        <f>'1 - Typ A1-A4_01'!P108</f>
        <v>0</v>
      </c>
      <c r="BC61" s="89">
        <f>'1 - Typ A1-A4_01'!J37</f>
        <v>0</v>
      </c>
      <c r="BD61" s="89">
        <f>'1 - Typ A1-A4_01'!J38</f>
        <v>0</v>
      </c>
      <c r="BE61" s="89">
        <f>'1 - Typ A1-A4_01'!J39</f>
        <v>0</v>
      </c>
      <c r="BF61" s="89">
        <f>'1 - Typ A1-A4_01'!J40</f>
        <v>0</v>
      </c>
      <c r="BG61" s="89">
        <f>'1 - Typ A1-A4_01'!F37</f>
        <v>0</v>
      </c>
      <c r="BH61" s="89">
        <f>'1 - Typ A1-A4_01'!F38</f>
        <v>0</v>
      </c>
      <c r="BI61" s="89">
        <f>'1 - Typ A1-A4_01'!F39</f>
        <v>0</v>
      </c>
      <c r="BJ61" s="89">
        <f>'1 - Typ A1-A4_01'!F40</f>
        <v>0</v>
      </c>
      <c r="BK61" s="91">
        <f>'1 - Typ A1-A4_01'!F41</f>
        <v>0</v>
      </c>
      <c r="CA61" s="26" t="s">
        <v>87</v>
      </c>
      <c r="CC61" s="26" t="s">
        <v>73</v>
      </c>
      <c r="CD61" s="26" t="s">
        <v>93</v>
      </c>
      <c r="CE61" s="26" t="s">
        <v>92</v>
      </c>
      <c r="CS61" s="26" t="s">
        <v>3</v>
      </c>
    </row>
    <row r="62" spans="1:97" s="4" customFormat="1" ht="16.5" customHeight="1">
      <c r="A62" s="92" t="s">
        <v>85</v>
      </c>
      <c r="B62" s="47"/>
      <c r="C62" s="10"/>
      <c r="D62" s="10"/>
      <c r="E62" s="10"/>
      <c r="F62" s="10"/>
      <c r="G62" s="283" t="s">
        <v>79</v>
      </c>
      <c r="H62" s="283"/>
      <c r="I62" s="283"/>
      <c r="J62" s="283"/>
      <c r="K62" s="283"/>
      <c r="L62" s="10"/>
      <c r="M62" s="283" t="s">
        <v>94</v>
      </c>
      <c r="N62" s="283"/>
      <c r="O62" s="283"/>
      <c r="P62" s="283"/>
      <c r="Q62" s="283"/>
      <c r="R62" s="283"/>
      <c r="S62" s="283"/>
      <c r="T62" s="283"/>
      <c r="U62" s="283"/>
      <c r="V62" s="283"/>
      <c r="W62" s="283"/>
      <c r="X62" s="283"/>
      <c r="Y62" s="283"/>
      <c r="Z62" s="283"/>
      <c r="AA62" s="283"/>
      <c r="AB62" s="283"/>
      <c r="AC62" s="283"/>
      <c r="AD62" s="283"/>
      <c r="AE62" s="283"/>
      <c r="AF62" s="283"/>
      <c r="AG62" s="86"/>
      <c r="AH62" s="282">
        <v>1</v>
      </c>
      <c r="AI62" s="86"/>
      <c r="AJ62" s="86"/>
      <c r="AK62" s="86"/>
      <c r="AL62" s="86"/>
      <c r="AM62" s="86"/>
      <c r="AN62" s="284">
        <f>'2 - Typ B'!J34*AH62</f>
        <v>0</v>
      </c>
      <c r="AO62" s="285"/>
      <c r="AP62" s="285"/>
      <c r="AQ62" s="285"/>
      <c r="AR62" s="285"/>
      <c r="AS62" s="285"/>
      <c r="AT62" s="285"/>
      <c r="AU62" s="284">
        <f t="shared" si="1"/>
        <v>0</v>
      </c>
      <c r="AV62" s="284"/>
      <c r="AW62" s="284"/>
      <c r="AX62" s="87" t="s">
        <v>81</v>
      </c>
      <c r="AY62" s="47"/>
      <c r="AZ62" s="88">
        <v>0</v>
      </c>
      <c r="BA62" s="89">
        <f t="shared" si="0"/>
        <v>0</v>
      </c>
      <c r="BB62" s="90">
        <f>'2 - Typ B'!P108</f>
        <v>0</v>
      </c>
      <c r="BC62" s="89">
        <f>'2 - Typ B'!J37</f>
        <v>0</v>
      </c>
      <c r="BD62" s="89">
        <f>'2 - Typ B'!J38</f>
        <v>0</v>
      </c>
      <c r="BE62" s="89">
        <f>'2 - Typ B'!J39</f>
        <v>0</v>
      </c>
      <c r="BF62" s="89">
        <f>'2 - Typ B'!J40</f>
        <v>0</v>
      </c>
      <c r="BG62" s="89">
        <f>'2 - Typ B'!F37</f>
        <v>0</v>
      </c>
      <c r="BH62" s="89">
        <f>'2 - Typ B'!F38</f>
        <v>0</v>
      </c>
      <c r="BI62" s="89">
        <f>'2 - Typ B'!F39</f>
        <v>0</v>
      </c>
      <c r="BJ62" s="89">
        <f>'2 - Typ B'!F40</f>
        <v>0</v>
      </c>
      <c r="BK62" s="91">
        <f>'2 - Typ B'!F41</f>
        <v>0</v>
      </c>
      <c r="CA62" s="26" t="s">
        <v>87</v>
      </c>
      <c r="CC62" s="26" t="s">
        <v>73</v>
      </c>
      <c r="CD62" s="26" t="s">
        <v>95</v>
      </c>
      <c r="CE62" s="26" t="s">
        <v>92</v>
      </c>
      <c r="CS62" s="26" t="s">
        <v>3</v>
      </c>
    </row>
    <row r="63" spans="1:97" s="4" customFormat="1" ht="16.5" customHeight="1">
      <c r="A63" s="92" t="s">
        <v>85</v>
      </c>
      <c r="B63" s="47"/>
      <c r="C63" s="10"/>
      <c r="D63" s="10"/>
      <c r="E63" s="10"/>
      <c r="F63" s="10"/>
      <c r="G63" s="283" t="s">
        <v>75</v>
      </c>
      <c r="H63" s="283"/>
      <c r="I63" s="283"/>
      <c r="J63" s="283"/>
      <c r="K63" s="283"/>
      <c r="L63" s="10"/>
      <c r="M63" s="283" t="s">
        <v>89</v>
      </c>
      <c r="N63" s="283"/>
      <c r="O63" s="283"/>
      <c r="P63" s="283"/>
      <c r="Q63" s="283"/>
      <c r="R63" s="283"/>
      <c r="S63" s="283"/>
      <c r="T63" s="283"/>
      <c r="U63" s="283"/>
      <c r="V63" s="283"/>
      <c r="W63" s="283"/>
      <c r="X63" s="283"/>
      <c r="Y63" s="283"/>
      <c r="Z63" s="283"/>
      <c r="AA63" s="283"/>
      <c r="AB63" s="283"/>
      <c r="AC63" s="283"/>
      <c r="AD63" s="283"/>
      <c r="AE63" s="283"/>
      <c r="AF63" s="283"/>
      <c r="AG63" s="86"/>
      <c r="AH63" s="282">
        <v>8</v>
      </c>
      <c r="AI63" s="86"/>
      <c r="AJ63" s="86"/>
      <c r="AK63" s="86"/>
      <c r="AL63" s="86"/>
      <c r="AM63" s="86"/>
      <c r="AN63" s="284">
        <f>'3 - Kuchyňka typ A1-A4'!J34*AH63</f>
        <v>0</v>
      </c>
      <c r="AO63" s="285"/>
      <c r="AP63" s="285"/>
      <c r="AQ63" s="285"/>
      <c r="AR63" s="285"/>
      <c r="AS63" s="285"/>
      <c r="AT63" s="285"/>
      <c r="AU63" s="284">
        <f t="shared" si="1"/>
        <v>0</v>
      </c>
      <c r="AV63" s="284"/>
      <c r="AW63" s="284"/>
      <c r="AX63" s="87" t="s">
        <v>81</v>
      </c>
      <c r="AY63" s="47"/>
      <c r="AZ63" s="88">
        <v>0</v>
      </c>
      <c r="BA63" s="89">
        <f t="shared" si="0"/>
        <v>0</v>
      </c>
      <c r="BB63" s="90">
        <f>'3 - Kuchyňka typ A1-A4'!P103</f>
        <v>0</v>
      </c>
      <c r="BC63" s="89">
        <f>'3 - Kuchyňka typ A1-A4'!J37</f>
        <v>0</v>
      </c>
      <c r="BD63" s="89">
        <f>'3 - Kuchyňka typ A1-A4'!J38</f>
        <v>0</v>
      </c>
      <c r="BE63" s="89">
        <f>'3 - Kuchyňka typ A1-A4'!J39</f>
        <v>0</v>
      </c>
      <c r="BF63" s="89">
        <f>'3 - Kuchyňka typ A1-A4'!J40</f>
        <v>0</v>
      </c>
      <c r="BG63" s="89">
        <f>'3 - Kuchyňka typ A1-A4'!F37</f>
        <v>0</v>
      </c>
      <c r="BH63" s="89">
        <f>'3 - Kuchyňka typ A1-A4'!F38</f>
        <v>0</v>
      </c>
      <c r="BI63" s="89">
        <f>'3 - Kuchyňka typ A1-A4'!F39</f>
        <v>0</v>
      </c>
      <c r="BJ63" s="89">
        <f>'3 - Kuchyňka typ A1-A4'!F40</f>
        <v>0</v>
      </c>
      <c r="BK63" s="91">
        <f>'3 - Kuchyňka typ A1-A4'!F41</f>
        <v>0</v>
      </c>
      <c r="CA63" s="26" t="s">
        <v>87</v>
      </c>
      <c r="CC63" s="26" t="s">
        <v>73</v>
      </c>
      <c r="CD63" s="26" t="s">
        <v>96</v>
      </c>
      <c r="CE63" s="26" t="s">
        <v>92</v>
      </c>
      <c r="CS63" s="26" t="s">
        <v>3</v>
      </c>
    </row>
    <row r="64" spans="1:97" s="4" customFormat="1" ht="16.5" customHeight="1">
      <c r="A64" s="92" t="s">
        <v>85</v>
      </c>
      <c r="B64" s="47"/>
      <c r="C64" s="10"/>
      <c r="D64" s="10"/>
      <c r="E64" s="10"/>
      <c r="F64" s="10"/>
      <c r="G64" s="283" t="s">
        <v>87</v>
      </c>
      <c r="H64" s="283"/>
      <c r="I64" s="283"/>
      <c r="J64" s="283"/>
      <c r="K64" s="283"/>
      <c r="L64" s="10"/>
      <c r="M64" s="283" t="s">
        <v>97</v>
      </c>
      <c r="N64" s="283"/>
      <c r="O64" s="283"/>
      <c r="P64" s="283"/>
      <c r="Q64" s="283"/>
      <c r="R64" s="283"/>
      <c r="S64" s="283"/>
      <c r="T64" s="283"/>
      <c r="U64" s="283"/>
      <c r="V64" s="283"/>
      <c r="W64" s="283"/>
      <c r="X64" s="283"/>
      <c r="Y64" s="283"/>
      <c r="Z64" s="283"/>
      <c r="AA64" s="283"/>
      <c r="AB64" s="283"/>
      <c r="AC64" s="283"/>
      <c r="AD64" s="283"/>
      <c r="AE64" s="283"/>
      <c r="AF64" s="283"/>
      <c r="AG64" s="86"/>
      <c r="AH64" s="86">
        <v>1</v>
      </c>
      <c r="AI64" s="86"/>
      <c r="AJ64" s="86"/>
      <c r="AK64" s="86"/>
      <c r="AL64" s="86"/>
      <c r="AM64" s="86"/>
      <c r="AN64" s="284">
        <f>'4 - Kuchyňka typ B'!J34*AH64</f>
        <v>0</v>
      </c>
      <c r="AO64" s="285"/>
      <c r="AP64" s="285"/>
      <c r="AQ64" s="285"/>
      <c r="AR64" s="285"/>
      <c r="AS64" s="285"/>
      <c r="AT64" s="285"/>
      <c r="AU64" s="284">
        <f t="shared" si="1"/>
        <v>0</v>
      </c>
      <c r="AV64" s="284"/>
      <c r="AW64" s="284"/>
      <c r="AX64" s="87" t="s">
        <v>81</v>
      </c>
      <c r="AY64" s="47"/>
      <c r="AZ64" s="88">
        <v>0</v>
      </c>
      <c r="BA64" s="89">
        <f t="shared" si="0"/>
        <v>0</v>
      </c>
      <c r="BB64" s="90">
        <f>'4 - Kuchyňka typ B'!P103</f>
        <v>0</v>
      </c>
      <c r="BC64" s="89">
        <f>'4 - Kuchyňka typ B'!J37</f>
        <v>0</v>
      </c>
      <c r="BD64" s="89">
        <f>'4 - Kuchyňka typ B'!J38</f>
        <v>0</v>
      </c>
      <c r="BE64" s="89">
        <f>'4 - Kuchyňka typ B'!J39</f>
        <v>0</v>
      </c>
      <c r="BF64" s="89">
        <f>'4 - Kuchyňka typ B'!J40</f>
        <v>0</v>
      </c>
      <c r="BG64" s="89">
        <f>'4 - Kuchyňka typ B'!F37</f>
        <v>0</v>
      </c>
      <c r="BH64" s="89">
        <f>'4 - Kuchyňka typ B'!F38</f>
        <v>0</v>
      </c>
      <c r="BI64" s="89">
        <f>'4 - Kuchyňka typ B'!F39</f>
        <v>0</v>
      </c>
      <c r="BJ64" s="89">
        <f>'4 - Kuchyňka typ B'!F40</f>
        <v>0</v>
      </c>
      <c r="BK64" s="91">
        <f>'4 - Kuchyňka typ B'!F41</f>
        <v>0</v>
      </c>
      <c r="CA64" s="26" t="s">
        <v>87</v>
      </c>
      <c r="CC64" s="26" t="s">
        <v>73</v>
      </c>
      <c r="CD64" s="26" t="s">
        <v>98</v>
      </c>
      <c r="CE64" s="26" t="s">
        <v>92</v>
      </c>
      <c r="CS64" s="26" t="s">
        <v>3</v>
      </c>
    </row>
    <row r="65" spans="2:97" s="4" customFormat="1" ht="16.5" customHeight="1">
      <c r="B65" s="47"/>
      <c r="C65" s="10"/>
      <c r="D65" s="10"/>
      <c r="E65" s="10"/>
      <c r="F65" s="283" t="s">
        <v>75</v>
      </c>
      <c r="G65" s="283"/>
      <c r="H65" s="283"/>
      <c r="I65" s="283"/>
      <c r="J65" s="283"/>
      <c r="K65" s="10"/>
      <c r="L65" s="283" t="s">
        <v>99</v>
      </c>
      <c r="M65" s="283"/>
      <c r="N65" s="283"/>
      <c r="O65" s="283"/>
      <c r="P65" s="283"/>
      <c r="Q65" s="283"/>
      <c r="R65" s="283"/>
      <c r="S65" s="283"/>
      <c r="T65" s="283"/>
      <c r="U65" s="283"/>
      <c r="V65" s="283"/>
      <c r="W65" s="283"/>
      <c r="X65" s="283"/>
      <c r="Y65" s="283"/>
      <c r="Z65" s="283"/>
      <c r="AA65" s="283"/>
      <c r="AB65" s="283"/>
      <c r="AC65" s="283"/>
      <c r="AD65" s="283"/>
      <c r="AE65" s="283"/>
      <c r="AF65" s="283"/>
      <c r="AG65" s="86"/>
      <c r="AH65" s="282"/>
      <c r="AI65" s="86"/>
      <c r="AJ65" s="86"/>
      <c r="AK65" s="86"/>
      <c r="AL65" s="86"/>
      <c r="AM65" s="86"/>
      <c r="AN65" s="286">
        <f>ROUND(SUM(AN66:AN69),2)</f>
        <v>0</v>
      </c>
      <c r="AO65" s="285"/>
      <c r="AP65" s="285"/>
      <c r="AQ65" s="285"/>
      <c r="AR65" s="285"/>
      <c r="AS65" s="285"/>
      <c r="AT65" s="285"/>
      <c r="AU65" s="284">
        <f t="shared" si="1"/>
        <v>0</v>
      </c>
      <c r="AV65" s="284"/>
      <c r="AW65" s="284"/>
      <c r="AX65" s="87" t="s">
        <v>81</v>
      </c>
      <c r="AY65" s="47"/>
      <c r="AZ65" s="88">
        <f>ROUND(SUM(AZ66:AZ69),2)</f>
        <v>0</v>
      </c>
      <c r="BA65" s="89">
        <f t="shared" si="0"/>
        <v>0</v>
      </c>
      <c r="BB65" s="90">
        <f>ROUND(SUM(BB66:BB69),5)</f>
        <v>0</v>
      </c>
      <c r="BC65" s="89">
        <f>ROUND(BG65*L29,2)</f>
        <v>0</v>
      </c>
      <c r="BD65" s="89">
        <f>ROUND(BH65*L30,2)</f>
        <v>0</v>
      </c>
      <c r="BE65" s="89">
        <f>ROUND(BI65*L29,2)</f>
        <v>0</v>
      </c>
      <c r="BF65" s="89">
        <f>ROUND(BJ65*L30,2)</f>
        <v>0</v>
      </c>
      <c r="BG65" s="89">
        <f>ROUND(SUM(BG66:BG69),2)</f>
        <v>0</v>
      </c>
      <c r="BH65" s="89">
        <f>ROUND(SUM(BH66:BH69),2)</f>
        <v>0</v>
      </c>
      <c r="BI65" s="89">
        <f>ROUND(SUM(BI66:BI69),2)</f>
        <v>0</v>
      </c>
      <c r="BJ65" s="89">
        <f>ROUND(SUM(BJ66:BJ69),2)</f>
        <v>0</v>
      </c>
      <c r="BK65" s="91">
        <f>ROUND(SUM(BK66:BK69),2)</f>
        <v>0</v>
      </c>
      <c r="BZ65" s="26" t="s">
        <v>70</v>
      </c>
      <c r="CA65" s="26" t="s">
        <v>75</v>
      </c>
      <c r="CB65" s="26" t="s">
        <v>72</v>
      </c>
      <c r="CC65" s="26" t="s">
        <v>73</v>
      </c>
      <c r="CD65" s="26" t="s">
        <v>100</v>
      </c>
      <c r="CE65" s="26" t="s">
        <v>82</v>
      </c>
      <c r="CS65" s="26" t="s">
        <v>3</v>
      </c>
    </row>
    <row r="66" spans="1:97" s="4" customFormat="1" ht="16.5" customHeight="1">
      <c r="A66" s="92" t="s">
        <v>85</v>
      </c>
      <c r="B66" s="47"/>
      <c r="C66" s="10"/>
      <c r="D66" s="10"/>
      <c r="E66" s="10"/>
      <c r="F66" s="10"/>
      <c r="G66" s="283" t="s">
        <v>15</v>
      </c>
      <c r="H66" s="283"/>
      <c r="I66" s="283"/>
      <c r="J66" s="283"/>
      <c r="K66" s="283"/>
      <c r="L66" s="10"/>
      <c r="M66" s="283" t="s">
        <v>86</v>
      </c>
      <c r="N66" s="283"/>
      <c r="O66" s="283"/>
      <c r="P66" s="283"/>
      <c r="Q66" s="283"/>
      <c r="R66" s="283"/>
      <c r="S66" s="283"/>
      <c r="T66" s="283"/>
      <c r="U66" s="283"/>
      <c r="V66" s="283"/>
      <c r="W66" s="283"/>
      <c r="X66" s="283"/>
      <c r="Y66" s="283"/>
      <c r="Z66" s="283"/>
      <c r="AA66" s="283"/>
      <c r="AB66" s="283"/>
      <c r="AC66" s="283"/>
      <c r="AD66" s="283"/>
      <c r="AE66" s="283"/>
      <c r="AF66" s="283"/>
      <c r="AG66" s="86"/>
      <c r="AH66" s="282">
        <v>4</v>
      </c>
      <c r="AI66" s="86"/>
      <c r="AJ66" s="86"/>
      <c r="AK66" s="86"/>
      <c r="AL66" s="86"/>
      <c r="AM66" s="86"/>
      <c r="AN66" s="284">
        <f>'1 - Typ A1-A4_02'!J34*AH66</f>
        <v>0</v>
      </c>
      <c r="AO66" s="285"/>
      <c r="AP66" s="285"/>
      <c r="AQ66" s="285"/>
      <c r="AR66" s="285"/>
      <c r="AS66" s="285"/>
      <c r="AT66" s="285"/>
      <c r="AU66" s="284">
        <f t="shared" si="1"/>
        <v>0</v>
      </c>
      <c r="AV66" s="284"/>
      <c r="AW66" s="284"/>
      <c r="AX66" s="87" t="s">
        <v>81</v>
      </c>
      <c r="AY66" s="47"/>
      <c r="AZ66" s="88">
        <v>0</v>
      </c>
      <c r="BA66" s="89">
        <f t="shared" si="0"/>
        <v>0</v>
      </c>
      <c r="BB66" s="90">
        <f>'1 - Typ A1-A4_02'!P108</f>
        <v>0</v>
      </c>
      <c r="BC66" s="89">
        <f>'1 - Typ A1-A4_02'!J37</f>
        <v>0</v>
      </c>
      <c r="BD66" s="89">
        <f>'1 - Typ A1-A4_02'!J38</f>
        <v>0</v>
      </c>
      <c r="BE66" s="89">
        <f>'1 - Typ A1-A4_02'!J39</f>
        <v>0</v>
      </c>
      <c r="BF66" s="89">
        <f>'1 - Typ A1-A4_02'!J40</f>
        <v>0</v>
      </c>
      <c r="BG66" s="89">
        <f>'1 - Typ A1-A4_02'!F37</f>
        <v>0</v>
      </c>
      <c r="BH66" s="89">
        <f>'1 - Typ A1-A4_02'!F38</f>
        <v>0</v>
      </c>
      <c r="BI66" s="89">
        <f>'1 - Typ A1-A4_02'!F39</f>
        <v>0</v>
      </c>
      <c r="BJ66" s="89">
        <f>'1 - Typ A1-A4_02'!F40</f>
        <v>0</v>
      </c>
      <c r="BK66" s="91">
        <f>'1 - Typ A1-A4_02'!F41</f>
        <v>0</v>
      </c>
      <c r="CA66" s="26" t="s">
        <v>87</v>
      </c>
      <c r="CC66" s="26" t="s">
        <v>73</v>
      </c>
      <c r="CD66" s="26" t="s">
        <v>101</v>
      </c>
      <c r="CE66" s="26" t="s">
        <v>100</v>
      </c>
      <c r="CS66" s="26" t="s">
        <v>3</v>
      </c>
    </row>
    <row r="67" spans="1:97" s="4" customFormat="1" ht="16.5" customHeight="1">
      <c r="A67" s="92" t="s">
        <v>85</v>
      </c>
      <c r="B67" s="47"/>
      <c r="C67" s="10"/>
      <c r="D67" s="10"/>
      <c r="E67" s="10"/>
      <c r="F67" s="10"/>
      <c r="G67" s="283" t="s">
        <v>79</v>
      </c>
      <c r="H67" s="283"/>
      <c r="I67" s="283"/>
      <c r="J67" s="283"/>
      <c r="K67" s="283"/>
      <c r="L67" s="10"/>
      <c r="M67" s="283" t="s">
        <v>94</v>
      </c>
      <c r="N67" s="283"/>
      <c r="O67" s="283"/>
      <c r="P67" s="283"/>
      <c r="Q67" s="283"/>
      <c r="R67" s="283"/>
      <c r="S67" s="283"/>
      <c r="T67" s="283"/>
      <c r="U67" s="283"/>
      <c r="V67" s="283"/>
      <c r="W67" s="283"/>
      <c r="X67" s="283"/>
      <c r="Y67" s="283"/>
      <c r="Z67" s="283"/>
      <c r="AA67" s="283"/>
      <c r="AB67" s="283"/>
      <c r="AC67" s="283"/>
      <c r="AD67" s="283"/>
      <c r="AE67" s="283"/>
      <c r="AF67" s="283"/>
      <c r="AG67" s="86"/>
      <c r="AH67" s="282">
        <v>1</v>
      </c>
      <c r="AI67" s="86"/>
      <c r="AJ67" s="86"/>
      <c r="AK67" s="86"/>
      <c r="AL67" s="86"/>
      <c r="AM67" s="86"/>
      <c r="AN67" s="284">
        <f>'2 - Typ B_01'!J34*AH67</f>
        <v>0</v>
      </c>
      <c r="AO67" s="285"/>
      <c r="AP67" s="285"/>
      <c r="AQ67" s="285"/>
      <c r="AR67" s="285"/>
      <c r="AS67" s="285"/>
      <c r="AT67" s="285"/>
      <c r="AU67" s="284">
        <f t="shared" si="1"/>
        <v>0</v>
      </c>
      <c r="AV67" s="284"/>
      <c r="AW67" s="284"/>
      <c r="AX67" s="87" t="s">
        <v>81</v>
      </c>
      <c r="AY67" s="47"/>
      <c r="AZ67" s="88">
        <v>0</v>
      </c>
      <c r="BA67" s="89">
        <f t="shared" si="0"/>
        <v>0</v>
      </c>
      <c r="BB67" s="90">
        <f>'2 - Typ B_01'!P108</f>
        <v>0</v>
      </c>
      <c r="BC67" s="89">
        <f>'2 - Typ B_01'!J37</f>
        <v>0</v>
      </c>
      <c r="BD67" s="89">
        <f>'2 - Typ B_01'!J38</f>
        <v>0</v>
      </c>
      <c r="BE67" s="89">
        <f>'2 - Typ B_01'!J39</f>
        <v>0</v>
      </c>
      <c r="BF67" s="89">
        <f>'2 - Typ B_01'!J40</f>
        <v>0</v>
      </c>
      <c r="BG67" s="89">
        <f>'2 - Typ B_01'!F37</f>
        <v>0</v>
      </c>
      <c r="BH67" s="89">
        <f>'2 - Typ B_01'!F38</f>
        <v>0</v>
      </c>
      <c r="BI67" s="89">
        <f>'2 - Typ B_01'!F39</f>
        <v>0</v>
      </c>
      <c r="BJ67" s="89">
        <f>'2 - Typ B_01'!F40</f>
        <v>0</v>
      </c>
      <c r="BK67" s="91">
        <f>'2 - Typ B_01'!F41</f>
        <v>0</v>
      </c>
      <c r="CA67" s="26" t="s">
        <v>87</v>
      </c>
      <c r="CC67" s="26" t="s">
        <v>73</v>
      </c>
      <c r="CD67" s="26" t="s">
        <v>102</v>
      </c>
      <c r="CE67" s="26" t="s">
        <v>100</v>
      </c>
      <c r="CS67" s="26" t="s">
        <v>3</v>
      </c>
    </row>
    <row r="68" spans="1:97" s="4" customFormat="1" ht="16.5" customHeight="1">
      <c r="A68" s="92" t="s">
        <v>85</v>
      </c>
      <c r="B68" s="47"/>
      <c r="C68" s="10"/>
      <c r="D68" s="10"/>
      <c r="E68" s="10"/>
      <c r="F68" s="10"/>
      <c r="G68" s="283" t="s">
        <v>75</v>
      </c>
      <c r="H68" s="283"/>
      <c r="I68" s="283"/>
      <c r="J68" s="283"/>
      <c r="K68" s="283"/>
      <c r="L68" s="10"/>
      <c r="M68" s="283" t="s">
        <v>89</v>
      </c>
      <c r="N68" s="283"/>
      <c r="O68" s="283"/>
      <c r="P68" s="283"/>
      <c r="Q68" s="283"/>
      <c r="R68" s="283"/>
      <c r="S68" s="283"/>
      <c r="T68" s="283"/>
      <c r="U68" s="283"/>
      <c r="V68" s="283"/>
      <c r="W68" s="283"/>
      <c r="X68" s="283"/>
      <c r="Y68" s="283"/>
      <c r="Z68" s="283"/>
      <c r="AA68" s="283"/>
      <c r="AB68" s="283"/>
      <c r="AC68" s="283"/>
      <c r="AD68" s="283"/>
      <c r="AE68" s="283"/>
      <c r="AF68" s="283"/>
      <c r="AG68" s="86"/>
      <c r="AH68" s="282">
        <v>8</v>
      </c>
      <c r="AI68" s="86"/>
      <c r="AJ68" s="86"/>
      <c r="AK68" s="86"/>
      <c r="AL68" s="86"/>
      <c r="AM68" s="86"/>
      <c r="AN68" s="284">
        <f>'3 - Kuchyňka typ A1-A4_01'!J34*AH68</f>
        <v>0</v>
      </c>
      <c r="AO68" s="285"/>
      <c r="AP68" s="285"/>
      <c r="AQ68" s="285"/>
      <c r="AR68" s="285"/>
      <c r="AS68" s="285"/>
      <c r="AT68" s="285"/>
      <c r="AU68" s="284">
        <f t="shared" si="1"/>
        <v>0</v>
      </c>
      <c r="AV68" s="284"/>
      <c r="AW68" s="284"/>
      <c r="AX68" s="87" t="s">
        <v>81</v>
      </c>
      <c r="AY68" s="47"/>
      <c r="AZ68" s="88">
        <v>0</v>
      </c>
      <c r="BA68" s="89">
        <f t="shared" si="0"/>
        <v>0</v>
      </c>
      <c r="BB68" s="90">
        <f>'3 - Kuchyňka typ A1-A4_01'!P103</f>
        <v>0</v>
      </c>
      <c r="BC68" s="89">
        <f>'3 - Kuchyňka typ A1-A4_01'!J37</f>
        <v>0</v>
      </c>
      <c r="BD68" s="89">
        <f>'3 - Kuchyňka typ A1-A4_01'!J38</f>
        <v>0</v>
      </c>
      <c r="BE68" s="89">
        <f>'3 - Kuchyňka typ A1-A4_01'!J39</f>
        <v>0</v>
      </c>
      <c r="BF68" s="89">
        <f>'3 - Kuchyňka typ A1-A4_01'!J40</f>
        <v>0</v>
      </c>
      <c r="BG68" s="89">
        <f>'3 - Kuchyňka typ A1-A4_01'!F37</f>
        <v>0</v>
      </c>
      <c r="BH68" s="89">
        <f>'3 - Kuchyňka typ A1-A4_01'!F38</f>
        <v>0</v>
      </c>
      <c r="BI68" s="89">
        <f>'3 - Kuchyňka typ A1-A4_01'!F39</f>
        <v>0</v>
      </c>
      <c r="BJ68" s="89">
        <f>'3 - Kuchyňka typ A1-A4_01'!F40</f>
        <v>0</v>
      </c>
      <c r="BK68" s="91">
        <f>'3 - Kuchyňka typ A1-A4_01'!F41</f>
        <v>0</v>
      </c>
      <c r="CA68" s="26" t="s">
        <v>87</v>
      </c>
      <c r="CC68" s="26" t="s">
        <v>73</v>
      </c>
      <c r="CD68" s="26" t="s">
        <v>103</v>
      </c>
      <c r="CE68" s="26" t="s">
        <v>100</v>
      </c>
      <c r="CS68" s="26" t="s">
        <v>3</v>
      </c>
    </row>
    <row r="69" spans="1:97" s="4" customFormat="1" ht="16.5" customHeight="1">
      <c r="A69" s="92" t="s">
        <v>85</v>
      </c>
      <c r="B69" s="47"/>
      <c r="C69" s="10"/>
      <c r="D69" s="10"/>
      <c r="E69" s="10"/>
      <c r="F69" s="10"/>
      <c r="G69" s="283" t="s">
        <v>87</v>
      </c>
      <c r="H69" s="283"/>
      <c r="I69" s="283"/>
      <c r="J69" s="283"/>
      <c r="K69" s="283"/>
      <c r="L69" s="10"/>
      <c r="M69" s="283" t="s">
        <v>97</v>
      </c>
      <c r="N69" s="283"/>
      <c r="O69" s="283"/>
      <c r="P69" s="283"/>
      <c r="Q69" s="283"/>
      <c r="R69" s="283"/>
      <c r="S69" s="283"/>
      <c r="T69" s="283"/>
      <c r="U69" s="283"/>
      <c r="V69" s="283"/>
      <c r="W69" s="283"/>
      <c r="X69" s="283"/>
      <c r="Y69" s="283"/>
      <c r="Z69" s="283"/>
      <c r="AA69" s="283"/>
      <c r="AB69" s="283"/>
      <c r="AC69" s="283"/>
      <c r="AD69" s="283"/>
      <c r="AE69" s="283"/>
      <c r="AF69" s="283"/>
      <c r="AG69" s="86"/>
      <c r="AH69" s="86">
        <v>1</v>
      </c>
      <c r="AI69" s="86"/>
      <c r="AJ69" s="86"/>
      <c r="AK69" s="86"/>
      <c r="AL69" s="86"/>
      <c r="AM69" s="86"/>
      <c r="AN69" s="284">
        <f>'4 - Kuchyňka typ B_01'!J34*AH69</f>
        <v>0</v>
      </c>
      <c r="AO69" s="285"/>
      <c r="AP69" s="285"/>
      <c r="AQ69" s="285"/>
      <c r="AR69" s="285"/>
      <c r="AS69" s="285"/>
      <c r="AT69" s="285"/>
      <c r="AU69" s="284">
        <f t="shared" si="1"/>
        <v>0</v>
      </c>
      <c r="AV69" s="284"/>
      <c r="AW69" s="284"/>
      <c r="AX69" s="87" t="s">
        <v>81</v>
      </c>
      <c r="AY69" s="47"/>
      <c r="AZ69" s="88">
        <v>0</v>
      </c>
      <c r="BA69" s="89">
        <f t="shared" si="0"/>
        <v>0</v>
      </c>
      <c r="BB69" s="90">
        <f>'4 - Kuchyňka typ B_01'!P103</f>
        <v>0</v>
      </c>
      <c r="BC69" s="89">
        <f>'4 - Kuchyňka typ B_01'!J37</f>
        <v>0</v>
      </c>
      <c r="BD69" s="89">
        <f>'4 - Kuchyňka typ B_01'!J38</f>
        <v>0</v>
      </c>
      <c r="BE69" s="89">
        <f>'4 - Kuchyňka typ B_01'!J39</f>
        <v>0</v>
      </c>
      <c r="BF69" s="89">
        <f>'4 - Kuchyňka typ B_01'!J40</f>
        <v>0</v>
      </c>
      <c r="BG69" s="89">
        <f>'4 - Kuchyňka typ B_01'!F37</f>
        <v>0</v>
      </c>
      <c r="BH69" s="89">
        <f>'4 - Kuchyňka typ B_01'!F38</f>
        <v>0</v>
      </c>
      <c r="BI69" s="89">
        <f>'4 - Kuchyňka typ B_01'!F39</f>
        <v>0</v>
      </c>
      <c r="BJ69" s="89">
        <f>'4 - Kuchyňka typ B_01'!F40</f>
        <v>0</v>
      </c>
      <c r="BK69" s="91">
        <f>'4 - Kuchyňka typ B_01'!F41</f>
        <v>0</v>
      </c>
      <c r="CA69" s="26" t="s">
        <v>87</v>
      </c>
      <c r="CC69" s="26" t="s">
        <v>73</v>
      </c>
      <c r="CD69" s="26" t="s">
        <v>104</v>
      </c>
      <c r="CE69" s="26" t="s">
        <v>100</v>
      </c>
      <c r="CS69" s="26" t="s">
        <v>3</v>
      </c>
    </row>
    <row r="70" spans="2:97" s="4" customFormat="1" ht="16.5" customHeight="1">
      <c r="B70" s="47"/>
      <c r="C70" s="10"/>
      <c r="D70" s="10"/>
      <c r="E70" s="10"/>
      <c r="F70" s="283" t="s">
        <v>87</v>
      </c>
      <c r="G70" s="283"/>
      <c r="H70" s="283"/>
      <c r="I70" s="283"/>
      <c r="J70" s="283"/>
      <c r="K70" s="10"/>
      <c r="L70" s="283" t="s">
        <v>105</v>
      </c>
      <c r="M70" s="283"/>
      <c r="N70" s="283"/>
      <c r="O70" s="283"/>
      <c r="P70" s="283"/>
      <c r="Q70" s="283"/>
      <c r="R70" s="283"/>
      <c r="S70" s="283"/>
      <c r="T70" s="283"/>
      <c r="U70" s="283"/>
      <c r="V70" s="283"/>
      <c r="W70" s="283"/>
      <c r="X70" s="283"/>
      <c r="Y70" s="283"/>
      <c r="Z70" s="283"/>
      <c r="AA70" s="283"/>
      <c r="AB70" s="283"/>
      <c r="AC70" s="283"/>
      <c r="AD70" s="283"/>
      <c r="AE70" s="283"/>
      <c r="AF70" s="283"/>
      <c r="AG70" s="86"/>
      <c r="AH70" s="86"/>
      <c r="AI70" s="86"/>
      <c r="AJ70" s="86"/>
      <c r="AK70" s="86"/>
      <c r="AL70" s="86"/>
      <c r="AM70" s="86"/>
      <c r="AN70" s="286">
        <f>ROUND(SUM(AN71:AN74),2)</f>
        <v>0</v>
      </c>
      <c r="AO70" s="285"/>
      <c r="AP70" s="285"/>
      <c r="AQ70" s="285"/>
      <c r="AR70" s="285"/>
      <c r="AS70" s="285"/>
      <c r="AT70" s="285"/>
      <c r="AU70" s="284">
        <f t="shared" si="1"/>
        <v>0</v>
      </c>
      <c r="AV70" s="284"/>
      <c r="AW70" s="284"/>
      <c r="AX70" s="87" t="s">
        <v>81</v>
      </c>
      <c r="AY70" s="47"/>
      <c r="AZ70" s="88">
        <f>ROUND(SUM(AZ71:AZ74),2)</f>
        <v>0</v>
      </c>
      <c r="BA70" s="89">
        <f t="shared" si="0"/>
        <v>0</v>
      </c>
      <c r="BB70" s="90">
        <f>ROUND(SUM(BB71:BB74),5)</f>
        <v>0</v>
      </c>
      <c r="BC70" s="89">
        <f>ROUND(BG70*L29,2)</f>
        <v>0</v>
      </c>
      <c r="BD70" s="89">
        <f>ROUND(BH70*L30,2)</f>
        <v>0</v>
      </c>
      <c r="BE70" s="89">
        <f>ROUND(BI70*L29,2)</f>
        <v>0</v>
      </c>
      <c r="BF70" s="89">
        <f>ROUND(BJ70*L30,2)</f>
        <v>0</v>
      </c>
      <c r="BG70" s="89">
        <f>ROUND(SUM(BG71:BG74),2)</f>
        <v>0</v>
      </c>
      <c r="BH70" s="89">
        <f>ROUND(SUM(BH71:BH74),2)</f>
        <v>0</v>
      </c>
      <c r="BI70" s="89">
        <f>ROUND(SUM(BI71:BI74),2)</f>
        <v>0</v>
      </c>
      <c r="BJ70" s="89">
        <f>ROUND(SUM(BJ71:BJ74),2)</f>
        <v>0</v>
      </c>
      <c r="BK70" s="91">
        <f>ROUND(SUM(BK71:BK74),2)</f>
        <v>0</v>
      </c>
      <c r="BZ70" s="26" t="s">
        <v>70</v>
      </c>
      <c r="CA70" s="26" t="s">
        <v>75</v>
      </c>
      <c r="CB70" s="26" t="s">
        <v>72</v>
      </c>
      <c r="CC70" s="26" t="s">
        <v>73</v>
      </c>
      <c r="CD70" s="26" t="s">
        <v>106</v>
      </c>
      <c r="CE70" s="26" t="s">
        <v>82</v>
      </c>
      <c r="CS70" s="26" t="s">
        <v>3</v>
      </c>
    </row>
    <row r="71" spans="1:97" s="4" customFormat="1" ht="16.5" customHeight="1">
      <c r="A71" s="92" t="s">
        <v>85</v>
      </c>
      <c r="B71" s="47"/>
      <c r="C71" s="10"/>
      <c r="D71" s="10"/>
      <c r="E71" s="10"/>
      <c r="F71" s="10"/>
      <c r="G71" s="283" t="s">
        <v>15</v>
      </c>
      <c r="H71" s="283"/>
      <c r="I71" s="283"/>
      <c r="J71" s="283"/>
      <c r="K71" s="283"/>
      <c r="L71" s="10"/>
      <c r="M71" s="283" t="s">
        <v>86</v>
      </c>
      <c r="N71" s="283"/>
      <c r="O71" s="283"/>
      <c r="P71" s="283"/>
      <c r="Q71" s="283"/>
      <c r="R71" s="283"/>
      <c r="S71" s="283"/>
      <c r="T71" s="283"/>
      <c r="U71" s="283"/>
      <c r="V71" s="283"/>
      <c r="W71" s="283"/>
      <c r="X71" s="283"/>
      <c r="Y71" s="283"/>
      <c r="Z71" s="283"/>
      <c r="AA71" s="283"/>
      <c r="AB71" s="283"/>
      <c r="AC71" s="283"/>
      <c r="AD71" s="283"/>
      <c r="AE71" s="283"/>
      <c r="AF71" s="283"/>
      <c r="AG71" s="86"/>
      <c r="AH71" s="282">
        <v>4</v>
      </c>
      <c r="AI71" s="86"/>
      <c r="AJ71" s="86"/>
      <c r="AK71" s="86"/>
      <c r="AL71" s="86"/>
      <c r="AM71" s="86"/>
      <c r="AN71" s="284">
        <f>'1 - Typ A1-A4_03'!J34*AH71</f>
        <v>0</v>
      </c>
      <c r="AO71" s="285"/>
      <c r="AP71" s="285"/>
      <c r="AQ71" s="285"/>
      <c r="AR71" s="285"/>
      <c r="AS71" s="285"/>
      <c r="AT71" s="285"/>
      <c r="AU71" s="284">
        <f t="shared" si="1"/>
        <v>0</v>
      </c>
      <c r="AV71" s="284"/>
      <c r="AW71" s="284"/>
      <c r="AX71" s="87" t="s">
        <v>81</v>
      </c>
      <c r="AY71" s="47"/>
      <c r="AZ71" s="88">
        <v>0</v>
      </c>
      <c r="BA71" s="89">
        <f t="shared" si="0"/>
        <v>0</v>
      </c>
      <c r="BB71" s="90">
        <f>'1 - Typ A1-A4_03'!P108</f>
        <v>0</v>
      </c>
      <c r="BC71" s="89">
        <f>'1 - Typ A1-A4_03'!J37</f>
        <v>0</v>
      </c>
      <c r="BD71" s="89">
        <f>'1 - Typ A1-A4_03'!J38</f>
        <v>0</v>
      </c>
      <c r="BE71" s="89">
        <f>'1 - Typ A1-A4_03'!J39</f>
        <v>0</v>
      </c>
      <c r="BF71" s="89">
        <f>'1 - Typ A1-A4_03'!J40</f>
        <v>0</v>
      </c>
      <c r="BG71" s="89">
        <f>'1 - Typ A1-A4_03'!F37</f>
        <v>0</v>
      </c>
      <c r="BH71" s="89">
        <f>'1 - Typ A1-A4_03'!F38</f>
        <v>0</v>
      </c>
      <c r="BI71" s="89">
        <f>'1 - Typ A1-A4_03'!F39</f>
        <v>0</v>
      </c>
      <c r="BJ71" s="89">
        <f>'1 - Typ A1-A4_03'!F40</f>
        <v>0</v>
      </c>
      <c r="BK71" s="91">
        <f>'1 - Typ A1-A4_03'!F41</f>
        <v>0</v>
      </c>
      <c r="CA71" s="26" t="s">
        <v>87</v>
      </c>
      <c r="CC71" s="26" t="s">
        <v>73</v>
      </c>
      <c r="CD71" s="26" t="s">
        <v>107</v>
      </c>
      <c r="CE71" s="26" t="s">
        <v>106</v>
      </c>
      <c r="CS71" s="26" t="s">
        <v>3</v>
      </c>
    </row>
    <row r="72" spans="1:97" s="4" customFormat="1" ht="16.5" customHeight="1">
      <c r="A72" s="92" t="s">
        <v>85</v>
      </c>
      <c r="B72" s="47"/>
      <c r="C72" s="10"/>
      <c r="D72" s="10"/>
      <c r="E72" s="10"/>
      <c r="F72" s="10"/>
      <c r="G72" s="283" t="s">
        <v>79</v>
      </c>
      <c r="H72" s="283"/>
      <c r="I72" s="283"/>
      <c r="J72" s="283"/>
      <c r="K72" s="283"/>
      <c r="L72" s="10"/>
      <c r="M72" s="283" t="s">
        <v>94</v>
      </c>
      <c r="N72" s="283"/>
      <c r="O72" s="283"/>
      <c r="P72" s="283"/>
      <c r="Q72" s="283"/>
      <c r="R72" s="283"/>
      <c r="S72" s="283"/>
      <c r="T72" s="283"/>
      <c r="U72" s="283"/>
      <c r="V72" s="283"/>
      <c r="W72" s="283"/>
      <c r="X72" s="283"/>
      <c r="Y72" s="283"/>
      <c r="Z72" s="283"/>
      <c r="AA72" s="283"/>
      <c r="AB72" s="283"/>
      <c r="AC72" s="283"/>
      <c r="AD72" s="283"/>
      <c r="AE72" s="283"/>
      <c r="AF72" s="283"/>
      <c r="AG72" s="86"/>
      <c r="AH72" s="282">
        <v>1</v>
      </c>
      <c r="AI72" s="86"/>
      <c r="AJ72" s="86"/>
      <c r="AK72" s="86"/>
      <c r="AL72" s="86"/>
      <c r="AM72" s="86"/>
      <c r="AN72" s="284">
        <f>'2 - Typ B_02'!J34*AH72</f>
        <v>0</v>
      </c>
      <c r="AO72" s="285"/>
      <c r="AP72" s="285"/>
      <c r="AQ72" s="285"/>
      <c r="AR72" s="285"/>
      <c r="AS72" s="285"/>
      <c r="AT72" s="285"/>
      <c r="AU72" s="284">
        <f t="shared" si="1"/>
        <v>0</v>
      </c>
      <c r="AV72" s="284"/>
      <c r="AW72" s="284"/>
      <c r="AX72" s="87" t="s">
        <v>81</v>
      </c>
      <c r="AY72" s="47"/>
      <c r="AZ72" s="88">
        <v>0</v>
      </c>
      <c r="BA72" s="89">
        <f t="shared" si="0"/>
        <v>0</v>
      </c>
      <c r="BB72" s="90">
        <f>'2 - Typ B_02'!P108</f>
        <v>0</v>
      </c>
      <c r="BC72" s="89">
        <f>'2 - Typ B_02'!J37</f>
        <v>0</v>
      </c>
      <c r="BD72" s="89">
        <f>'2 - Typ B_02'!J38</f>
        <v>0</v>
      </c>
      <c r="BE72" s="89">
        <f>'2 - Typ B_02'!J39</f>
        <v>0</v>
      </c>
      <c r="BF72" s="89">
        <f>'2 - Typ B_02'!J40</f>
        <v>0</v>
      </c>
      <c r="BG72" s="89">
        <f>'2 - Typ B_02'!F37</f>
        <v>0</v>
      </c>
      <c r="BH72" s="89">
        <f>'2 - Typ B_02'!F38</f>
        <v>0</v>
      </c>
      <c r="BI72" s="89">
        <f>'2 - Typ B_02'!F39</f>
        <v>0</v>
      </c>
      <c r="BJ72" s="89">
        <f>'2 - Typ B_02'!F40</f>
        <v>0</v>
      </c>
      <c r="BK72" s="91">
        <f>'2 - Typ B_02'!F41</f>
        <v>0</v>
      </c>
      <c r="CA72" s="26" t="s">
        <v>87</v>
      </c>
      <c r="CC72" s="26" t="s">
        <v>73</v>
      </c>
      <c r="CD72" s="26" t="s">
        <v>108</v>
      </c>
      <c r="CE72" s="26" t="s">
        <v>106</v>
      </c>
      <c r="CS72" s="26" t="s">
        <v>3</v>
      </c>
    </row>
    <row r="73" spans="1:97" s="4" customFormat="1" ht="16.5" customHeight="1">
      <c r="A73" s="92" t="s">
        <v>85</v>
      </c>
      <c r="B73" s="47"/>
      <c r="C73" s="10"/>
      <c r="D73" s="10"/>
      <c r="E73" s="10"/>
      <c r="F73" s="10"/>
      <c r="G73" s="283" t="s">
        <v>75</v>
      </c>
      <c r="H73" s="283"/>
      <c r="I73" s="283"/>
      <c r="J73" s="283"/>
      <c r="K73" s="283"/>
      <c r="L73" s="10"/>
      <c r="M73" s="283" t="s">
        <v>89</v>
      </c>
      <c r="N73" s="283"/>
      <c r="O73" s="283"/>
      <c r="P73" s="283"/>
      <c r="Q73" s="283"/>
      <c r="R73" s="283"/>
      <c r="S73" s="283"/>
      <c r="T73" s="283"/>
      <c r="U73" s="283"/>
      <c r="V73" s="283"/>
      <c r="W73" s="283"/>
      <c r="X73" s="283"/>
      <c r="Y73" s="283"/>
      <c r="Z73" s="283"/>
      <c r="AA73" s="283"/>
      <c r="AB73" s="283"/>
      <c r="AC73" s="283"/>
      <c r="AD73" s="283"/>
      <c r="AE73" s="283"/>
      <c r="AF73" s="283"/>
      <c r="AG73" s="86"/>
      <c r="AH73" s="282">
        <v>8</v>
      </c>
      <c r="AI73" s="86"/>
      <c r="AJ73" s="86"/>
      <c r="AK73" s="86"/>
      <c r="AL73" s="86"/>
      <c r="AM73" s="86"/>
      <c r="AN73" s="284">
        <f>'3 - Kuchyňka typ A1-A4_02'!J34*AH73</f>
        <v>0</v>
      </c>
      <c r="AO73" s="285"/>
      <c r="AP73" s="285"/>
      <c r="AQ73" s="285"/>
      <c r="AR73" s="285"/>
      <c r="AS73" s="285"/>
      <c r="AT73" s="285"/>
      <c r="AU73" s="284">
        <f t="shared" si="1"/>
        <v>0</v>
      </c>
      <c r="AV73" s="284"/>
      <c r="AW73" s="284"/>
      <c r="AX73" s="87" t="s">
        <v>81</v>
      </c>
      <c r="AY73" s="47"/>
      <c r="AZ73" s="88">
        <v>0</v>
      </c>
      <c r="BA73" s="89">
        <f t="shared" si="0"/>
        <v>0</v>
      </c>
      <c r="BB73" s="90">
        <f>'3 - Kuchyňka typ A1-A4_02'!P103</f>
        <v>0</v>
      </c>
      <c r="BC73" s="89">
        <f>'3 - Kuchyňka typ A1-A4_02'!J37</f>
        <v>0</v>
      </c>
      <c r="BD73" s="89">
        <f>'3 - Kuchyňka typ A1-A4_02'!J38</f>
        <v>0</v>
      </c>
      <c r="BE73" s="89">
        <f>'3 - Kuchyňka typ A1-A4_02'!J39</f>
        <v>0</v>
      </c>
      <c r="BF73" s="89">
        <f>'3 - Kuchyňka typ A1-A4_02'!J40</f>
        <v>0</v>
      </c>
      <c r="BG73" s="89">
        <f>'3 - Kuchyňka typ A1-A4_02'!F37</f>
        <v>0</v>
      </c>
      <c r="BH73" s="89">
        <f>'3 - Kuchyňka typ A1-A4_02'!F38</f>
        <v>0</v>
      </c>
      <c r="BI73" s="89">
        <f>'3 - Kuchyňka typ A1-A4_02'!F39</f>
        <v>0</v>
      </c>
      <c r="BJ73" s="89">
        <f>'3 - Kuchyňka typ A1-A4_02'!F40</f>
        <v>0</v>
      </c>
      <c r="BK73" s="91">
        <f>'3 - Kuchyňka typ A1-A4_02'!F41</f>
        <v>0</v>
      </c>
      <c r="CA73" s="26" t="s">
        <v>87</v>
      </c>
      <c r="CC73" s="26" t="s">
        <v>73</v>
      </c>
      <c r="CD73" s="26" t="s">
        <v>109</v>
      </c>
      <c r="CE73" s="26" t="s">
        <v>106</v>
      </c>
      <c r="CS73" s="26" t="s">
        <v>3</v>
      </c>
    </row>
    <row r="74" spans="1:97" s="4" customFormat="1" ht="16.5" customHeight="1">
      <c r="A74" s="92" t="s">
        <v>85</v>
      </c>
      <c r="B74" s="47"/>
      <c r="C74" s="10"/>
      <c r="D74" s="10"/>
      <c r="E74" s="10"/>
      <c r="F74" s="10"/>
      <c r="G74" s="283" t="s">
        <v>87</v>
      </c>
      <c r="H74" s="283"/>
      <c r="I74" s="283"/>
      <c r="J74" s="283"/>
      <c r="K74" s="283"/>
      <c r="L74" s="10"/>
      <c r="M74" s="283" t="s">
        <v>97</v>
      </c>
      <c r="N74" s="283"/>
      <c r="O74" s="283"/>
      <c r="P74" s="283"/>
      <c r="Q74" s="283"/>
      <c r="R74" s="283"/>
      <c r="S74" s="283"/>
      <c r="T74" s="283"/>
      <c r="U74" s="283"/>
      <c r="V74" s="283"/>
      <c r="W74" s="283"/>
      <c r="X74" s="283"/>
      <c r="Y74" s="283"/>
      <c r="Z74" s="283"/>
      <c r="AA74" s="283"/>
      <c r="AB74" s="283"/>
      <c r="AC74" s="283"/>
      <c r="AD74" s="283"/>
      <c r="AE74" s="283"/>
      <c r="AF74" s="283"/>
      <c r="AG74" s="86"/>
      <c r="AH74" s="86">
        <v>1</v>
      </c>
      <c r="AI74" s="86"/>
      <c r="AJ74" s="86"/>
      <c r="AK74" s="86"/>
      <c r="AL74" s="86"/>
      <c r="AM74" s="86"/>
      <c r="AN74" s="284">
        <f>'4 - Kuchyňka typ B_02'!J34*AH74</f>
        <v>0</v>
      </c>
      <c r="AO74" s="285"/>
      <c r="AP74" s="285"/>
      <c r="AQ74" s="285"/>
      <c r="AR74" s="285"/>
      <c r="AS74" s="285"/>
      <c r="AT74" s="285"/>
      <c r="AU74" s="284">
        <f t="shared" si="1"/>
        <v>0</v>
      </c>
      <c r="AV74" s="284"/>
      <c r="AW74" s="284"/>
      <c r="AX74" s="87" t="s">
        <v>81</v>
      </c>
      <c r="AY74" s="47"/>
      <c r="AZ74" s="88">
        <v>0</v>
      </c>
      <c r="BA74" s="89">
        <f t="shared" si="0"/>
        <v>0</v>
      </c>
      <c r="BB74" s="90">
        <f>'4 - Kuchyňka typ B_02'!P103</f>
        <v>0</v>
      </c>
      <c r="BC74" s="89">
        <f>'4 - Kuchyňka typ B_02'!J37</f>
        <v>0</v>
      </c>
      <c r="BD74" s="89">
        <f>'4 - Kuchyňka typ B_02'!J38</f>
        <v>0</v>
      </c>
      <c r="BE74" s="89">
        <f>'4 - Kuchyňka typ B_02'!J39</f>
        <v>0</v>
      </c>
      <c r="BF74" s="89">
        <f>'4 - Kuchyňka typ B_02'!J40</f>
        <v>0</v>
      </c>
      <c r="BG74" s="89">
        <f>'4 - Kuchyňka typ B_02'!F37</f>
        <v>0</v>
      </c>
      <c r="BH74" s="89">
        <f>'4 - Kuchyňka typ B_02'!F38</f>
        <v>0</v>
      </c>
      <c r="BI74" s="89">
        <f>'4 - Kuchyňka typ B_02'!F39</f>
        <v>0</v>
      </c>
      <c r="BJ74" s="89">
        <f>'4 - Kuchyňka typ B_02'!F40</f>
        <v>0</v>
      </c>
      <c r="BK74" s="91">
        <f>'4 - Kuchyňka typ B_02'!F41</f>
        <v>0</v>
      </c>
      <c r="CA74" s="26" t="s">
        <v>87</v>
      </c>
      <c r="CC74" s="26" t="s">
        <v>73</v>
      </c>
      <c r="CD74" s="26" t="s">
        <v>110</v>
      </c>
      <c r="CE74" s="26" t="s">
        <v>106</v>
      </c>
      <c r="CS74" s="26" t="s">
        <v>3</v>
      </c>
    </row>
    <row r="75" spans="2:97" s="4" customFormat="1" ht="16.5" customHeight="1">
      <c r="B75" s="47"/>
      <c r="C75" s="10"/>
      <c r="D75" s="10"/>
      <c r="E75" s="10"/>
      <c r="F75" s="283" t="s">
        <v>111</v>
      </c>
      <c r="G75" s="283"/>
      <c r="H75" s="283"/>
      <c r="I75" s="283"/>
      <c r="J75" s="283"/>
      <c r="K75" s="10"/>
      <c r="L75" s="283" t="s">
        <v>112</v>
      </c>
      <c r="M75" s="283"/>
      <c r="N75" s="283"/>
      <c r="O75" s="283"/>
      <c r="P75" s="283"/>
      <c r="Q75" s="283"/>
      <c r="R75" s="283"/>
      <c r="S75" s="283"/>
      <c r="T75" s="283"/>
      <c r="U75" s="283"/>
      <c r="V75" s="283"/>
      <c r="W75" s="283"/>
      <c r="X75" s="283"/>
      <c r="Y75" s="283"/>
      <c r="Z75" s="283"/>
      <c r="AA75" s="283"/>
      <c r="AB75" s="283"/>
      <c r="AC75" s="283"/>
      <c r="AD75" s="283"/>
      <c r="AE75" s="283"/>
      <c r="AF75" s="283"/>
      <c r="AG75" s="86"/>
      <c r="AH75" s="86"/>
      <c r="AI75" s="86"/>
      <c r="AJ75" s="86"/>
      <c r="AK75" s="86"/>
      <c r="AL75" s="86"/>
      <c r="AM75" s="86"/>
      <c r="AN75" s="286">
        <f>ROUND(SUM(AN76:AN79),2)</f>
        <v>0</v>
      </c>
      <c r="AO75" s="285"/>
      <c r="AP75" s="285"/>
      <c r="AQ75" s="285"/>
      <c r="AR75" s="285"/>
      <c r="AS75" s="285"/>
      <c r="AT75" s="285"/>
      <c r="AU75" s="284">
        <f t="shared" si="1"/>
        <v>0</v>
      </c>
      <c r="AV75" s="284"/>
      <c r="AW75" s="284"/>
      <c r="AX75" s="87" t="s">
        <v>81</v>
      </c>
      <c r="AY75" s="47"/>
      <c r="AZ75" s="88">
        <f>ROUND(SUM(AZ76:AZ79),2)</f>
        <v>0</v>
      </c>
      <c r="BA75" s="89">
        <f t="shared" si="0"/>
        <v>0</v>
      </c>
      <c r="BB75" s="90">
        <f>ROUND(SUM(BB76:BB79),5)</f>
        <v>0</v>
      </c>
      <c r="BC75" s="89">
        <f>ROUND(BG75*L29,2)</f>
        <v>0</v>
      </c>
      <c r="BD75" s="89">
        <f>ROUND(BH75*L30,2)</f>
        <v>0</v>
      </c>
      <c r="BE75" s="89">
        <f>ROUND(BI75*L29,2)</f>
        <v>0</v>
      </c>
      <c r="BF75" s="89">
        <f>ROUND(BJ75*L30,2)</f>
        <v>0</v>
      </c>
      <c r="BG75" s="89">
        <f>ROUND(SUM(BG76:BG79),2)</f>
        <v>0</v>
      </c>
      <c r="BH75" s="89">
        <f>ROUND(SUM(BH76:BH79),2)</f>
        <v>0</v>
      </c>
      <c r="BI75" s="89">
        <f>ROUND(SUM(BI76:BI79),2)</f>
        <v>0</v>
      </c>
      <c r="BJ75" s="89">
        <f>ROUND(SUM(BJ76:BJ79),2)</f>
        <v>0</v>
      </c>
      <c r="BK75" s="91">
        <f>ROUND(SUM(BK76:BK79),2)</f>
        <v>0</v>
      </c>
      <c r="BZ75" s="26" t="s">
        <v>70</v>
      </c>
      <c r="CA75" s="26" t="s">
        <v>75</v>
      </c>
      <c r="CB75" s="26" t="s">
        <v>72</v>
      </c>
      <c r="CC75" s="26" t="s">
        <v>73</v>
      </c>
      <c r="CD75" s="26" t="s">
        <v>113</v>
      </c>
      <c r="CE75" s="26" t="s">
        <v>82</v>
      </c>
      <c r="CS75" s="26" t="s">
        <v>3</v>
      </c>
    </row>
    <row r="76" spans="1:97" s="4" customFormat="1" ht="16.5" customHeight="1">
      <c r="A76" s="92" t="s">
        <v>85</v>
      </c>
      <c r="B76" s="47"/>
      <c r="C76" s="10"/>
      <c r="D76" s="10"/>
      <c r="E76" s="10"/>
      <c r="F76" s="10"/>
      <c r="G76" s="283" t="s">
        <v>15</v>
      </c>
      <c r="H76" s="283"/>
      <c r="I76" s="283"/>
      <c r="J76" s="283"/>
      <c r="K76" s="283"/>
      <c r="L76" s="10"/>
      <c r="M76" s="283" t="s">
        <v>86</v>
      </c>
      <c r="N76" s="283"/>
      <c r="O76" s="283"/>
      <c r="P76" s="283"/>
      <c r="Q76" s="283"/>
      <c r="R76" s="283"/>
      <c r="S76" s="283"/>
      <c r="T76" s="283"/>
      <c r="U76" s="283"/>
      <c r="V76" s="283"/>
      <c r="W76" s="283"/>
      <c r="X76" s="283"/>
      <c r="Y76" s="283"/>
      <c r="Z76" s="283"/>
      <c r="AA76" s="283"/>
      <c r="AB76" s="283"/>
      <c r="AC76" s="283"/>
      <c r="AD76" s="283"/>
      <c r="AE76" s="283"/>
      <c r="AF76" s="283"/>
      <c r="AG76" s="86"/>
      <c r="AH76" s="282">
        <v>4</v>
      </c>
      <c r="AI76" s="86"/>
      <c r="AJ76" s="86"/>
      <c r="AK76" s="86"/>
      <c r="AL76" s="86"/>
      <c r="AM76" s="86"/>
      <c r="AN76" s="284">
        <f>'1 - Typ A1-A4_04'!J34*AH76</f>
        <v>0</v>
      </c>
      <c r="AO76" s="285"/>
      <c r="AP76" s="285"/>
      <c r="AQ76" s="285"/>
      <c r="AR76" s="285"/>
      <c r="AS76" s="285"/>
      <c r="AT76" s="285"/>
      <c r="AU76" s="284">
        <f t="shared" si="1"/>
        <v>0</v>
      </c>
      <c r="AV76" s="284"/>
      <c r="AW76" s="284"/>
      <c r="AX76" s="87" t="s">
        <v>81</v>
      </c>
      <c r="AY76" s="47"/>
      <c r="AZ76" s="88">
        <v>0</v>
      </c>
      <c r="BA76" s="89">
        <f t="shared" si="0"/>
        <v>0</v>
      </c>
      <c r="BB76" s="90">
        <f>'1 - Typ A1-A4_04'!P108</f>
        <v>0</v>
      </c>
      <c r="BC76" s="89">
        <f>'1 - Typ A1-A4_04'!J37</f>
        <v>0</v>
      </c>
      <c r="BD76" s="89">
        <f>'1 - Typ A1-A4_04'!J38</f>
        <v>0</v>
      </c>
      <c r="BE76" s="89">
        <f>'1 - Typ A1-A4_04'!J39</f>
        <v>0</v>
      </c>
      <c r="BF76" s="89">
        <f>'1 - Typ A1-A4_04'!J40</f>
        <v>0</v>
      </c>
      <c r="BG76" s="89">
        <f>'1 - Typ A1-A4_04'!F37</f>
        <v>0</v>
      </c>
      <c r="BH76" s="89">
        <f>'1 - Typ A1-A4_04'!F38</f>
        <v>0</v>
      </c>
      <c r="BI76" s="89">
        <f>'1 - Typ A1-A4_04'!F39</f>
        <v>0</v>
      </c>
      <c r="BJ76" s="89">
        <f>'1 - Typ A1-A4_04'!F40</f>
        <v>0</v>
      </c>
      <c r="BK76" s="91">
        <f>'1 - Typ A1-A4_04'!F41</f>
        <v>0</v>
      </c>
      <c r="CA76" s="26" t="s">
        <v>87</v>
      </c>
      <c r="CC76" s="26" t="s">
        <v>73</v>
      </c>
      <c r="CD76" s="26" t="s">
        <v>114</v>
      </c>
      <c r="CE76" s="26" t="s">
        <v>113</v>
      </c>
      <c r="CS76" s="26" t="s">
        <v>3</v>
      </c>
    </row>
    <row r="77" spans="1:97" s="4" customFormat="1" ht="16.5" customHeight="1">
      <c r="A77" s="92" t="s">
        <v>85</v>
      </c>
      <c r="B77" s="47"/>
      <c r="C77" s="10"/>
      <c r="D77" s="10"/>
      <c r="E77" s="10"/>
      <c r="F77" s="10"/>
      <c r="G77" s="283" t="s">
        <v>79</v>
      </c>
      <c r="H77" s="283"/>
      <c r="I77" s="283"/>
      <c r="J77" s="283"/>
      <c r="K77" s="283"/>
      <c r="L77" s="10"/>
      <c r="M77" s="283" t="s">
        <v>94</v>
      </c>
      <c r="N77" s="283"/>
      <c r="O77" s="283"/>
      <c r="P77" s="283"/>
      <c r="Q77" s="283"/>
      <c r="R77" s="283"/>
      <c r="S77" s="283"/>
      <c r="T77" s="283"/>
      <c r="U77" s="283"/>
      <c r="V77" s="283"/>
      <c r="W77" s="283"/>
      <c r="X77" s="283"/>
      <c r="Y77" s="283"/>
      <c r="Z77" s="283"/>
      <c r="AA77" s="283"/>
      <c r="AB77" s="283"/>
      <c r="AC77" s="283"/>
      <c r="AD77" s="283"/>
      <c r="AE77" s="283"/>
      <c r="AF77" s="283"/>
      <c r="AG77" s="86"/>
      <c r="AH77" s="282">
        <v>1</v>
      </c>
      <c r="AI77" s="86"/>
      <c r="AJ77" s="86"/>
      <c r="AK77" s="86"/>
      <c r="AL77" s="86"/>
      <c r="AM77" s="86"/>
      <c r="AN77" s="284">
        <f>'2 - Typ B_03'!J34*AH77</f>
        <v>0</v>
      </c>
      <c r="AO77" s="285"/>
      <c r="AP77" s="285"/>
      <c r="AQ77" s="285"/>
      <c r="AR77" s="285"/>
      <c r="AS77" s="285"/>
      <c r="AT77" s="285"/>
      <c r="AU77" s="284">
        <f t="shared" si="1"/>
        <v>0</v>
      </c>
      <c r="AV77" s="284"/>
      <c r="AW77" s="284"/>
      <c r="AX77" s="87" t="s">
        <v>81</v>
      </c>
      <c r="AY77" s="47"/>
      <c r="AZ77" s="88">
        <v>0</v>
      </c>
      <c r="BA77" s="89">
        <f t="shared" si="0"/>
        <v>0</v>
      </c>
      <c r="BB77" s="90">
        <f>'2 - Typ B_03'!P108</f>
        <v>0</v>
      </c>
      <c r="BC77" s="89">
        <f>'2 - Typ B_03'!J37</f>
        <v>0</v>
      </c>
      <c r="BD77" s="89">
        <f>'2 - Typ B_03'!J38</f>
        <v>0</v>
      </c>
      <c r="BE77" s="89">
        <f>'2 - Typ B_03'!J39</f>
        <v>0</v>
      </c>
      <c r="BF77" s="89">
        <f>'2 - Typ B_03'!J40</f>
        <v>0</v>
      </c>
      <c r="BG77" s="89">
        <f>'2 - Typ B_03'!F37</f>
        <v>0</v>
      </c>
      <c r="BH77" s="89">
        <f>'2 - Typ B_03'!F38</f>
        <v>0</v>
      </c>
      <c r="BI77" s="89">
        <f>'2 - Typ B_03'!F39</f>
        <v>0</v>
      </c>
      <c r="BJ77" s="89">
        <f>'2 - Typ B_03'!F40</f>
        <v>0</v>
      </c>
      <c r="BK77" s="91">
        <f>'2 - Typ B_03'!F41</f>
        <v>0</v>
      </c>
      <c r="CA77" s="26" t="s">
        <v>87</v>
      </c>
      <c r="CC77" s="26" t="s">
        <v>73</v>
      </c>
      <c r="CD77" s="26" t="s">
        <v>115</v>
      </c>
      <c r="CE77" s="26" t="s">
        <v>113</v>
      </c>
      <c r="CS77" s="26" t="s">
        <v>3</v>
      </c>
    </row>
    <row r="78" spans="1:97" s="4" customFormat="1" ht="16.5" customHeight="1">
      <c r="A78" s="92" t="s">
        <v>85</v>
      </c>
      <c r="B78" s="47"/>
      <c r="C78" s="10"/>
      <c r="D78" s="10"/>
      <c r="E78" s="10"/>
      <c r="F78" s="10"/>
      <c r="G78" s="283" t="s">
        <v>75</v>
      </c>
      <c r="H78" s="283"/>
      <c r="I78" s="283"/>
      <c r="J78" s="283"/>
      <c r="K78" s="283"/>
      <c r="L78" s="10"/>
      <c r="M78" s="283" t="s">
        <v>89</v>
      </c>
      <c r="N78" s="283"/>
      <c r="O78" s="283"/>
      <c r="P78" s="283"/>
      <c r="Q78" s="283"/>
      <c r="R78" s="283"/>
      <c r="S78" s="283"/>
      <c r="T78" s="283"/>
      <c r="U78" s="283"/>
      <c r="V78" s="283"/>
      <c r="W78" s="283"/>
      <c r="X78" s="283"/>
      <c r="Y78" s="283"/>
      <c r="Z78" s="283"/>
      <c r="AA78" s="283"/>
      <c r="AB78" s="283"/>
      <c r="AC78" s="283"/>
      <c r="AD78" s="283"/>
      <c r="AE78" s="283"/>
      <c r="AF78" s="283"/>
      <c r="AG78" s="86"/>
      <c r="AH78" s="282">
        <v>8</v>
      </c>
      <c r="AI78" s="86"/>
      <c r="AJ78" s="86"/>
      <c r="AK78" s="86"/>
      <c r="AL78" s="86"/>
      <c r="AM78" s="86"/>
      <c r="AN78" s="284">
        <f>'3 - Kuchyňka typ A1-A4_03'!J34*AH78</f>
        <v>0</v>
      </c>
      <c r="AO78" s="285"/>
      <c r="AP78" s="285"/>
      <c r="AQ78" s="285"/>
      <c r="AR78" s="285"/>
      <c r="AS78" s="285"/>
      <c r="AT78" s="285"/>
      <c r="AU78" s="284">
        <f t="shared" si="1"/>
        <v>0</v>
      </c>
      <c r="AV78" s="284"/>
      <c r="AW78" s="284"/>
      <c r="AX78" s="87" t="s">
        <v>81</v>
      </c>
      <c r="AY78" s="47"/>
      <c r="AZ78" s="88">
        <v>0</v>
      </c>
      <c r="BA78" s="89">
        <f t="shared" si="0"/>
        <v>0</v>
      </c>
      <c r="BB78" s="90">
        <f>'3 - Kuchyňka typ A1-A4_03'!P103</f>
        <v>0</v>
      </c>
      <c r="BC78" s="89">
        <f>'3 - Kuchyňka typ A1-A4_03'!J37</f>
        <v>0</v>
      </c>
      <c r="BD78" s="89">
        <f>'3 - Kuchyňka typ A1-A4_03'!J38</f>
        <v>0</v>
      </c>
      <c r="BE78" s="89">
        <f>'3 - Kuchyňka typ A1-A4_03'!J39</f>
        <v>0</v>
      </c>
      <c r="BF78" s="89">
        <f>'3 - Kuchyňka typ A1-A4_03'!J40</f>
        <v>0</v>
      </c>
      <c r="BG78" s="89">
        <f>'3 - Kuchyňka typ A1-A4_03'!F37</f>
        <v>0</v>
      </c>
      <c r="BH78" s="89">
        <f>'3 - Kuchyňka typ A1-A4_03'!F38</f>
        <v>0</v>
      </c>
      <c r="BI78" s="89">
        <f>'3 - Kuchyňka typ A1-A4_03'!F39</f>
        <v>0</v>
      </c>
      <c r="BJ78" s="89">
        <f>'3 - Kuchyňka typ A1-A4_03'!F40</f>
        <v>0</v>
      </c>
      <c r="BK78" s="91">
        <f>'3 - Kuchyňka typ A1-A4_03'!F41</f>
        <v>0</v>
      </c>
      <c r="CA78" s="26" t="s">
        <v>87</v>
      </c>
      <c r="CC78" s="26" t="s">
        <v>73</v>
      </c>
      <c r="CD78" s="26" t="s">
        <v>116</v>
      </c>
      <c r="CE78" s="26" t="s">
        <v>113</v>
      </c>
      <c r="CS78" s="26" t="s">
        <v>3</v>
      </c>
    </row>
    <row r="79" spans="1:97" s="4" customFormat="1" ht="16.5" customHeight="1">
      <c r="A79" s="92" t="s">
        <v>85</v>
      </c>
      <c r="B79" s="47"/>
      <c r="C79" s="10"/>
      <c r="D79" s="10"/>
      <c r="E79" s="10"/>
      <c r="F79" s="10"/>
      <c r="G79" s="283" t="s">
        <v>87</v>
      </c>
      <c r="H79" s="283"/>
      <c r="I79" s="283"/>
      <c r="J79" s="283"/>
      <c r="K79" s="283"/>
      <c r="L79" s="10"/>
      <c r="M79" s="283" t="s">
        <v>97</v>
      </c>
      <c r="N79" s="283"/>
      <c r="O79" s="283"/>
      <c r="P79" s="283"/>
      <c r="Q79" s="283"/>
      <c r="R79" s="283"/>
      <c r="S79" s="283"/>
      <c r="T79" s="283"/>
      <c r="U79" s="283"/>
      <c r="V79" s="283"/>
      <c r="W79" s="283"/>
      <c r="X79" s="283"/>
      <c r="Y79" s="283"/>
      <c r="Z79" s="283"/>
      <c r="AA79" s="283"/>
      <c r="AB79" s="283"/>
      <c r="AC79" s="283"/>
      <c r="AD79" s="283"/>
      <c r="AE79" s="283"/>
      <c r="AF79" s="283"/>
      <c r="AG79" s="86"/>
      <c r="AH79" s="86">
        <v>1</v>
      </c>
      <c r="AI79" s="86"/>
      <c r="AJ79" s="86"/>
      <c r="AK79" s="86"/>
      <c r="AL79" s="86"/>
      <c r="AM79" s="86"/>
      <c r="AN79" s="284">
        <f>'4 - Kuchyňka typ B_03'!J34*AH79</f>
        <v>0</v>
      </c>
      <c r="AO79" s="285"/>
      <c r="AP79" s="285"/>
      <c r="AQ79" s="285"/>
      <c r="AR79" s="285"/>
      <c r="AS79" s="285"/>
      <c r="AT79" s="285"/>
      <c r="AU79" s="284">
        <f t="shared" si="1"/>
        <v>0</v>
      </c>
      <c r="AV79" s="284"/>
      <c r="AW79" s="284"/>
      <c r="AX79" s="87" t="s">
        <v>81</v>
      </c>
      <c r="AY79" s="47"/>
      <c r="AZ79" s="88">
        <v>0</v>
      </c>
      <c r="BA79" s="89">
        <f t="shared" si="0"/>
        <v>0</v>
      </c>
      <c r="BB79" s="90">
        <f>'4 - Kuchyňka typ B_03'!P103</f>
        <v>0</v>
      </c>
      <c r="BC79" s="89">
        <f>'4 - Kuchyňka typ B_03'!J37</f>
        <v>0</v>
      </c>
      <c r="BD79" s="89">
        <f>'4 - Kuchyňka typ B_03'!J38</f>
        <v>0</v>
      </c>
      <c r="BE79" s="89">
        <f>'4 - Kuchyňka typ B_03'!J39</f>
        <v>0</v>
      </c>
      <c r="BF79" s="89">
        <f>'4 - Kuchyňka typ B_03'!J40</f>
        <v>0</v>
      </c>
      <c r="BG79" s="89">
        <f>'4 - Kuchyňka typ B_03'!F37</f>
        <v>0</v>
      </c>
      <c r="BH79" s="89">
        <f>'4 - Kuchyňka typ B_03'!F38</f>
        <v>0</v>
      </c>
      <c r="BI79" s="89">
        <f>'4 - Kuchyňka typ B_03'!F39</f>
        <v>0</v>
      </c>
      <c r="BJ79" s="89">
        <f>'4 - Kuchyňka typ B_03'!F40</f>
        <v>0</v>
      </c>
      <c r="BK79" s="91">
        <f>'4 - Kuchyňka typ B_03'!F41</f>
        <v>0</v>
      </c>
      <c r="CA79" s="26" t="s">
        <v>87</v>
      </c>
      <c r="CC79" s="26" t="s">
        <v>73</v>
      </c>
      <c r="CD79" s="26" t="s">
        <v>117</v>
      </c>
      <c r="CE79" s="26" t="s">
        <v>113</v>
      </c>
      <c r="CS79" s="26" t="s">
        <v>3</v>
      </c>
    </row>
    <row r="80" spans="1:97" s="4" customFormat="1" ht="16.5" customHeight="1">
      <c r="A80" s="92" t="s">
        <v>85</v>
      </c>
      <c r="B80" s="47"/>
      <c r="C80" s="10"/>
      <c r="D80" s="10"/>
      <c r="E80" s="283" t="s">
        <v>79</v>
      </c>
      <c r="F80" s="283"/>
      <c r="G80" s="283"/>
      <c r="H80" s="283"/>
      <c r="I80" s="283"/>
      <c r="J80" s="10"/>
      <c r="K80" s="283" t="s">
        <v>118</v>
      </c>
      <c r="L80" s="283"/>
      <c r="M80" s="283"/>
      <c r="N80" s="283"/>
      <c r="O80" s="283"/>
      <c r="P80" s="283"/>
      <c r="Q80" s="283"/>
      <c r="R80" s="283"/>
      <c r="S80" s="283"/>
      <c r="T80" s="283"/>
      <c r="U80" s="283"/>
      <c r="V80" s="283"/>
      <c r="W80" s="283"/>
      <c r="X80" s="283"/>
      <c r="Y80" s="283"/>
      <c r="Z80" s="283"/>
      <c r="AA80" s="283"/>
      <c r="AB80" s="283"/>
      <c r="AC80" s="283"/>
      <c r="AD80" s="283"/>
      <c r="AE80" s="283"/>
      <c r="AF80" s="283"/>
      <c r="AG80" s="86"/>
      <c r="AH80" s="86"/>
      <c r="AI80" s="86"/>
      <c r="AJ80" s="86"/>
      <c r="AK80" s="86"/>
      <c r="AL80" s="86"/>
      <c r="AM80" s="86"/>
      <c r="AN80" s="284">
        <f>'2 - Vodovod a zařizovací ...'!J32</f>
        <v>0</v>
      </c>
      <c r="AO80" s="285"/>
      <c r="AP80" s="285"/>
      <c r="AQ80" s="285"/>
      <c r="AR80" s="285"/>
      <c r="AS80" s="285"/>
      <c r="AT80" s="285"/>
      <c r="AU80" s="284">
        <f t="shared" si="1"/>
        <v>0</v>
      </c>
      <c r="AV80" s="284"/>
      <c r="AW80" s="284"/>
      <c r="AX80" s="87" t="s">
        <v>81</v>
      </c>
      <c r="AY80" s="47"/>
      <c r="AZ80" s="88">
        <v>0</v>
      </c>
      <c r="BA80" s="89">
        <f t="shared" si="0"/>
        <v>0</v>
      </c>
      <c r="BB80" s="90">
        <f>'2 - Vodovod a zařizovací ...'!P91</f>
        <v>0</v>
      </c>
      <c r="BC80" s="89">
        <f>'2 - Vodovod a zařizovací ...'!J35</f>
        <v>0</v>
      </c>
      <c r="BD80" s="89">
        <f>'2 - Vodovod a zařizovací ...'!J36</f>
        <v>0</v>
      </c>
      <c r="BE80" s="89">
        <f>'2 - Vodovod a zařizovací ...'!J37</f>
        <v>0</v>
      </c>
      <c r="BF80" s="89">
        <f>'2 - Vodovod a zařizovací ...'!J38</f>
        <v>0</v>
      </c>
      <c r="BG80" s="89">
        <f>'2 - Vodovod a zařizovací ...'!F35</f>
        <v>0</v>
      </c>
      <c r="BH80" s="89">
        <f>'2 - Vodovod a zařizovací ...'!F36</f>
        <v>0</v>
      </c>
      <c r="BI80" s="89">
        <f>'2 - Vodovod a zařizovací ...'!F37</f>
        <v>0</v>
      </c>
      <c r="BJ80" s="89">
        <f>'2 - Vodovod a zařizovací ...'!F38</f>
        <v>0</v>
      </c>
      <c r="BK80" s="91">
        <f>'2 - Vodovod a zařizovací ...'!F39</f>
        <v>0</v>
      </c>
      <c r="CA80" s="26" t="s">
        <v>79</v>
      </c>
      <c r="CC80" s="26" t="s">
        <v>73</v>
      </c>
      <c r="CD80" s="26" t="s">
        <v>119</v>
      </c>
      <c r="CE80" s="26" t="s">
        <v>78</v>
      </c>
      <c r="CS80" s="26" t="s">
        <v>3</v>
      </c>
    </row>
    <row r="81" spans="1:97" s="4" customFormat="1" ht="16.5" customHeight="1">
      <c r="A81" s="92" t="s">
        <v>85</v>
      </c>
      <c r="B81" s="47"/>
      <c r="C81" s="10"/>
      <c r="D81" s="10"/>
      <c r="E81" s="283" t="s">
        <v>75</v>
      </c>
      <c r="F81" s="283"/>
      <c r="G81" s="283"/>
      <c r="H81" s="283"/>
      <c r="I81" s="283"/>
      <c r="J81" s="10"/>
      <c r="K81" s="283" t="s">
        <v>120</v>
      </c>
      <c r="L81" s="283"/>
      <c r="M81" s="283"/>
      <c r="N81" s="283"/>
      <c r="O81" s="283"/>
      <c r="P81" s="283"/>
      <c r="Q81" s="283"/>
      <c r="R81" s="283"/>
      <c r="S81" s="283"/>
      <c r="T81" s="283"/>
      <c r="U81" s="283"/>
      <c r="V81" s="283"/>
      <c r="W81" s="283"/>
      <c r="X81" s="283"/>
      <c r="Y81" s="283"/>
      <c r="Z81" s="283"/>
      <c r="AA81" s="283"/>
      <c r="AB81" s="283"/>
      <c r="AC81" s="283"/>
      <c r="AD81" s="283"/>
      <c r="AE81" s="283"/>
      <c r="AF81" s="283"/>
      <c r="AG81" s="86"/>
      <c r="AH81" s="86"/>
      <c r="AI81" s="86"/>
      <c r="AJ81" s="86"/>
      <c r="AK81" s="86"/>
      <c r="AL81" s="86"/>
      <c r="AM81" s="86"/>
      <c r="AN81" s="284">
        <f>'3 - Kanalizace'!J32</f>
        <v>0</v>
      </c>
      <c r="AO81" s="285"/>
      <c r="AP81" s="285"/>
      <c r="AQ81" s="285"/>
      <c r="AR81" s="285"/>
      <c r="AS81" s="285"/>
      <c r="AT81" s="285"/>
      <c r="AU81" s="284">
        <f t="shared" si="1"/>
        <v>0</v>
      </c>
      <c r="AV81" s="284"/>
      <c r="AW81" s="284"/>
      <c r="AX81" s="87" t="s">
        <v>81</v>
      </c>
      <c r="AY81" s="47"/>
      <c r="AZ81" s="88">
        <v>0</v>
      </c>
      <c r="BA81" s="89">
        <f t="shared" si="0"/>
        <v>0</v>
      </c>
      <c r="BB81" s="90">
        <f>'3 - Kanalizace'!P90</f>
        <v>0</v>
      </c>
      <c r="BC81" s="89">
        <f>'3 - Kanalizace'!J35</f>
        <v>0</v>
      </c>
      <c r="BD81" s="89">
        <f>'3 - Kanalizace'!J36</f>
        <v>0</v>
      </c>
      <c r="BE81" s="89">
        <f>'3 - Kanalizace'!J37</f>
        <v>0</v>
      </c>
      <c r="BF81" s="89">
        <f>'3 - Kanalizace'!J38</f>
        <v>0</v>
      </c>
      <c r="BG81" s="89">
        <f>'3 - Kanalizace'!F35</f>
        <v>0</v>
      </c>
      <c r="BH81" s="89">
        <f>'3 - Kanalizace'!F36</f>
        <v>0</v>
      </c>
      <c r="BI81" s="89">
        <f>'3 - Kanalizace'!F37</f>
        <v>0</v>
      </c>
      <c r="BJ81" s="89">
        <f>'3 - Kanalizace'!F38</f>
        <v>0</v>
      </c>
      <c r="BK81" s="91">
        <f>'3 - Kanalizace'!F39</f>
        <v>0</v>
      </c>
      <c r="CA81" s="26" t="s">
        <v>79</v>
      </c>
      <c r="CC81" s="26" t="s">
        <v>73</v>
      </c>
      <c r="CD81" s="26" t="s">
        <v>121</v>
      </c>
      <c r="CE81" s="26" t="s">
        <v>78</v>
      </c>
      <c r="CS81" s="26" t="s">
        <v>3</v>
      </c>
    </row>
    <row r="82" spans="1:97" s="4" customFormat="1" ht="16.5" customHeight="1">
      <c r="A82" s="92" t="s">
        <v>85</v>
      </c>
      <c r="B82" s="47"/>
      <c r="C82" s="10"/>
      <c r="D82" s="10"/>
      <c r="E82" s="283" t="s">
        <v>87</v>
      </c>
      <c r="F82" s="283"/>
      <c r="G82" s="283"/>
      <c r="H82" s="283"/>
      <c r="I82" s="283"/>
      <c r="J82" s="10"/>
      <c r="K82" s="283" t="s">
        <v>122</v>
      </c>
      <c r="L82" s="283"/>
      <c r="M82" s="283"/>
      <c r="N82" s="283"/>
      <c r="O82" s="283"/>
      <c r="P82" s="283"/>
      <c r="Q82" s="283"/>
      <c r="R82" s="283"/>
      <c r="S82" s="283"/>
      <c r="T82" s="283"/>
      <c r="U82" s="283"/>
      <c r="V82" s="283"/>
      <c r="W82" s="283"/>
      <c r="X82" s="283"/>
      <c r="Y82" s="283"/>
      <c r="Z82" s="283"/>
      <c r="AA82" s="283"/>
      <c r="AB82" s="283"/>
      <c r="AC82" s="283"/>
      <c r="AD82" s="283"/>
      <c r="AE82" s="283"/>
      <c r="AF82" s="283"/>
      <c r="AG82" s="86"/>
      <c r="AH82" s="86"/>
      <c r="AI82" s="86"/>
      <c r="AJ82" s="86"/>
      <c r="AK82" s="86"/>
      <c r="AL82" s="86"/>
      <c r="AM82" s="86"/>
      <c r="AN82" s="284">
        <f>'4 - Vzduchotechnika'!J32</f>
        <v>0</v>
      </c>
      <c r="AO82" s="285"/>
      <c r="AP82" s="285"/>
      <c r="AQ82" s="285"/>
      <c r="AR82" s="285"/>
      <c r="AS82" s="285"/>
      <c r="AT82" s="285"/>
      <c r="AU82" s="284">
        <f t="shared" si="1"/>
        <v>0</v>
      </c>
      <c r="AV82" s="284"/>
      <c r="AW82" s="284"/>
      <c r="AX82" s="87" t="s">
        <v>81</v>
      </c>
      <c r="AY82" s="47"/>
      <c r="AZ82" s="88">
        <v>0</v>
      </c>
      <c r="BA82" s="89">
        <f t="shared" si="0"/>
        <v>0</v>
      </c>
      <c r="BB82" s="90">
        <f>'4 - Vzduchotechnika'!P88</f>
        <v>0</v>
      </c>
      <c r="BC82" s="89">
        <f>'4 - Vzduchotechnika'!J35</f>
        <v>0</v>
      </c>
      <c r="BD82" s="89">
        <f>'4 - Vzduchotechnika'!J36</f>
        <v>0</v>
      </c>
      <c r="BE82" s="89">
        <f>'4 - Vzduchotechnika'!J37</f>
        <v>0</v>
      </c>
      <c r="BF82" s="89">
        <f>'4 - Vzduchotechnika'!J38</f>
        <v>0</v>
      </c>
      <c r="BG82" s="89">
        <f>'4 - Vzduchotechnika'!F35</f>
        <v>0</v>
      </c>
      <c r="BH82" s="89">
        <f>'4 - Vzduchotechnika'!F36</f>
        <v>0</v>
      </c>
      <c r="BI82" s="89">
        <f>'4 - Vzduchotechnika'!F37</f>
        <v>0</v>
      </c>
      <c r="BJ82" s="89">
        <f>'4 - Vzduchotechnika'!F38</f>
        <v>0</v>
      </c>
      <c r="BK82" s="91">
        <f>'4 - Vzduchotechnika'!F39</f>
        <v>0</v>
      </c>
      <c r="CA82" s="26" t="s">
        <v>79</v>
      </c>
      <c r="CC82" s="26" t="s">
        <v>73</v>
      </c>
      <c r="CD82" s="26" t="s">
        <v>123</v>
      </c>
      <c r="CE82" s="26" t="s">
        <v>78</v>
      </c>
      <c r="CS82" s="26" t="s">
        <v>3</v>
      </c>
    </row>
    <row r="83" spans="1:97" s="4" customFormat="1" ht="16.5" customHeight="1">
      <c r="A83" s="92" t="s">
        <v>85</v>
      </c>
      <c r="B83" s="47"/>
      <c r="C83" s="10"/>
      <c r="D83" s="10"/>
      <c r="E83" s="283" t="s">
        <v>111</v>
      </c>
      <c r="F83" s="283"/>
      <c r="G83" s="283"/>
      <c r="H83" s="283"/>
      <c r="I83" s="283"/>
      <c r="J83" s="10"/>
      <c r="K83" s="283" t="s">
        <v>124</v>
      </c>
      <c r="L83" s="283"/>
      <c r="M83" s="283"/>
      <c r="N83" s="283"/>
      <c r="O83" s="283"/>
      <c r="P83" s="283"/>
      <c r="Q83" s="283"/>
      <c r="R83" s="283"/>
      <c r="S83" s="283"/>
      <c r="T83" s="283"/>
      <c r="U83" s="283"/>
      <c r="V83" s="283"/>
      <c r="W83" s="283"/>
      <c r="X83" s="283"/>
      <c r="Y83" s="283"/>
      <c r="Z83" s="283"/>
      <c r="AA83" s="283"/>
      <c r="AB83" s="283"/>
      <c r="AC83" s="283"/>
      <c r="AD83" s="283"/>
      <c r="AE83" s="283"/>
      <c r="AF83" s="283"/>
      <c r="AG83" s="86"/>
      <c r="AH83" s="86"/>
      <c r="AI83" s="86"/>
      <c r="AJ83" s="86"/>
      <c r="AK83" s="86"/>
      <c r="AL83" s="86"/>
      <c r="AM83" s="86"/>
      <c r="AN83" s="284">
        <f>'5 - Elektromontáže'!J32</f>
        <v>0</v>
      </c>
      <c r="AO83" s="285"/>
      <c r="AP83" s="285"/>
      <c r="AQ83" s="285"/>
      <c r="AR83" s="285"/>
      <c r="AS83" s="285"/>
      <c r="AT83" s="285"/>
      <c r="AU83" s="284">
        <f t="shared" si="1"/>
        <v>0</v>
      </c>
      <c r="AV83" s="284"/>
      <c r="AW83" s="284"/>
      <c r="AX83" s="87" t="s">
        <v>81</v>
      </c>
      <c r="AY83" s="47"/>
      <c r="AZ83" s="88">
        <v>0</v>
      </c>
      <c r="BA83" s="89">
        <f t="shared" si="0"/>
        <v>0</v>
      </c>
      <c r="BB83" s="90">
        <f>'5 - Elektromontáže'!P88</f>
        <v>0</v>
      </c>
      <c r="BC83" s="89">
        <f>'5 - Elektromontáže'!J35</f>
        <v>0</v>
      </c>
      <c r="BD83" s="89">
        <f>'5 - Elektromontáže'!J36</f>
        <v>0</v>
      </c>
      <c r="BE83" s="89">
        <f>'5 - Elektromontáže'!J37</f>
        <v>0</v>
      </c>
      <c r="BF83" s="89">
        <f>'5 - Elektromontáže'!J38</f>
        <v>0</v>
      </c>
      <c r="BG83" s="89">
        <f>'5 - Elektromontáže'!F35</f>
        <v>0</v>
      </c>
      <c r="BH83" s="89">
        <f>'5 - Elektromontáže'!F36</f>
        <v>0</v>
      </c>
      <c r="BI83" s="89">
        <f>'5 - Elektromontáže'!F37</f>
        <v>0</v>
      </c>
      <c r="BJ83" s="89">
        <f>'5 - Elektromontáže'!F38</f>
        <v>0</v>
      </c>
      <c r="BK83" s="91">
        <f>'5 - Elektromontáže'!F39</f>
        <v>0</v>
      </c>
      <c r="CA83" s="26" t="s">
        <v>79</v>
      </c>
      <c r="CC83" s="26" t="s">
        <v>73</v>
      </c>
      <c r="CD83" s="26" t="s">
        <v>125</v>
      </c>
      <c r="CE83" s="26" t="s">
        <v>78</v>
      </c>
      <c r="CS83" s="26" t="s">
        <v>3</v>
      </c>
    </row>
    <row r="84" spans="1:97" s="4" customFormat="1" ht="16.5" customHeight="1">
      <c r="A84" s="92" t="s">
        <v>85</v>
      </c>
      <c r="B84" s="47"/>
      <c r="C84" s="10"/>
      <c r="D84" s="10"/>
      <c r="E84" s="283" t="s">
        <v>126</v>
      </c>
      <c r="F84" s="283"/>
      <c r="G84" s="283"/>
      <c r="H84" s="283"/>
      <c r="I84" s="283"/>
      <c r="J84" s="10"/>
      <c r="K84" s="283" t="s">
        <v>127</v>
      </c>
      <c r="L84" s="283"/>
      <c r="M84" s="283"/>
      <c r="N84" s="283"/>
      <c r="O84" s="283"/>
      <c r="P84" s="283"/>
      <c r="Q84" s="283"/>
      <c r="R84" s="283"/>
      <c r="S84" s="283"/>
      <c r="T84" s="283"/>
      <c r="U84" s="283"/>
      <c r="V84" s="283"/>
      <c r="W84" s="283"/>
      <c r="X84" s="283"/>
      <c r="Y84" s="283"/>
      <c r="Z84" s="283"/>
      <c r="AA84" s="283"/>
      <c r="AB84" s="283"/>
      <c r="AC84" s="283"/>
      <c r="AD84" s="283"/>
      <c r="AE84" s="283"/>
      <c r="AF84" s="283"/>
      <c r="AG84" s="86"/>
      <c r="AH84" s="86"/>
      <c r="AI84" s="86"/>
      <c r="AJ84" s="86"/>
      <c r="AK84" s="86"/>
      <c r="AL84" s="86"/>
      <c r="AM84" s="86"/>
      <c r="AN84" s="284">
        <f>'6 - Stavební přípomoc'!J32</f>
        <v>0</v>
      </c>
      <c r="AO84" s="285"/>
      <c r="AP84" s="285"/>
      <c r="AQ84" s="285"/>
      <c r="AR84" s="285"/>
      <c r="AS84" s="285"/>
      <c r="AT84" s="285"/>
      <c r="AU84" s="284">
        <f t="shared" si="1"/>
        <v>0</v>
      </c>
      <c r="AV84" s="284"/>
      <c r="AW84" s="284"/>
      <c r="AX84" s="87" t="s">
        <v>81</v>
      </c>
      <c r="AY84" s="47"/>
      <c r="AZ84" s="88">
        <v>0</v>
      </c>
      <c r="BA84" s="89">
        <f t="shared" si="0"/>
        <v>0</v>
      </c>
      <c r="BB84" s="90">
        <f>'6 - Stavební přípomoc'!P92</f>
        <v>0</v>
      </c>
      <c r="BC84" s="89">
        <f>'6 - Stavební přípomoc'!J35</f>
        <v>0</v>
      </c>
      <c r="BD84" s="89">
        <f>'6 - Stavební přípomoc'!J36</f>
        <v>0</v>
      </c>
      <c r="BE84" s="89">
        <f>'6 - Stavební přípomoc'!J37</f>
        <v>0</v>
      </c>
      <c r="BF84" s="89">
        <f>'6 - Stavební přípomoc'!J38</f>
        <v>0</v>
      </c>
      <c r="BG84" s="89">
        <f>'6 - Stavební přípomoc'!F35</f>
        <v>0</v>
      </c>
      <c r="BH84" s="89">
        <f>'6 - Stavební přípomoc'!F36</f>
        <v>0</v>
      </c>
      <c r="BI84" s="89">
        <f>'6 - Stavební přípomoc'!F37</f>
        <v>0</v>
      </c>
      <c r="BJ84" s="89">
        <f>'6 - Stavební přípomoc'!F38</f>
        <v>0</v>
      </c>
      <c r="BK84" s="91">
        <f>'6 - Stavební přípomoc'!F39</f>
        <v>0</v>
      </c>
      <c r="CA84" s="26" t="s">
        <v>79</v>
      </c>
      <c r="CC84" s="26" t="s">
        <v>73</v>
      </c>
      <c r="CD84" s="26" t="s">
        <v>128</v>
      </c>
      <c r="CE84" s="26" t="s">
        <v>78</v>
      </c>
      <c r="CS84" s="26" t="s">
        <v>3</v>
      </c>
    </row>
    <row r="85" spans="1:97" s="4" customFormat="1" ht="16.5" customHeight="1">
      <c r="A85" s="92" t="s">
        <v>85</v>
      </c>
      <c r="B85" s="47"/>
      <c r="C85" s="10"/>
      <c r="D85" s="10"/>
      <c r="E85" s="283" t="s">
        <v>129</v>
      </c>
      <c r="F85" s="283"/>
      <c r="G85" s="283"/>
      <c r="H85" s="283"/>
      <c r="I85" s="283"/>
      <c r="J85" s="10"/>
      <c r="K85" s="283" t="s">
        <v>130</v>
      </c>
      <c r="L85" s="283"/>
      <c r="M85" s="283"/>
      <c r="N85" s="283"/>
      <c r="O85" s="283"/>
      <c r="P85" s="283"/>
      <c r="Q85" s="283"/>
      <c r="R85" s="283"/>
      <c r="S85" s="283"/>
      <c r="T85" s="283"/>
      <c r="U85" s="283"/>
      <c r="V85" s="283"/>
      <c r="W85" s="283"/>
      <c r="X85" s="283"/>
      <c r="Y85" s="283"/>
      <c r="Z85" s="283"/>
      <c r="AA85" s="283"/>
      <c r="AB85" s="283"/>
      <c r="AC85" s="283"/>
      <c r="AD85" s="283"/>
      <c r="AE85" s="283"/>
      <c r="AF85" s="283"/>
      <c r="AG85" s="86"/>
      <c r="AH85" s="86"/>
      <c r="AI85" s="86"/>
      <c r="AJ85" s="86"/>
      <c r="AK85" s="86"/>
      <c r="AL85" s="86"/>
      <c r="AM85" s="86"/>
      <c r="AN85" s="284">
        <f>'7 - PBŘ'!J32</f>
        <v>0</v>
      </c>
      <c r="AO85" s="285"/>
      <c r="AP85" s="285"/>
      <c r="AQ85" s="285"/>
      <c r="AR85" s="285"/>
      <c r="AS85" s="285"/>
      <c r="AT85" s="285"/>
      <c r="AU85" s="284">
        <f t="shared" si="1"/>
        <v>0</v>
      </c>
      <c r="AV85" s="284"/>
      <c r="AW85" s="284"/>
      <c r="AX85" s="87" t="s">
        <v>81</v>
      </c>
      <c r="AY85" s="47"/>
      <c r="AZ85" s="88">
        <v>0</v>
      </c>
      <c r="BA85" s="89">
        <f t="shared" si="0"/>
        <v>0</v>
      </c>
      <c r="BB85" s="90">
        <f>'7 - PBŘ'!P89</f>
        <v>0</v>
      </c>
      <c r="BC85" s="89">
        <f>'7 - PBŘ'!J35</f>
        <v>0</v>
      </c>
      <c r="BD85" s="89">
        <f>'7 - PBŘ'!J36</f>
        <v>0</v>
      </c>
      <c r="BE85" s="89">
        <f>'7 - PBŘ'!J37</f>
        <v>0</v>
      </c>
      <c r="BF85" s="89">
        <f>'7 - PBŘ'!J38</f>
        <v>0</v>
      </c>
      <c r="BG85" s="89">
        <f>'7 - PBŘ'!F35</f>
        <v>0</v>
      </c>
      <c r="BH85" s="89">
        <f>'7 - PBŘ'!F36</f>
        <v>0</v>
      </c>
      <c r="BI85" s="89">
        <f>'7 - PBŘ'!F37</f>
        <v>0</v>
      </c>
      <c r="BJ85" s="89">
        <f>'7 - PBŘ'!F38</f>
        <v>0</v>
      </c>
      <c r="BK85" s="91">
        <f>'7 - PBŘ'!F39</f>
        <v>0</v>
      </c>
      <c r="CA85" s="26" t="s">
        <v>79</v>
      </c>
      <c r="CC85" s="26" t="s">
        <v>73</v>
      </c>
      <c r="CD85" s="26" t="s">
        <v>131</v>
      </c>
      <c r="CE85" s="26" t="s">
        <v>78</v>
      </c>
      <c r="CS85" s="26" t="s">
        <v>3</v>
      </c>
    </row>
    <row r="86" spans="1:97" s="4" customFormat="1" ht="16.5" customHeight="1">
      <c r="A86" s="92" t="s">
        <v>85</v>
      </c>
      <c r="B86" s="47"/>
      <c r="C86" s="10"/>
      <c r="D86" s="10"/>
      <c r="E86" s="283" t="s">
        <v>132</v>
      </c>
      <c r="F86" s="283"/>
      <c r="G86" s="283"/>
      <c r="H86" s="283"/>
      <c r="I86" s="283"/>
      <c r="J86" s="10"/>
      <c r="K86" s="283" t="s">
        <v>133</v>
      </c>
      <c r="L86" s="283"/>
      <c r="M86" s="283"/>
      <c r="N86" s="283"/>
      <c r="O86" s="283"/>
      <c r="P86" s="283"/>
      <c r="Q86" s="283"/>
      <c r="R86" s="283"/>
      <c r="S86" s="283"/>
      <c r="T86" s="283"/>
      <c r="U86" s="283"/>
      <c r="V86" s="283"/>
      <c r="W86" s="283"/>
      <c r="X86" s="283"/>
      <c r="Y86" s="283"/>
      <c r="Z86" s="283"/>
      <c r="AA86" s="283"/>
      <c r="AB86" s="283"/>
      <c r="AC86" s="283"/>
      <c r="AD86" s="283"/>
      <c r="AE86" s="283"/>
      <c r="AF86" s="283"/>
      <c r="AG86" s="86"/>
      <c r="AH86" s="86"/>
      <c r="AI86" s="86"/>
      <c r="AJ86" s="86"/>
      <c r="AK86" s="86"/>
      <c r="AL86" s="86"/>
      <c r="AM86" s="86"/>
      <c r="AN86" s="284">
        <f>'8 - Topení'!J32</f>
        <v>0</v>
      </c>
      <c r="AO86" s="285"/>
      <c r="AP86" s="285"/>
      <c r="AQ86" s="285"/>
      <c r="AR86" s="285"/>
      <c r="AS86" s="285"/>
      <c r="AT86" s="285"/>
      <c r="AU86" s="284">
        <f t="shared" si="1"/>
        <v>0</v>
      </c>
      <c r="AV86" s="284"/>
      <c r="AW86" s="284"/>
      <c r="AX86" s="87" t="s">
        <v>81</v>
      </c>
      <c r="AY86" s="47"/>
      <c r="AZ86" s="88">
        <v>0</v>
      </c>
      <c r="BA86" s="89">
        <f t="shared" si="0"/>
        <v>0</v>
      </c>
      <c r="BB86" s="90">
        <f>'8 - Topení'!P87</f>
        <v>0</v>
      </c>
      <c r="BC86" s="89">
        <f>'8 - Topení'!J35</f>
        <v>0</v>
      </c>
      <c r="BD86" s="89">
        <f>'8 - Topení'!J36</f>
        <v>0</v>
      </c>
      <c r="BE86" s="89">
        <f>'8 - Topení'!J37</f>
        <v>0</v>
      </c>
      <c r="BF86" s="89">
        <f>'8 - Topení'!J38</f>
        <v>0</v>
      </c>
      <c r="BG86" s="89">
        <f>'8 - Topení'!F35</f>
        <v>0</v>
      </c>
      <c r="BH86" s="89">
        <f>'8 - Topení'!F36</f>
        <v>0</v>
      </c>
      <c r="BI86" s="89">
        <f>'8 - Topení'!F37</f>
        <v>0</v>
      </c>
      <c r="BJ86" s="89">
        <f>'8 - Topení'!F38</f>
        <v>0</v>
      </c>
      <c r="BK86" s="91">
        <f>'8 - Topení'!F39</f>
        <v>0</v>
      </c>
      <c r="CA86" s="26" t="s">
        <v>79</v>
      </c>
      <c r="CC86" s="26" t="s">
        <v>73</v>
      </c>
      <c r="CD86" s="26" t="s">
        <v>134</v>
      </c>
      <c r="CE86" s="26" t="s">
        <v>78</v>
      </c>
      <c r="CS86" s="26" t="s">
        <v>3</v>
      </c>
    </row>
    <row r="87" spans="1:97" s="4" customFormat="1" ht="16.5" customHeight="1">
      <c r="A87" s="92" t="s">
        <v>85</v>
      </c>
      <c r="B87" s="47"/>
      <c r="C87" s="10"/>
      <c r="D87" s="10"/>
      <c r="E87" s="283" t="s">
        <v>135</v>
      </c>
      <c r="F87" s="283"/>
      <c r="G87" s="283"/>
      <c r="H87" s="283"/>
      <c r="I87" s="283"/>
      <c r="J87" s="10"/>
      <c r="K87" s="283" t="s">
        <v>136</v>
      </c>
      <c r="L87" s="283"/>
      <c r="M87" s="283"/>
      <c r="N87" s="283"/>
      <c r="O87" s="283"/>
      <c r="P87" s="283"/>
      <c r="Q87" s="283"/>
      <c r="R87" s="283"/>
      <c r="S87" s="283"/>
      <c r="T87" s="283"/>
      <c r="U87" s="283"/>
      <c r="V87" s="283"/>
      <c r="W87" s="283"/>
      <c r="X87" s="283"/>
      <c r="Y87" s="283"/>
      <c r="Z87" s="283"/>
      <c r="AA87" s="283"/>
      <c r="AB87" s="283"/>
      <c r="AC87" s="283"/>
      <c r="AD87" s="283"/>
      <c r="AE87" s="283"/>
      <c r="AF87" s="283"/>
      <c r="AG87" s="86"/>
      <c r="AH87" s="86"/>
      <c r="AI87" s="86"/>
      <c r="AJ87" s="86"/>
      <c r="AK87" s="86"/>
      <c r="AL87" s="86"/>
      <c r="AM87" s="86"/>
      <c r="AN87" s="284">
        <f>'VRN - Ostatní a vedlejší ...'!J32</f>
        <v>0</v>
      </c>
      <c r="AO87" s="285"/>
      <c r="AP87" s="285"/>
      <c r="AQ87" s="285"/>
      <c r="AR87" s="285"/>
      <c r="AS87" s="285"/>
      <c r="AT87" s="285"/>
      <c r="AU87" s="284">
        <f t="shared" si="1"/>
        <v>0</v>
      </c>
      <c r="AV87" s="284"/>
      <c r="AW87" s="284"/>
      <c r="AX87" s="87" t="s">
        <v>81</v>
      </c>
      <c r="AY87" s="47"/>
      <c r="AZ87" s="93">
        <v>0</v>
      </c>
      <c r="BA87" s="94">
        <f t="shared" si="0"/>
        <v>0</v>
      </c>
      <c r="BB87" s="95">
        <f>'VRN - Ostatní a vedlejší ...'!P86</f>
        <v>0</v>
      </c>
      <c r="BC87" s="94">
        <f>'VRN - Ostatní a vedlejší ...'!J35</f>
        <v>0</v>
      </c>
      <c r="BD87" s="94">
        <f>'VRN - Ostatní a vedlejší ...'!J36</f>
        <v>0</v>
      </c>
      <c r="BE87" s="94">
        <f>'VRN - Ostatní a vedlejší ...'!J37</f>
        <v>0</v>
      </c>
      <c r="BF87" s="94">
        <f>'VRN - Ostatní a vedlejší ...'!J38</f>
        <v>0</v>
      </c>
      <c r="BG87" s="94">
        <f>'VRN - Ostatní a vedlejší ...'!F35</f>
        <v>0</v>
      </c>
      <c r="BH87" s="94">
        <f>'VRN - Ostatní a vedlejší ...'!F36</f>
        <v>0</v>
      </c>
      <c r="BI87" s="94">
        <f>'VRN - Ostatní a vedlejší ...'!F37</f>
        <v>0</v>
      </c>
      <c r="BJ87" s="94">
        <f>'VRN - Ostatní a vedlejší ...'!F38</f>
        <v>0</v>
      </c>
      <c r="BK87" s="96">
        <f>'VRN - Ostatní a vedlejší ...'!F39</f>
        <v>0</v>
      </c>
      <c r="CA87" s="26" t="s">
        <v>79</v>
      </c>
      <c r="CC87" s="26" t="s">
        <v>73</v>
      </c>
      <c r="CD87" s="26" t="s">
        <v>137</v>
      </c>
      <c r="CE87" s="26" t="s">
        <v>78</v>
      </c>
      <c r="CS87" s="26" t="s">
        <v>3</v>
      </c>
    </row>
    <row r="88" spans="1:64" s="2" customFormat="1" ht="30"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4"/>
      <c r="AZ88" s="33"/>
      <c r="BA88" s="33"/>
      <c r="BB88" s="33"/>
      <c r="BC88" s="33"/>
      <c r="BD88" s="33"/>
      <c r="BE88" s="33"/>
      <c r="BF88" s="33"/>
      <c r="BG88" s="33"/>
      <c r="BH88" s="33"/>
      <c r="BI88" s="33"/>
      <c r="BJ88" s="33"/>
      <c r="BK88" s="33"/>
      <c r="BL88" s="33"/>
    </row>
    <row r="89" spans="1:64" s="2" customFormat="1" ht="6.95" customHeight="1">
      <c r="A89" s="33"/>
      <c r="B89" s="43"/>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34"/>
      <c r="AZ89" s="33"/>
      <c r="BA89" s="33"/>
      <c r="BB89" s="33"/>
      <c r="BC89" s="33"/>
      <c r="BD89" s="33"/>
      <c r="BE89" s="33"/>
      <c r="BF89" s="33"/>
      <c r="BG89" s="33"/>
      <c r="BH89" s="33"/>
      <c r="BI89" s="33"/>
      <c r="BJ89" s="33"/>
      <c r="BK89" s="33"/>
      <c r="BL89" s="33"/>
    </row>
    <row r="92" spans="3:17" ht="12">
      <c r="C92" s="280"/>
      <c r="D92" s="280"/>
      <c r="E92" s="280"/>
      <c r="F92" s="280"/>
      <c r="G92" s="280"/>
      <c r="H92" s="280"/>
      <c r="I92" s="280"/>
      <c r="J92" s="280"/>
      <c r="K92" s="280"/>
      <c r="L92" s="280"/>
      <c r="M92" s="280"/>
      <c r="N92" s="280"/>
      <c r="O92" s="280"/>
      <c r="P92" s="280"/>
      <c r="Q92" s="280"/>
    </row>
    <row r="93" spans="3:17" ht="15">
      <c r="C93" s="339" t="s">
        <v>2018</v>
      </c>
      <c r="D93" s="339"/>
      <c r="E93" s="339"/>
      <c r="F93" s="339"/>
      <c r="G93" s="339"/>
      <c r="H93" s="339"/>
      <c r="I93" s="339"/>
      <c r="J93" s="339"/>
      <c r="K93" s="339"/>
      <c r="L93" s="339"/>
      <c r="M93" s="339"/>
      <c r="N93" s="339"/>
      <c r="O93" s="339"/>
      <c r="P93" s="280"/>
      <c r="Q93" s="280"/>
    </row>
    <row r="94" spans="3:17" ht="15">
      <c r="C94" s="339"/>
      <c r="D94" s="339"/>
      <c r="E94" s="339"/>
      <c r="F94" s="339"/>
      <c r="G94" s="339"/>
      <c r="H94" s="339"/>
      <c r="I94" s="339"/>
      <c r="J94" s="339"/>
      <c r="K94" s="339"/>
      <c r="L94" s="339"/>
      <c r="M94" s="339"/>
      <c r="N94" s="339"/>
      <c r="O94" s="339"/>
      <c r="P94" s="280"/>
      <c r="Q94" s="280"/>
    </row>
    <row r="95" spans="3:17" ht="15">
      <c r="C95" s="340"/>
      <c r="D95" s="340"/>
      <c r="E95" s="340"/>
      <c r="F95" s="340"/>
      <c r="G95" s="339"/>
      <c r="H95" s="339"/>
      <c r="I95" s="339" t="s">
        <v>2019</v>
      </c>
      <c r="J95" s="339"/>
      <c r="K95" s="339"/>
      <c r="L95" s="339"/>
      <c r="M95" s="339"/>
      <c r="N95" s="339"/>
      <c r="O95" s="339"/>
      <c r="P95" s="280"/>
      <c r="Q95" s="280"/>
    </row>
    <row r="96" spans="3:17" ht="15">
      <c r="C96" s="339"/>
      <c r="D96" s="339"/>
      <c r="E96" s="339"/>
      <c r="F96" s="339"/>
      <c r="G96" s="339"/>
      <c r="H96" s="339"/>
      <c r="I96" s="339"/>
      <c r="J96" s="339"/>
      <c r="K96" s="339"/>
      <c r="L96" s="339"/>
      <c r="M96" s="339"/>
      <c r="N96" s="339"/>
      <c r="O96" s="339"/>
      <c r="P96" s="280"/>
      <c r="Q96" s="280"/>
    </row>
    <row r="97" spans="3:17" ht="15">
      <c r="C97" s="341"/>
      <c r="D97" s="341"/>
      <c r="E97" s="341"/>
      <c r="F97" s="341"/>
      <c r="G97" s="339"/>
      <c r="H97" s="339"/>
      <c r="I97" s="339" t="s">
        <v>2020</v>
      </c>
      <c r="J97" s="339"/>
      <c r="K97" s="339"/>
      <c r="L97" s="339"/>
      <c r="M97" s="339"/>
      <c r="N97" s="339"/>
      <c r="O97" s="339"/>
      <c r="P97" s="280"/>
      <c r="Q97" s="280"/>
    </row>
  </sheetData>
  <mergeCells count="170">
    <mergeCell ref="AR31:AV31"/>
    <mergeCell ref="L31:P31"/>
    <mergeCell ref="W31:AE31"/>
    <mergeCell ref="L32:P32"/>
    <mergeCell ref="W32:AE32"/>
    <mergeCell ref="AR32:AV32"/>
    <mergeCell ref="AR26:AV26"/>
    <mergeCell ref="L28:P28"/>
    <mergeCell ref="W28:AE28"/>
    <mergeCell ref="AR28:AV28"/>
    <mergeCell ref="AR29:AV29"/>
    <mergeCell ref="L29:P29"/>
    <mergeCell ref="W29:AE29"/>
    <mergeCell ref="AR30:AV30"/>
    <mergeCell ref="W30:AE30"/>
    <mergeCell ref="L30:P30"/>
    <mergeCell ref="AY2:BL2"/>
    <mergeCell ref="AU61:AW61"/>
    <mergeCell ref="AN61:AT61"/>
    <mergeCell ref="AU62:AW62"/>
    <mergeCell ref="AN62:AT62"/>
    <mergeCell ref="L45:AV45"/>
    <mergeCell ref="M59:AF59"/>
    <mergeCell ref="AT47:AU47"/>
    <mergeCell ref="AT49:AW49"/>
    <mergeCell ref="AZ49:BA51"/>
    <mergeCell ref="AT50:AW50"/>
    <mergeCell ref="AN52:AT52"/>
    <mergeCell ref="AU52:AW52"/>
    <mergeCell ref="AN55:AT55"/>
    <mergeCell ref="AU55:AW55"/>
    <mergeCell ref="AU56:AW56"/>
    <mergeCell ref="AN56:AT56"/>
    <mergeCell ref="AN57:AT57"/>
    <mergeCell ref="AU57:AW57"/>
    <mergeCell ref="BL5:BL32"/>
    <mergeCell ref="K5:AV5"/>
    <mergeCell ref="K6:AV6"/>
    <mergeCell ref="E14:AQ14"/>
    <mergeCell ref="E23:AU23"/>
    <mergeCell ref="AU65:AW65"/>
    <mergeCell ref="AN65:AT65"/>
    <mergeCell ref="AU66:AW66"/>
    <mergeCell ref="AN66:AT66"/>
    <mergeCell ref="AN67:AT67"/>
    <mergeCell ref="AU67:AW67"/>
    <mergeCell ref="L33:P33"/>
    <mergeCell ref="W33:AE33"/>
    <mergeCell ref="AR33:AV33"/>
    <mergeCell ref="AR35:AV35"/>
    <mergeCell ref="X35:AB35"/>
    <mergeCell ref="AU68:AW68"/>
    <mergeCell ref="AN68:AT68"/>
    <mergeCell ref="AU69:AW69"/>
    <mergeCell ref="AN69:AT69"/>
    <mergeCell ref="AN70:AT70"/>
    <mergeCell ref="AU70:AW70"/>
    <mergeCell ref="AN71:AT71"/>
    <mergeCell ref="AU71:AW71"/>
    <mergeCell ref="AN72:AT72"/>
    <mergeCell ref="AU72:AW72"/>
    <mergeCell ref="AN73:AT73"/>
    <mergeCell ref="AU73:AW73"/>
    <mergeCell ref="AN74:AT74"/>
    <mergeCell ref="AU74:AW74"/>
    <mergeCell ref="AN75:AT75"/>
    <mergeCell ref="AU75:AW75"/>
    <mergeCell ref="AU76:AW76"/>
    <mergeCell ref="AN76:AT76"/>
    <mergeCell ref="AN77:AT77"/>
    <mergeCell ref="AU77:AW77"/>
    <mergeCell ref="AN78:AT78"/>
    <mergeCell ref="AU78:AW78"/>
    <mergeCell ref="AU79:AW79"/>
    <mergeCell ref="AN79:AT79"/>
    <mergeCell ref="AU80:AW80"/>
    <mergeCell ref="AN80:AT80"/>
    <mergeCell ref="AU81:AW81"/>
    <mergeCell ref="AN81:AT81"/>
    <mergeCell ref="AU82:AW82"/>
    <mergeCell ref="AN82:AT82"/>
    <mergeCell ref="AU83:AW83"/>
    <mergeCell ref="AN83:AT83"/>
    <mergeCell ref="AU84:AW84"/>
    <mergeCell ref="AN84:AT84"/>
    <mergeCell ref="AN85:AT85"/>
    <mergeCell ref="AU85:AW85"/>
    <mergeCell ref="AU86:AW86"/>
    <mergeCell ref="AN86:AT86"/>
    <mergeCell ref="AU87:AW87"/>
    <mergeCell ref="AN87:AT87"/>
    <mergeCell ref="C52:G52"/>
    <mergeCell ref="I52:AF52"/>
    <mergeCell ref="J55:AF55"/>
    <mergeCell ref="D55:H55"/>
    <mergeCell ref="K56:AF56"/>
    <mergeCell ref="E56:I56"/>
    <mergeCell ref="L57:AF57"/>
    <mergeCell ref="F57:J57"/>
    <mergeCell ref="M58:AF58"/>
    <mergeCell ref="G58:K58"/>
    <mergeCell ref="G59:K59"/>
    <mergeCell ref="F60:J60"/>
    <mergeCell ref="L60:AF60"/>
    <mergeCell ref="M61:AF61"/>
    <mergeCell ref="G61:K61"/>
    <mergeCell ref="M62:AF62"/>
    <mergeCell ref="G62:K62"/>
    <mergeCell ref="G63:K63"/>
    <mergeCell ref="M63:AF63"/>
    <mergeCell ref="AU58:AW58"/>
    <mergeCell ref="AN58:AT58"/>
    <mergeCell ref="AU59:AW59"/>
    <mergeCell ref="AN59:AT59"/>
    <mergeCell ref="AU60:AW60"/>
    <mergeCell ref="AN60:AT60"/>
    <mergeCell ref="AN54:AT54"/>
    <mergeCell ref="AU54:AW54"/>
    <mergeCell ref="M64:AF64"/>
    <mergeCell ref="AU63:AW63"/>
    <mergeCell ref="AN63:AT63"/>
    <mergeCell ref="AN64:AT64"/>
    <mergeCell ref="AU64:AW64"/>
    <mergeCell ref="G64:K64"/>
    <mergeCell ref="F65:J65"/>
    <mergeCell ref="L65:AF65"/>
    <mergeCell ref="M66:AF66"/>
    <mergeCell ref="G66:K66"/>
    <mergeCell ref="M67:AF67"/>
    <mergeCell ref="G67:K67"/>
    <mergeCell ref="M68:AF68"/>
    <mergeCell ref="G68:K68"/>
    <mergeCell ref="G69:K69"/>
    <mergeCell ref="M69:AF69"/>
    <mergeCell ref="F70:J70"/>
    <mergeCell ref="L70:AF70"/>
    <mergeCell ref="M71:AF71"/>
    <mergeCell ref="G71:K71"/>
    <mergeCell ref="M72:AF72"/>
    <mergeCell ref="G72:K72"/>
    <mergeCell ref="M73:AF73"/>
    <mergeCell ref="G73:K73"/>
    <mergeCell ref="M74:AF74"/>
    <mergeCell ref="G74:K74"/>
    <mergeCell ref="F75:J75"/>
    <mergeCell ref="L75:AF75"/>
    <mergeCell ref="M76:AF76"/>
    <mergeCell ref="G76:K76"/>
    <mergeCell ref="G77:K77"/>
    <mergeCell ref="M77:AF77"/>
    <mergeCell ref="G78:K78"/>
    <mergeCell ref="M78:AF78"/>
    <mergeCell ref="E84:I84"/>
    <mergeCell ref="K84:AF84"/>
    <mergeCell ref="E85:I85"/>
    <mergeCell ref="K85:AF85"/>
    <mergeCell ref="E86:I86"/>
    <mergeCell ref="K86:AF86"/>
    <mergeCell ref="E87:I87"/>
    <mergeCell ref="K87:AF87"/>
    <mergeCell ref="G79:K79"/>
    <mergeCell ref="M79:AF79"/>
    <mergeCell ref="E80:I80"/>
    <mergeCell ref="K80:AF80"/>
    <mergeCell ref="E81:I81"/>
    <mergeCell ref="K81:AF81"/>
    <mergeCell ref="E82:I82"/>
    <mergeCell ref="K82:AF82"/>
    <mergeCell ref="E83:I83"/>
    <mergeCell ref="K83:AF83"/>
  </mergeCells>
  <hyperlinks>
    <hyperlink ref="A58" location="'1 - Typ A1-A4'!C2" display="/"/>
    <hyperlink ref="A59" location="'2 - Kuchyňka typ A1-A4'!C2" display="/"/>
    <hyperlink ref="A61" location="'1 - Typ A1-A4_01'!C2" display="/"/>
    <hyperlink ref="A62" location="'2 - Typ B'!C2" display="/"/>
    <hyperlink ref="A63" location="'3 - Kuchyňka typ A1-A4'!C2" display="/"/>
    <hyperlink ref="A64" location="'4 - Kuchyňka typ B'!C2" display="/"/>
    <hyperlink ref="A66" location="'1 - Typ A1-A4_02'!C2" display="/"/>
    <hyperlink ref="A67" location="'2 - Typ B_01'!C2" display="/"/>
    <hyperlink ref="A68" location="'3 - Kuchyňka typ A1-A4_01'!C2" display="/"/>
    <hyperlink ref="A69" location="'4 - Kuchyňka typ B_01'!C2" display="/"/>
    <hyperlink ref="A71" location="'1 - Typ A1-A4_03'!C2" display="/"/>
    <hyperlink ref="A72" location="'2 - Typ B_02'!C2" display="/"/>
    <hyperlink ref="A73" location="'3 - Kuchyňka typ A1-A4_02'!C2" display="/"/>
    <hyperlink ref="A74" location="'4 - Kuchyňka typ B_02'!C2" display="/"/>
    <hyperlink ref="A76" location="'1 - Typ A1-A4_04'!C2" display="/"/>
    <hyperlink ref="A77" location="'2 - Typ B_03'!C2" display="/"/>
    <hyperlink ref="A78" location="'3 - Kuchyňka typ A1-A4_03'!C2" display="/"/>
    <hyperlink ref="A79" location="'4 - Kuchyňka typ B_03'!C2" display="/"/>
    <hyperlink ref="A80" location="'2 - Vodovod a zařizovací ...'!C2" display="/"/>
    <hyperlink ref="A81" location="'3 - Kanalizace'!C2" display="/"/>
    <hyperlink ref="A82" location="'4 - Vzduchotechnika'!C2" display="/"/>
    <hyperlink ref="A83" location="'5 - Elektromontáže'!C2" display="/"/>
    <hyperlink ref="A84" location="'6 - Stavební přípomoc'!C2" display="/"/>
    <hyperlink ref="A85" location="'7 - PBŘ'!C2" display="/"/>
    <hyperlink ref="A86" location="'8 - Topení'!C2" display="/"/>
    <hyperlink ref="A87"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workbookViewId="0" topLeftCell="A98">
      <selection activeCell="D106" sqref="D106:D17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103</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734</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ROUND(J103,2)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ROUND((SUM(BE103:BE174)),2)</f>
        <v>0</v>
      </c>
      <c r="G37" s="33"/>
      <c r="H37" s="33"/>
      <c r="I37" s="105">
        <v>0.21</v>
      </c>
      <c r="J37" s="104">
        <f>ROUND(((SUM(BE103:BE174))*I37),2)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ROUND((SUM(BF103:BF174)),2)</f>
        <v>0</v>
      </c>
      <c r="G38" s="33"/>
      <c r="H38" s="33"/>
      <c r="I38" s="105">
        <v>0.15</v>
      </c>
      <c r="J38" s="104">
        <f>ROUND(((SUM(BF103:BF174))*I38),2)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ROUND((SUM(BG103:BG174)),2)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ROUND((SUM(BH103:BH174)),2)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ROUND((SUM(BI103:BI174)),2)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3 - Kuchyňka typ A1-A4</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J103</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J104</f>
        <v>0</v>
      </c>
      <c r="L68" s="115"/>
    </row>
    <row r="69" spans="2:12" s="10" customFormat="1" ht="19.9" customHeight="1">
      <c r="B69" s="119"/>
      <c r="D69" s="120" t="s">
        <v>152</v>
      </c>
      <c r="E69" s="121"/>
      <c r="F69" s="121"/>
      <c r="G69" s="121"/>
      <c r="H69" s="121"/>
      <c r="I69" s="121"/>
      <c r="J69" s="122">
        <f>J105</f>
        <v>0</v>
      </c>
      <c r="L69" s="119"/>
    </row>
    <row r="70" spans="2:12" s="10" customFormat="1" ht="19.9" customHeight="1">
      <c r="B70" s="119"/>
      <c r="D70" s="120" t="s">
        <v>153</v>
      </c>
      <c r="E70" s="121"/>
      <c r="F70" s="121"/>
      <c r="G70" s="121"/>
      <c r="H70" s="121"/>
      <c r="I70" s="121"/>
      <c r="J70" s="122">
        <f>J112</f>
        <v>0</v>
      </c>
      <c r="L70" s="119"/>
    </row>
    <row r="71" spans="2:12" s="10" customFormat="1" ht="14.85" customHeight="1">
      <c r="B71" s="119"/>
      <c r="D71" s="120" t="s">
        <v>154</v>
      </c>
      <c r="E71" s="121"/>
      <c r="F71" s="121"/>
      <c r="G71" s="121"/>
      <c r="H71" s="121"/>
      <c r="I71" s="121"/>
      <c r="J71" s="122">
        <f>J113</f>
        <v>0</v>
      </c>
      <c r="L71" s="119"/>
    </row>
    <row r="72" spans="2:12" s="10" customFormat="1" ht="14.85" customHeight="1">
      <c r="B72" s="119"/>
      <c r="D72" s="120" t="s">
        <v>155</v>
      </c>
      <c r="E72" s="121"/>
      <c r="F72" s="121"/>
      <c r="G72" s="121"/>
      <c r="H72" s="121"/>
      <c r="I72" s="121"/>
      <c r="J72" s="122">
        <f>J115</f>
        <v>0</v>
      </c>
      <c r="L72" s="119"/>
    </row>
    <row r="73" spans="2:12" s="10" customFormat="1" ht="19.9" customHeight="1">
      <c r="B73" s="119"/>
      <c r="D73" s="120" t="s">
        <v>156</v>
      </c>
      <c r="E73" s="121"/>
      <c r="F73" s="121"/>
      <c r="G73" s="121"/>
      <c r="H73" s="121"/>
      <c r="I73" s="121"/>
      <c r="J73" s="122">
        <f>J118</f>
        <v>0</v>
      </c>
      <c r="L73" s="119"/>
    </row>
    <row r="74" spans="2:12" s="10" customFormat="1" ht="19.9" customHeight="1">
      <c r="B74" s="119"/>
      <c r="D74" s="120" t="s">
        <v>157</v>
      </c>
      <c r="E74" s="121"/>
      <c r="F74" s="121"/>
      <c r="G74" s="121"/>
      <c r="H74" s="121"/>
      <c r="I74" s="121"/>
      <c r="J74" s="122">
        <f>J124</f>
        <v>0</v>
      </c>
      <c r="L74" s="119"/>
    </row>
    <row r="75" spans="2:12" s="9" customFormat="1" ht="24.95" customHeight="1">
      <c r="B75" s="115"/>
      <c r="D75" s="116" t="s">
        <v>158</v>
      </c>
      <c r="E75" s="117"/>
      <c r="F75" s="117"/>
      <c r="G75" s="117"/>
      <c r="H75" s="117"/>
      <c r="I75" s="117"/>
      <c r="J75" s="118">
        <f>J126</f>
        <v>0</v>
      </c>
      <c r="L75" s="115"/>
    </row>
    <row r="76" spans="2:12" s="10" customFormat="1" ht="19.9" customHeight="1">
      <c r="B76" s="119"/>
      <c r="D76" s="120" t="s">
        <v>161</v>
      </c>
      <c r="E76" s="121"/>
      <c r="F76" s="121"/>
      <c r="G76" s="121"/>
      <c r="H76" s="121"/>
      <c r="I76" s="121"/>
      <c r="J76" s="122">
        <f>J127</f>
        <v>0</v>
      </c>
      <c r="L76" s="119"/>
    </row>
    <row r="77" spans="2:12" s="10" customFormat="1" ht="19.9" customHeight="1">
      <c r="B77" s="119"/>
      <c r="D77" s="120" t="s">
        <v>162</v>
      </c>
      <c r="E77" s="121"/>
      <c r="F77" s="121"/>
      <c r="G77" s="121"/>
      <c r="H77" s="121"/>
      <c r="I77" s="121"/>
      <c r="J77" s="122">
        <f>J133</f>
        <v>0</v>
      </c>
      <c r="L77" s="119"/>
    </row>
    <row r="78" spans="2:12" s="10" customFormat="1" ht="19.9" customHeight="1">
      <c r="B78" s="119"/>
      <c r="D78" s="120" t="s">
        <v>164</v>
      </c>
      <c r="E78" s="121"/>
      <c r="F78" s="121"/>
      <c r="G78" s="121"/>
      <c r="H78" s="121"/>
      <c r="I78" s="121"/>
      <c r="J78" s="122">
        <f>J143</f>
        <v>0</v>
      </c>
      <c r="L78" s="119"/>
    </row>
    <row r="79" spans="2:12" s="10" customFormat="1" ht="19.9" customHeight="1">
      <c r="B79" s="119"/>
      <c r="D79" s="120" t="s">
        <v>166</v>
      </c>
      <c r="E79" s="121"/>
      <c r="F79" s="121"/>
      <c r="G79" s="121"/>
      <c r="H79" s="121"/>
      <c r="I79" s="121"/>
      <c r="J79" s="122">
        <f>J155</f>
        <v>0</v>
      </c>
      <c r="L79" s="119"/>
    </row>
    <row r="80" spans="1:31" s="2" customFormat="1" ht="21.75" customHeight="1">
      <c r="A80" s="33"/>
      <c r="B80" s="34"/>
      <c r="C80" s="33"/>
      <c r="D80" s="33"/>
      <c r="E80" s="33"/>
      <c r="F80" s="33"/>
      <c r="G80" s="33"/>
      <c r="H80" s="33"/>
      <c r="I80" s="33"/>
      <c r="J80" s="33"/>
      <c r="K80" s="33"/>
      <c r="L80" s="99"/>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44"/>
      <c r="J81" s="44"/>
      <c r="K81" s="44"/>
      <c r="L81" s="99"/>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46"/>
      <c r="J85" s="46"/>
      <c r="K85" s="46"/>
      <c r="L85" s="99"/>
      <c r="S85" s="33"/>
      <c r="T85" s="33"/>
      <c r="U85" s="33"/>
      <c r="V85" s="33"/>
      <c r="W85" s="33"/>
      <c r="X85" s="33"/>
      <c r="Y85" s="33"/>
      <c r="Z85" s="33"/>
      <c r="AA85" s="33"/>
      <c r="AB85" s="33"/>
      <c r="AC85" s="33"/>
      <c r="AD85" s="33"/>
      <c r="AE85" s="33"/>
    </row>
    <row r="86" spans="1:31" s="2" customFormat="1" ht="24.95" customHeight="1">
      <c r="A86" s="33"/>
      <c r="B86" s="34"/>
      <c r="C86" s="22" t="s">
        <v>167</v>
      </c>
      <c r="D86" s="33"/>
      <c r="E86" s="33"/>
      <c r="F86" s="33"/>
      <c r="G86" s="33"/>
      <c r="H86" s="33"/>
      <c r="I86" s="33"/>
      <c r="J86" s="33"/>
      <c r="K86" s="33"/>
      <c r="L86" s="99"/>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33"/>
      <c r="J87" s="33"/>
      <c r="K87" s="33"/>
      <c r="L87" s="99"/>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33"/>
      <c r="J88" s="33"/>
      <c r="K88" s="33"/>
      <c r="L88" s="99"/>
      <c r="S88" s="33"/>
      <c r="T88" s="33"/>
      <c r="U88" s="33"/>
      <c r="V88" s="33"/>
      <c r="W88" s="33"/>
      <c r="X88" s="33"/>
      <c r="Y88" s="33"/>
      <c r="Z88" s="33"/>
      <c r="AA88" s="33"/>
      <c r="AB88" s="33"/>
      <c r="AC88" s="33"/>
      <c r="AD88" s="33"/>
      <c r="AE88" s="33"/>
    </row>
    <row r="89" spans="1:31" s="2" customFormat="1" ht="16.5" customHeight="1">
      <c r="A89" s="33"/>
      <c r="B89" s="34"/>
      <c r="C89" s="33"/>
      <c r="D89" s="33"/>
      <c r="E89" s="326" t="str">
        <f>E7</f>
        <v>Rekonstrukce koupelen</v>
      </c>
      <c r="F89" s="327"/>
      <c r="G89" s="327"/>
      <c r="H89" s="327"/>
      <c r="I89" s="33"/>
      <c r="J89" s="33"/>
      <c r="K89" s="33"/>
      <c r="L89" s="99"/>
      <c r="S89" s="33"/>
      <c r="T89" s="33"/>
      <c r="U89" s="33"/>
      <c r="V89" s="33"/>
      <c r="W89" s="33"/>
      <c r="X89" s="33"/>
      <c r="Y89" s="33"/>
      <c r="Z89" s="33"/>
      <c r="AA89" s="33"/>
      <c r="AB89" s="33"/>
      <c r="AC89" s="33"/>
      <c r="AD89" s="33"/>
      <c r="AE89" s="33"/>
    </row>
    <row r="90" spans="2:12" s="1" customFormat="1" ht="12" customHeight="1">
      <c r="B90" s="21"/>
      <c r="C90" s="28" t="s">
        <v>139</v>
      </c>
      <c r="L90" s="21"/>
    </row>
    <row r="91" spans="2:12" s="1" customFormat="1" ht="16.5" customHeight="1">
      <c r="B91" s="21"/>
      <c r="E91" s="326" t="s">
        <v>140</v>
      </c>
      <c r="F91" s="301"/>
      <c r="G91" s="301"/>
      <c r="H91" s="301"/>
      <c r="L91" s="21"/>
    </row>
    <row r="92" spans="2:12" s="1" customFormat="1" ht="12" customHeight="1">
      <c r="B92" s="21"/>
      <c r="C92" s="28" t="s">
        <v>141</v>
      </c>
      <c r="L92" s="21"/>
    </row>
    <row r="93" spans="1:31" s="2" customFormat="1" ht="16.5" customHeight="1">
      <c r="A93" s="33"/>
      <c r="B93" s="34"/>
      <c r="C93" s="33"/>
      <c r="D93" s="33"/>
      <c r="E93" s="328" t="s">
        <v>142</v>
      </c>
      <c r="F93" s="329"/>
      <c r="G93" s="329"/>
      <c r="H93" s="329"/>
      <c r="I93" s="33"/>
      <c r="J93" s="33"/>
      <c r="K93" s="33"/>
      <c r="L93" s="99"/>
      <c r="S93" s="33"/>
      <c r="T93" s="33"/>
      <c r="U93" s="33"/>
      <c r="V93" s="33"/>
      <c r="W93" s="33"/>
      <c r="X93" s="33"/>
      <c r="Y93" s="33"/>
      <c r="Z93" s="33"/>
      <c r="AA93" s="33"/>
      <c r="AB93" s="33"/>
      <c r="AC93" s="33"/>
      <c r="AD93" s="33"/>
      <c r="AE93" s="33"/>
    </row>
    <row r="94" spans="1:31" s="2" customFormat="1" ht="12" customHeight="1">
      <c r="A94" s="33"/>
      <c r="B94" s="34"/>
      <c r="C94" s="28" t="s">
        <v>143</v>
      </c>
      <c r="D94" s="33"/>
      <c r="E94" s="33"/>
      <c r="F94" s="33"/>
      <c r="G94" s="33"/>
      <c r="H94" s="33"/>
      <c r="I94" s="33"/>
      <c r="J94" s="33"/>
      <c r="K94" s="33"/>
      <c r="L94" s="99"/>
      <c r="S94" s="33"/>
      <c r="T94" s="33"/>
      <c r="U94" s="33"/>
      <c r="V94" s="33"/>
      <c r="W94" s="33"/>
      <c r="X94" s="33"/>
      <c r="Y94" s="33"/>
      <c r="Z94" s="33"/>
      <c r="AA94" s="33"/>
      <c r="AB94" s="33"/>
      <c r="AC94" s="33"/>
      <c r="AD94" s="33"/>
      <c r="AE94" s="33"/>
    </row>
    <row r="95" spans="1:31" s="2" customFormat="1" ht="16.5" customHeight="1">
      <c r="A95" s="33"/>
      <c r="B95" s="34"/>
      <c r="C95" s="33"/>
      <c r="D95" s="33"/>
      <c r="E95" s="302" t="str">
        <f>E13</f>
        <v>3 - Kuchyňka typ A1-A4</v>
      </c>
      <c r="F95" s="329"/>
      <c r="G95" s="329"/>
      <c r="H95" s="329"/>
      <c r="I95" s="33"/>
      <c r="J95" s="33"/>
      <c r="K95" s="33"/>
      <c r="L95" s="99"/>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9"/>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28" t="s">
        <v>23</v>
      </c>
      <c r="J97" s="51" t="str">
        <f>IF(J16="","",J16)</f>
        <v>28. 8. 2018</v>
      </c>
      <c r="K97" s="33"/>
      <c r="L97" s="99"/>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9"/>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28" t="s">
        <v>31</v>
      </c>
      <c r="J99" s="31" t="str">
        <f>E25</f>
        <v>PROJECTICA s.r.o.</v>
      </c>
      <c r="K99" s="33"/>
      <c r="L99" s="99"/>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28" t="s">
        <v>34</v>
      </c>
      <c r="J100" s="31" t="str">
        <f>E28</f>
        <v xml:space="preserve"> </v>
      </c>
      <c r="K100" s="33"/>
      <c r="L100" s="99"/>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11" customFormat="1" ht="29.25" customHeight="1">
      <c r="A102" s="123"/>
      <c r="B102" s="124"/>
      <c r="C102" s="125" t="s">
        <v>168</v>
      </c>
      <c r="D102" s="126" t="s">
        <v>56</v>
      </c>
      <c r="E102" s="126" t="s">
        <v>52</v>
      </c>
      <c r="F102" s="126" t="s">
        <v>53</v>
      </c>
      <c r="G102" s="126" t="s">
        <v>169</v>
      </c>
      <c r="H102" s="126" t="s">
        <v>170</v>
      </c>
      <c r="I102" s="126" t="s">
        <v>171</v>
      </c>
      <c r="J102" s="126" t="s">
        <v>148</v>
      </c>
      <c r="K102" s="127" t="s">
        <v>172</v>
      </c>
      <c r="L102" s="128"/>
      <c r="M102" s="59" t="s">
        <v>3</v>
      </c>
      <c r="N102" s="60" t="s">
        <v>41</v>
      </c>
      <c r="O102" s="60" t="s">
        <v>173</v>
      </c>
      <c r="P102" s="60" t="s">
        <v>174</v>
      </c>
      <c r="Q102" s="60" t="s">
        <v>175</v>
      </c>
      <c r="R102" s="60" t="s">
        <v>176</v>
      </c>
      <c r="S102" s="60" t="s">
        <v>177</v>
      </c>
      <c r="T102" s="61" t="s">
        <v>178</v>
      </c>
      <c r="U102" s="123"/>
      <c r="V102" s="123"/>
      <c r="W102" s="123"/>
      <c r="X102" s="123"/>
      <c r="Y102" s="123"/>
      <c r="Z102" s="123"/>
      <c r="AA102" s="123"/>
      <c r="AB102" s="123"/>
      <c r="AC102" s="123"/>
      <c r="AD102" s="123"/>
      <c r="AE102" s="123"/>
    </row>
    <row r="103" spans="1:63" s="2" customFormat="1" ht="22.9" customHeight="1">
      <c r="A103" s="33"/>
      <c r="B103" s="34"/>
      <c r="C103" s="66" t="s">
        <v>179</v>
      </c>
      <c r="D103" s="33"/>
      <c r="E103" s="33"/>
      <c r="F103" s="33"/>
      <c r="G103" s="33"/>
      <c r="H103" s="33"/>
      <c r="I103" s="33"/>
      <c r="J103" s="129">
        <f>BK103</f>
        <v>0</v>
      </c>
      <c r="K103" s="33"/>
      <c r="L103" s="34"/>
      <c r="M103" s="62"/>
      <c r="N103" s="52"/>
      <c r="O103" s="63"/>
      <c r="P103" s="130">
        <f>P104+P126</f>
        <v>0</v>
      </c>
      <c r="Q103" s="63"/>
      <c r="R103" s="130">
        <f>R104+R126</f>
        <v>0.19137900000000002</v>
      </c>
      <c r="S103" s="63"/>
      <c r="T103" s="131">
        <f>T104+T126</f>
        <v>1.414885</v>
      </c>
      <c r="U103" s="33"/>
      <c r="V103" s="33"/>
      <c r="W103" s="33"/>
      <c r="X103" s="33"/>
      <c r="Y103" s="33"/>
      <c r="Z103" s="33"/>
      <c r="AA103" s="33"/>
      <c r="AB103" s="33"/>
      <c r="AC103" s="33"/>
      <c r="AD103" s="33"/>
      <c r="AE103" s="33"/>
      <c r="AT103" s="18" t="s">
        <v>70</v>
      </c>
      <c r="AU103" s="18" t="s">
        <v>149</v>
      </c>
      <c r="BK103" s="132">
        <f>BK104+BK126</f>
        <v>0</v>
      </c>
    </row>
    <row r="104" spans="2:63" s="12" customFormat="1" ht="25.9" customHeight="1">
      <c r="B104" s="133"/>
      <c r="D104" s="134" t="s">
        <v>70</v>
      </c>
      <c r="E104" s="135" t="s">
        <v>180</v>
      </c>
      <c r="F104" s="135" t="s">
        <v>181</v>
      </c>
      <c r="I104" s="136"/>
      <c r="J104" s="137">
        <f>BK104</f>
        <v>0</v>
      </c>
      <c r="L104" s="133"/>
      <c r="M104" s="138"/>
      <c r="N104" s="139"/>
      <c r="O104" s="139"/>
      <c r="P104" s="140">
        <f>P105+P112+P118+P124</f>
        <v>0</v>
      </c>
      <c r="Q104" s="139"/>
      <c r="R104" s="140">
        <f>R105+R112+R118+R124</f>
        <v>0.033395</v>
      </c>
      <c r="S104" s="139"/>
      <c r="T104" s="141">
        <f>T105+T112+T118+T124</f>
        <v>0.0966</v>
      </c>
      <c r="AR104" s="134" t="s">
        <v>15</v>
      </c>
      <c r="AT104" s="142" t="s">
        <v>70</v>
      </c>
      <c r="AU104" s="142" t="s">
        <v>71</v>
      </c>
      <c r="AY104" s="134" t="s">
        <v>182</v>
      </c>
      <c r="BK104" s="143">
        <f>BK105+BK112+BK118+BK124</f>
        <v>0</v>
      </c>
    </row>
    <row r="105" spans="2:63" s="12" customFormat="1" ht="22.9" customHeight="1">
      <c r="B105" s="133"/>
      <c r="D105" s="134" t="s">
        <v>70</v>
      </c>
      <c r="E105" s="144" t="s">
        <v>126</v>
      </c>
      <c r="F105" s="144" t="s">
        <v>203</v>
      </c>
      <c r="I105" s="136"/>
      <c r="J105" s="145">
        <f>BK105</f>
        <v>0</v>
      </c>
      <c r="L105" s="133"/>
      <c r="M105" s="138"/>
      <c r="N105" s="139"/>
      <c r="O105" s="139"/>
      <c r="P105" s="140">
        <f>SUM(P106:P111)</f>
        <v>0</v>
      </c>
      <c r="Q105" s="139"/>
      <c r="R105" s="140">
        <f>SUM(R106:R111)</f>
        <v>0.033075</v>
      </c>
      <c r="S105" s="139"/>
      <c r="T105" s="141">
        <f>SUM(T106:T111)</f>
        <v>0</v>
      </c>
      <c r="AR105" s="134" t="s">
        <v>15</v>
      </c>
      <c r="AT105" s="142" t="s">
        <v>70</v>
      </c>
      <c r="AU105" s="142" t="s">
        <v>15</v>
      </c>
      <c r="AY105" s="134" t="s">
        <v>182</v>
      </c>
      <c r="BK105" s="143">
        <f>SUM(BK106:BK111)</f>
        <v>0</v>
      </c>
    </row>
    <row r="106" spans="1:65" s="2" customFormat="1" ht="36">
      <c r="A106" s="33"/>
      <c r="B106" s="146"/>
      <c r="C106" s="147" t="s">
        <v>15</v>
      </c>
      <c r="D106" s="346" t="s">
        <v>184</v>
      </c>
      <c r="E106" s="148" t="s">
        <v>204</v>
      </c>
      <c r="F106" s="149" t="s">
        <v>205</v>
      </c>
      <c r="G106" s="150" t="s">
        <v>187</v>
      </c>
      <c r="H106" s="151">
        <v>2.1</v>
      </c>
      <c r="I106" s="152"/>
      <c r="J106" s="153">
        <f>ROUND(I106*H106,2)</f>
        <v>0</v>
      </c>
      <c r="K106" s="149" t="s">
        <v>188</v>
      </c>
      <c r="L106" s="34"/>
      <c r="M106" s="154" t="s">
        <v>3</v>
      </c>
      <c r="N106" s="155" t="s">
        <v>42</v>
      </c>
      <c r="O106" s="54"/>
      <c r="P106" s="156">
        <f>O106*H106</f>
        <v>0</v>
      </c>
      <c r="Q106" s="156">
        <v>0.01575</v>
      </c>
      <c r="R106" s="156">
        <f>Q106*H106</f>
        <v>0.033075</v>
      </c>
      <c r="S106" s="156">
        <v>0</v>
      </c>
      <c r="T106" s="157">
        <f>S106*H106</f>
        <v>0</v>
      </c>
      <c r="U106" s="33"/>
      <c r="V106" s="33"/>
      <c r="W106" s="33"/>
      <c r="X106" s="33"/>
      <c r="Y106" s="33"/>
      <c r="Z106" s="33"/>
      <c r="AA106" s="33"/>
      <c r="AB106" s="33"/>
      <c r="AC106" s="33"/>
      <c r="AD106" s="33"/>
      <c r="AE106" s="33"/>
      <c r="AR106" s="158" t="s">
        <v>87</v>
      </c>
      <c r="AT106" s="158" t="s">
        <v>184</v>
      </c>
      <c r="AU106" s="158" t="s">
        <v>79</v>
      </c>
      <c r="AY106" s="18" t="s">
        <v>182</v>
      </c>
      <c r="BE106" s="159">
        <f>IF(N106="základní",J106,0)</f>
        <v>0</v>
      </c>
      <c r="BF106" s="159">
        <f>IF(N106="snížená",J106,0)</f>
        <v>0</v>
      </c>
      <c r="BG106" s="159">
        <f>IF(N106="zákl. přenesená",J106,0)</f>
        <v>0</v>
      </c>
      <c r="BH106" s="159">
        <f>IF(N106="sníž. přenesená",J106,0)</f>
        <v>0</v>
      </c>
      <c r="BI106" s="159">
        <f>IF(N106="nulová",J106,0)</f>
        <v>0</v>
      </c>
      <c r="BJ106" s="18" t="s">
        <v>15</v>
      </c>
      <c r="BK106" s="159">
        <f>ROUND(I106*H106,2)</f>
        <v>0</v>
      </c>
      <c r="BL106" s="18" t="s">
        <v>87</v>
      </c>
      <c r="BM106" s="158" t="s">
        <v>917</v>
      </c>
    </row>
    <row r="107" spans="2:51" s="13" customFormat="1" ht="12">
      <c r="B107" s="160"/>
      <c r="D107" s="347" t="s">
        <v>190</v>
      </c>
      <c r="E107" s="161" t="s">
        <v>3</v>
      </c>
      <c r="F107" s="162" t="s">
        <v>499</v>
      </c>
      <c r="H107" s="163">
        <v>2.1</v>
      </c>
      <c r="I107" s="164"/>
      <c r="L107" s="160"/>
      <c r="M107" s="165"/>
      <c r="N107" s="166"/>
      <c r="O107" s="166"/>
      <c r="P107" s="166"/>
      <c r="Q107" s="166"/>
      <c r="R107" s="166"/>
      <c r="S107" s="166"/>
      <c r="T107" s="167"/>
      <c r="AT107" s="161" t="s">
        <v>190</v>
      </c>
      <c r="AU107" s="161" t="s">
        <v>79</v>
      </c>
      <c r="AV107" s="13" t="s">
        <v>79</v>
      </c>
      <c r="AW107" s="13" t="s">
        <v>33</v>
      </c>
      <c r="AX107" s="13" t="s">
        <v>15</v>
      </c>
      <c r="AY107" s="161" t="s">
        <v>182</v>
      </c>
    </row>
    <row r="108" spans="1:65" s="2" customFormat="1" ht="33" customHeight="1">
      <c r="A108" s="33"/>
      <c r="B108" s="146"/>
      <c r="C108" s="147" t="s">
        <v>79</v>
      </c>
      <c r="D108" s="346" t="s">
        <v>184</v>
      </c>
      <c r="E108" s="148" t="s">
        <v>211</v>
      </c>
      <c r="F108" s="149" t="s">
        <v>212</v>
      </c>
      <c r="G108" s="150" t="s">
        <v>187</v>
      </c>
      <c r="H108" s="151">
        <v>8</v>
      </c>
      <c r="I108" s="152"/>
      <c r="J108" s="153">
        <f>ROUND(I108*H108,2)</f>
        <v>0</v>
      </c>
      <c r="K108" s="149" t="s">
        <v>188</v>
      </c>
      <c r="L108" s="34"/>
      <c r="M108" s="154" t="s">
        <v>3</v>
      </c>
      <c r="N108" s="155" t="s">
        <v>42</v>
      </c>
      <c r="O108" s="54"/>
      <c r="P108" s="156">
        <f>O108*H108</f>
        <v>0</v>
      </c>
      <c r="Q108" s="156">
        <v>0</v>
      </c>
      <c r="R108" s="156">
        <f>Q108*H108</f>
        <v>0</v>
      </c>
      <c r="S108" s="156">
        <v>0</v>
      </c>
      <c r="T108" s="157">
        <f>S108*H108</f>
        <v>0</v>
      </c>
      <c r="U108" s="33"/>
      <c r="V108" s="33"/>
      <c r="W108" s="33"/>
      <c r="X108" s="33"/>
      <c r="Y108" s="33"/>
      <c r="Z108" s="33"/>
      <c r="AA108" s="33"/>
      <c r="AB108" s="33"/>
      <c r="AC108" s="33"/>
      <c r="AD108" s="33"/>
      <c r="AE108" s="33"/>
      <c r="AR108" s="158" t="s">
        <v>87</v>
      </c>
      <c r="AT108" s="158" t="s">
        <v>184</v>
      </c>
      <c r="AU108" s="158" t="s">
        <v>79</v>
      </c>
      <c r="AY108" s="18" t="s">
        <v>182</v>
      </c>
      <c r="BE108" s="159">
        <f>IF(N108="základní",J108,0)</f>
        <v>0</v>
      </c>
      <c r="BF108" s="159">
        <f>IF(N108="snížená",J108,0)</f>
        <v>0</v>
      </c>
      <c r="BG108" s="159">
        <f>IF(N108="zákl. přenesená",J108,0)</f>
        <v>0</v>
      </c>
      <c r="BH108" s="159">
        <f>IF(N108="sníž. přenesená",J108,0)</f>
        <v>0</v>
      </c>
      <c r="BI108" s="159">
        <f>IF(N108="nulová",J108,0)</f>
        <v>0</v>
      </c>
      <c r="BJ108" s="18" t="s">
        <v>15</v>
      </c>
      <c r="BK108" s="159">
        <f>ROUND(I108*H108,2)</f>
        <v>0</v>
      </c>
      <c r="BL108" s="18" t="s">
        <v>87</v>
      </c>
      <c r="BM108" s="158" t="s">
        <v>918</v>
      </c>
    </row>
    <row r="109" spans="1:65" s="2" customFormat="1" ht="36">
      <c r="A109" s="33"/>
      <c r="B109" s="146"/>
      <c r="C109" s="147" t="s">
        <v>75</v>
      </c>
      <c r="D109" s="346" t="s">
        <v>184</v>
      </c>
      <c r="E109" s="148" t="s">
        <v>214</v>
      </c>
      <c r="F109" s="149" t="s">
        <v>215</v>
      </c>
      <c r="G109" s="150" t="s">
        <v>187</v>
      </c>
      <c r="H109" s="151">
        <v>7</v>
      </c>
      <c r="I109" s="152"/>
      <c r="J109" s="153">
        <f>ROUND(I109*H109,2)</f>
        <v>0</v>
      </c>
      <c r="K109" s="149" t="s">
        <v>188</v>
      </c>
      <c r="L109" s="34"/>
      <c r="M109" s="154" t="s">
        <v>3</v>
      </c>
      <c r="N109" s="155" t="s">
        <v>42</v>
      </c>
      <c r="O109" s="54"/>
      <c r="P109" s="156">
        <f>O109*H109</f>
        <v>0</v>
      </c>
      <c r="Q109" s="156">
        <v>0</v>
      </c>
      <c r="R109" s="156">
        <f>Q109*H109</f>
        <v>0</v>
      </c>
      <c r="S109" s="156">
        <v>0</v>
      </c>
      <c r="T109" s="157">
        <f>S109*H109</f>
        <v>0</v>
      </c>
      <c r="U109" s="33"/>
      <c r="V109" s="33"/>
      <c r="W109" s="33"/>
      <c r="X109" s="33"/>
      <c r="Y109" s="33"/>
      <c r="Z109" s="33"/>
      <c r="AA109" s="33"/>
      <c r="AB109" s="33"/>
      <c r="AC109" s="33"/>
      <c r="AD109" s="33"/>
      <c r="AE109" s="33"/>
      <c r="AR109" s="158" t="s">
        <v>87</v>
      </c>
      <c r="AT109" s="158" t="s">
        <v>184</v>
      </c>
      <c r="AU109" s="158" t="s">
        <v>79</v>
      </c>
      <c r="AY109" s="18" t="s">
        <v>182</v>
      </c>
      <c r="BE109" s="159">
        <f>IF(N109="základní",J109,0)</f>
        <v>0</v>
      </c>
      <c r="BF109" s="159">
        <f>IF(N109="snížená",J109,0)</f>
        <v>0</v>
      </c>
      <c r="BG109" s="159">
        <f>IF(N109="zákl. přenesená",J109,0)</f>
        <v>0</v>
      </c>
      <c r="BH109" s="159">
        <f>IF(N109="sníž. přenesená",J109,0)</f>
        <v>0</v>
      </c>
      <c r="BI109" s="159">
        <f>IF(N109="nulová",J109,0)</f>
        <v>0</v>
      </c>
      <c r="BJ109" s="18" t="s">
        <v>15</v>
      </c>
      <c r="BK109" s="159">
        <f>ROUND(I109*H109,2)</f>
        <v>0</v>
      </c>
      <c r="BL109" s="18" t="s">
        <v>87</v>
      </c>
      <c r="BM109" s="158" t="s">
        <v>919</v>
      </c>
    </row>
    <row r="110" spans="2:51" s="15" customFormat="1" ht="12">
      <c r="B110" s="176"/>
      <c r="D110" s="347" t="s">
        <v>190</v>
      </c>
      <c r="E110" s="177" t="s">
        <v>3</v>
      </c>
      <c r="F110" s="178" t="s">
        <v>217</v>
      </c>
      <c r="H110" s="177" t="s">
        <v>3</v>
      </c>
      <c r="I110" s="179"/>
      <c r="L110" s="176"/>
      <c r="M110" s="180"/>
      <c r="N110" s="181"/>
      <c r="O110" s="181"/>
      <c r="P110" s="181"/>
      <c r="Q110" s="181"/>
      <c r="R110" s="181"/>
      <c r="S110" s="181"/>
      <c r="T110" s="182"/>
      <c r="AT110" s="177" t="s">
        <v>190</v>
      </c>
      <c r="AU110" s="177" t="s">
        <v>79</v>
      </c>
      <c r="AV110" s="15" t="s">
        <v>15</v>
      </c>
      <c r="AW110" s="15" t="s">
        <v>33</v>
      </c>
      <c r="AX110" s="15" t="s">
        <v>71</v>
      </c>
      <c r="AY110" s="177" t="s">
        <v>182</v>
      </c>
    </row>
    <row r="111" spans="2:51" s="13" customFormat="1" ht="12">
      <c r="B111" s="160"/>
      <c r="D111" s="347" t="s">
        <v>190</v>
      </c>
      <c r="E111" s="161" t="s">
        <v>3</v>
      </c>
      <c r="F111" s="162" t="s">
        <v>502</v>
      </c>
      <c r="H111" s="163">
        <v>7</v>
      </c>
      <c r="I111" s="164"/>
      <c r="L111" s="160"/>
      <c r="M111" s="165"/>
      <c r="N111" s="166"/>
      <c r="O111" s="166"/>
      <c r="P111" s="166"/>
      <c r="Q111" s="166"/>
      <c r="R111" s="166"/>
      <c r="S111" s="166"/>
      <c r="T111" s="167"/>
      <c r="AT111" s="161" t="s">
        <v>190</v>
      </c>
      <c r="AU111" s="161" t="s">
        <v>79</v>
      </c>
      <c r="AV111" s="13" t="s">
        <v>79</v>
      </c>
      <c r="AW111" s="13" t="s">
        <v>33</v>
      </c>
      <c r="AX111" s="13" t="s">
        <v>15</v>
      </c>
      <c r="AY111" s="161" t="s">
        <v>182</v>
      </c>
    </row>
    <row r="112" spans="2:63" s="12" customFormat="1" ht="22.9" customHeight="1">
      <c r="B112" s="133"/>
      <c r="D112" s="348" t="s">
        <v>70</v>
      </c>
      <c r="E112" s="144" t="s">
        <v>219</v>
      </c>
      <c r="F112" s="144" t="s">
        <v>220</v>
      </c>
      <c r="I112" s="136"/>
      <c r="J112" s="145">
        <f>BK112</f>
        <v>0</v>
      </c>
      <c r="L112" s="133"/>
      <c r="M112" s="138"/>
      <c r="N112" s="139"/>
      <c r="O112" s="139"/>
      <c r="P112" s="140">
        <f>P113+P115</f>
        <v>0</v>
      </c>
      <c r="Q112" s="139"/>
      <c r="R112" s="140">
        <f>R113+R115</f>
        <v>0.00032</v>
      </c>
      <c r="S112" s="139"/>
      <c r="T112" s="141">
        <f>T113+T115</f>
        <v>0.0966</v>
      </c>
      <c r="AR112" s="134" t="s">
        <v>15</v>
      </c>
      <c r="AT112" s="142" t="s">
        <v>70</v>
      </c>
      <c r="AU112" s="142" t="s">
        <v>15</v>
      </c>
      <c r="AY112" s="134" t="s">
        <v>182</v>
      </c>
      <c r="BK112" s="143">
        <f>BK113+BK115</f>
        <v>0</v>
      </c>
    </row>
    <row r="113" spans="2:63" s="12" customFormat="1" ht="20.85" customHeight="1">
      <c r="B113" s="133"/>
      <c r="D113" s="348" t="s">
        <v>70</v>
      </c>
      <c r="E113" s="144" t="s">
        <v>221</v>
      </c>
      <c r="F113" s="144" t="s">
        <v>222</v>
      </c>
      <c r="I113" s="136"/>
      <c r="J113" s="145">
        <f>BK113</f>
        <v>0</v>
      </c>
      <c r="L113" s="133"/>
      <c r="M113" s="138"/>
      <c r="N113" s="139"/>
      <c r="O113" s="139"/>
      <c r="P113" s="140">
        <f>P114</f>
        <v>0</v>
      </c>
      <c r="Q113" s="139"/>
      <c r="R113" s="140">
        <f>R114</f>
        <v>0.00032</v>
      </c>
      <c r="S113" s="139"/>
      <c r="T113" s="141">
        <f>T114</f>
        <v>0</v>
      </c>
      <c r="AR113" s="134" t="s">
        <v>15</v>
      </c>
      <c r="AT113" s="142" t="s">
        <v>70</v>
      </c>
      <c r="AU113" s="142" t="s">
        <v>79</v>
      </c>
      <c r="AY113" s="134" t="s">
        <v>182</v>
      </c>
      <c r="BK113" s="143">
        <f>BK114</f>
        <v>0</v>
      </c>
    </row>
    <row r="114" spans="1:65" s="2" customFormat="1" ht="36">
      <c r="A114" s="33"/>
      <c r="B114" s="146"/>
      <c r="C114" s="147" t="s">
        <v>87</v>
      </c>
      <c r="D114" s="346" t="s">
        <v>184</v>
      </c>
      <c r="E114" s="148" t="s">
        <v>223</v>
      </c>
      <c r="F114" s="149" t="s">
        <v>224</v>
      </c>
      <c r="G114" s="150" t="s">
        <v>187</v>
      </c>
      <c r="H114" s="151">
        <v>8</v>
      </c>
      <c r="I114" s="152"/>
      <c r="J114" s="153">
        <f>ROUND(I114*H114,2)</f>
        <v>0</v>
      </c>
      <c r="K114" s="149" t="s">
        <v>188</v>
      </c>
      <c r="L114" s="34"/>
      <c r="M114" s="154" t="s">
        <v>3</v>
      </c>
      <c r="N114" s="155" t="s">
        <v>42</v>
      </c>
      <c r="O114" s="54"/>
      <c r="P114" s="156">
        <f>O114*H114</f>
        <v>0</v>
      </c>
      <c r="Q114" s="156">
        <v>4E-05</v>
      </c>
      <c r="R114" s="156">
        <f>Q114*H114</f>
        <v>0.00032</v>
      </c>
      <c r="S114" s="156">
        <v>0</v>
      </c>
      <c r="T114" s="157">
        <f>S114*H114</f>
        <v>0</v>
      </c>
      <c r="U114" s="33"/>
      <c r="V114" s="33"/>
      <c r="W114" s="33"/>
      <c r="X114" s="33"/>
      <c r="Y114" s="33"/>
      <c r="Z114" s="33"/>
      <c r="AA114" s="33"/>
      <c r="AB114" s="33"/>
      <c r="AC114" s="33"/>
      <c r="AD114" s="33"/>
      <c r="AE114" s="33"/>
      <c r="AR114" s="158" t="s">
        <v>87</v>
      </c>
      <c r="AT114" s="158" t="s">
        <v>184</v>
      </c>
      <c r="AU114" s="158" t="s">
        <v>75</v>
      </c>
      <c r="AY114" s="18" t="s">
        <v>182</v>
      </c>
      <c r="BE114" s="159">
        <f>IF(N114="základní",J114,0)</f>
        <v>0</v>
      </c>
      <c r="BF114" s="159">
        <f>IF(N114="snížená",J114,0)</f>
        <v>0</v>
      </c>
      <c r="BG114" s="159">
        <f>IF(N114="zákl. přenesená",J114,0)</f>
        <v>0</v>
      </c>
      <c r="BH114" s="159">
        <f>IF(N114="sníž. přenesená",J114,0)</f>
        <v>0</v>
      </c>
      <c r="BI114" s="159">
        <f>IF(N114="nulová",J114,0)</f>
        <v>0</v>
      </c>
      <c r="BJ114" s="18" t="s">
        <v>15</v>
      </c>
      <c r="BK114" s="159">
        <f>ROUND(I114*H114,2)</f>
        <v>0</v>
      </c>
      <c r="BL114" s="18" t="s">
        <v>87</v>
      </c>
      <c r="BM114" s="158" t="s">
        <v>920</v>
      </c>
    </row>
    <row r="115" spans="2:63" s="12" customFormat="1" ht="20.85" customHeight="1">
      <c r="B115" s="133"/>
      <c r="D115" s="348" t="s">
        <v>70</v>
      </c>
      <c r="E115" s="144" t="s">
        <v>227</v>
      </c>
      <c r="F115" s="144" t="s">
        <v>228</v>
      </c>
      <c r="I115" s="136"/>
      <c r="J115" s="145">
        <f>BK115</f>
        <v>0</v>
      </c>
      <c r="L115" s="133"/>
      <c r="M115" s="138"/>
      <c r="N115" s="139"/>
      <c r="O115" s="139"/>
      <c r="P115" s="140">
        <f>SUM(P116:P117)</f>
        <v>0</v>
      </c>
      <c r="Q115" s="139"/>
      <c r="R115" s="140">
        <f>SUM(R116:R117)</f>
        <v>0</v>
      </c>
      <c r="S115" s="139"/>
      <c r="T115" s="141">
        <f>SUM(T116:T117)</f>
        <v>0.0966</v>
      </c>
      <c r="AR115" s="134" t="s">
        <v>15</v>
      </c>
      <c r="AT115" s="142" t="s">
        <v>70</v>
      </c>
      <c r="AU115" s="142" t="s">
        <v>79</v>
      </c>
      <c r="AY115" s="134" t="s">
        <v>182</v>
      </c>
      <c r="BK115" s="143">
        <f>SUM(BK116:BK117)</f>
        <v>0</v>
      </c>
    </row>
    <row r="116" spans="1:65" s="2" customFormat="1" ht="36">
      <c r="A116" s="33"/>
      <c r="B116" s="146"/>
      <c r="C116" s="147" t="s">
        <v>111</v>
      </c>
      <c r="D116" s="346" t="s">
        <v>184</v>
      </c>
      <c r="E116" s="148" t="s">
        <v>236</v>
      </c>
      <c r="F116" s="149" t="s">
        <v>237</v>
      </c>
      <c r="G116" s="150" t="s">
        <v>187</v>
      </c>
      <c r="H116" s="151">
        <v>2.1</v>
      </c>
      <c r="I116" s="152"/>
      <c r="J116" s="153">
        <f>ROUND(I116*H116,2)</f>
        <v>0</v>
      </c>
      <c r="K116" s="149" t="s">
        <v>188</v>
      </c>
      <c r="L116" s="34"/>
      <c r="M116" s="154" t="s">
        <v>3</v>
      </c>
      <c r="N116" s="155" t="s">
        <v>42</v>
      </c>
      <c r="O116" s="54"/>
      <c r="P116" s="156">
        <f>O116*H116</f>
        <v>0</v>
      </c>
      <c r="Q116" s="156">
        <v>0</v>
      </c>
      <c r="R116" s="156">
        <f>Q116*H116</f>
        <v>0</v>
      </c>
      <c r="S116" s="156">
        <v>0.046</v>
      </c>
      <c r="T116" s="157">
        <f>S116*H116</f>
        <v>0.0966</v>
      </c>
      <c r="U116" s="33"/>
      <c r="V116" s="33"/>
      <c r="W116" s="33"/>
      <c r="X116" s="33"/>
      <c r="Y116" s="33"/>
      <c r="Z116" s="33"/>
      <c r="AA116" s="33"/>
      <c r="AB116" s="33"/>
      <c r="AC116" s="33"/>
      <c r="AD116" s="33"/>
      <c r="AE116" s="33"/>
      <c r="AR116" s="158" t="s">
        <v>87</v>
      </c>
      <c r="AT116" s="158" t="s">
        <v>184</v>
      </c>
      <c r="AU116" s="158" t="s">
        <v>75</v>
      </c>
      <c r="AY116" s="18" t="s">
        <v>182</v>
      </c>
      <c r="BE116" s="159">
        <f>IF(N116="základní",J116,0)</f>
        <v>0</v>
      </c>
      <c r="BF116" s="159">
        <f>IF(N116="snížená",J116,0)</f>
        <v>0</v>
      </c>
      <c r="BG116" s="159">
        <f>IF(N116="zákl. přenesená",J116,0)</f>
        <v>0</v>
      </c>
      <c r="BH116" s="159">
        <f>IF(N116="sníž. přenesená",J116,0)</f>
        <v>0</v>
      </c>
      <c r="BI116" s="159">
        <f>IF(N116="nulová",J116,0)</f>
        <v>0</v>
      </c>
      <c r="BJ116" s="18" t="s">
        <v>15</v>
      </c>
      <c r="BK116" s="159">
        <f>ROUND(I116*H116,2)</f>
        <v>0</v>
      </c>
      <c r="BL116" s="18" t="s">
        <v>87</v>
      </c>
      <c r="BM116" s="158" t="s">
        <v>921</v>
      </c>
    </row>
    <row r="117" spans="2:51" s="13" customFormat="1" ht="12">
      <c r="B117" s="160"/>
      <c r="D117" s="347" t="s">
        <v>190</v>
      </c>
      <c r="E117" s="161" t="s">
        <v>3</v>
      </c>
      <c r="F117" s="162" t="s">
        <v>499</v>
      </c>
      <c r="H117" s="163">
        <v>2.1</v>
      </c>
      <c r="I117" s="164"/>
      <c r="L117" s="160"/>
      <c r="M117" s="165"/>
      <c r="N117" s="166"/>
      <c r="O117" s="166"/>
      <c r="P117" s="166"/>
      <c r="Q117" s="166"/>
      <c r="R117" s="166"/>
      <c r="S117" s="166"/>
      <c r="T117" s="167"/>
      <c r="AT117" s="161" t="s">
        <v>190</v>
      </c>
      <c r="AU117" s="161" t="s">
        <v>75</v>
      </c>
      <c r="AV117" s="13" t="s">
        <v>79</v>
      </c>
      <c r="AW117" s="13" t="s">
        <v>33</v>
      </c>
      <c r="AX117" s="13" t="s">
        <v>15</v>
      </c>
      <c r="AY117" s="161" t="s">
        <v>182</v>
      </c>
    </row>
    <row r="118" spans="2:63" s="12" customFormat="1" ht="22.9" customHeight="1">
      <c r="B118" s="133"/>
      <c r="D118" s="348" t="s">
        <v>70</v>
      </c>
      <c r="E118" s="144" t="s">
        <v>240</v>
      </c>
      <c r="F118" s="144" t="s">
        <v>241</v>
      </c>
      <c r="I118" s="136"/>
      <c r="J118" s="145">
        <f>BK118</f>
        <v>0</v>
      </c>
      <c r="L118" s="133"/>
      <c r="M118" s="138"/>
      <c r="N118" s="139"/>
      <c r="O118" s="139"/>
      <c r="P118" s="140">
        <f>SUM(P119:P123)</f>
        <v>0</v>
      </c>
      <c r="Q118" s="139"/>
      <c r="R118" s="140">
        <f>SUM(R119:R123)</f>
        <v>0</v>
      </c>
      <c r="S118" s="139"/>
      <c r="T118" s="141">
        <f>SUM(T119:T123)</f>
        <v>0</v>
      </c>
      <c r="AR118" s="134" t="s">
        <v>15</v>
      </c>
      <c r="AT118" s="142" t="s">
        <v>70</v>
      </c>
      <c r="AU118" s="142" t="s">
        <v>15</v>
      </c>
      <c r="AY118" s="134" t="s">
        <v>182</v>
      </c>
      <c r="BK118" s="143">
        <f>SUM(BK119:BK123)</f>
        <v>0</v>
      </c>
    </row>
    <row r="119" spans="1:65" s="2" customFormat="1" ht="44.25" customHeight="1">
      <c r="A119" s="33"/>
      <c r="B119" s="146"/>
      <c r="C119" s="147" t="s">
        <v>126</v>
      </c>
      <c r="D119" s="346" t="s">
        <v>184</v>
      </c>
      <c r="E119" s="148" t="s">
        <v>787</v>
      </c>
      <c r="F119" s="149" t="s">
        <v>788</v>
      </c>
      <c r="G119" s="150" t="s">
        <v>245</v>
      </c>
      <c r="H119" s="151">
        <v>1.415</v>
      </c>
      <c r="I119" s="152"/>
      <c r="J119" s="153">
        <f>ROUND(I119*H119,2)</f>
        <v>0</v>
      </c>
      <c r="K119" s="149" t="s">
        <v>188</v>
      </c>
      <c r="L119" s="34"/>
      <c r="M119" s="154" t="s">
        <v>3</v>
      </c>
      <c r="N119" s="155" t="s">
        <v>42</v>
      </c>
      <c r="O119" s="54"/>
      <c r="P119" s="156">
        <f>O119*H119</f>
        <v>0</v>
      </c>
      <c r="Q119" s="156">
        <v>0</v>
      </c>
      <c r="R119" s="156">
        <f>Q119*H119</f>
        <v>0</v>
      </c>
      <c r="S119" s="156">
        <v>0</v>
      </c>
      <c r="T119" s="157">
        <f>S119*H119</f>
        <v>0</v>
      </c>
      <c r="U119" s="33"/>
      <c r="V119" s="33"/>
      <c r="W119" s="33"/>
      <c r="X119" s="33"/>
      <c r="Y119" s="33"/>
      <c r="Z119" s="33"/>
      <c r="AA119" s="33"/>
      <c r="AB119" s="33"/>
      <c r="AC119" s="33"/>
      <c r="AD119" s="33"/>
      <c r="AE119" s="33"/>
      <c r="AR119" s="158" t="s">
        <v>87</v>
      </c>
      <c r="AT119" s="158" t="s">
        <v>184</v>
      </c>
      <c r="AU119" s="158" t="s">
        <v>79</v>
      </c>
      <c r="AY119" s="18" t="s">
        <v>182</v>
      </c>
      <c r="BE119" s="159">
        <f>IF(N119="základní",J119,0)</f>
        <v>0</v>
      </c>
      <c r="BF119" s="159">
        <f>IF(N119="snížená",J119,0)</f>
        <v>0</v>
      </c>
      <c r="BG119" s="159">
        <f>IF(N119="zákl. přenesená",J119,0)</f>
        <v>0</v>
      </c>
      <c r="BH119" s="159">
        <f>IF(N119="sníž. přenesená",J119,0)</f>
        <v>0</v>
      </c>
      <c r="BI119" s="159">
        <f>IF(N119="nulová",J119,0)</f>
        <v>0</v>
      </c>
      <c r="BJ119" s="18" t="s">
        <v>15</v>
      </c>
      <c r="BK119" s="159">
        <f>ROUND(I119*H119,2)</f>
        <v>0</v>
      </c>
      <c r="BL119" s="18" t="s">
        <v>87</v>
      </c>
      <c r="BM119" s="158" t="s">
        <v>922</v>
      </c>
    </row>
    <row r="120" spans="1:65" s="2" customFormat="1" ht="33" customHeight="1">
      <c r="A120" s="33"/>
      <c r="B120" s="146"/>
      <c r="C120" s="147" t="s">
        <v>129</v>
      </c>
      <c r="D120" s="346" t="s">
        <v>184</v>
      </c>
      <c r="E120" s="148" t="s">
        <v>248</v>
      </c>
      <c r="F120" s="149" t="s">
        <v>249</v>
      </c>
      <c r="G120" s="150" t="s">
        <v>245</v>
      </c>
      <c r="H120" s="151">
        <v>1.415</v>
      </c>
      <c r="I120" s="152"/>
      <c r="J120" s="153">
        <f>ROUND(I120*H120,2)</f>
        <v>0</v>
      </c>
      <c r="K120" s="149" t="s">
        <v>188</v>
      </c>
      <c r="L120" s="34"/>
      <c r="M120" s="154" t="s">
        <v>3</v>
      </c>
      <c r="N120" s="155" t="s">
        <v>42</v>
      </c>
      <c r="O120" s="54"/>
      <c r="P120" s="156">
        <f>O120*H120</f>
        <v>0</v>
      </c>
      <c r="Q120" s="156">
        <v>0</v>
      </c>
      <c r="R120" s="156">
        <f>Q120*H120</f>
        <v>0</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923</v>
      </c>
    </row>
    <row r="121" spans="1:65" s="2" customFormat="1" ht="44.25" customHeight="1">
      <c r="A121" s="33"/>
      <c r="B121" s="146"/>
      <c r="C121" s="147" t="s">
        <v>132</v>
      </c>
      <c r="D121" s="346" t="s">
        <v>184</v>
      </c>
      <c r="E121" s="148" t="s">
        <v>252</v>
      </c>
      <c r="F121" s="149" t="s">
        <v>253</v>
      </c>
      <c r="G121" s="150" t="s">
        <v>245</v>
      </c>
      <c r="H121" s="151">
        <v>42.45</v>
      </c>
      <c r="I121" s="152"/>
      <c r="J121" s="153">
        <f>ROUND(I121*H121,2)</f>
        <v>0</v>
      </c>
      <c r="K121" s="149" t="s">
        <v>188</v>
      </c>
      <c r="L121" s="34"/>
      <c r="M121" s="154" t="s">
        <v>3</v>
      </c>
      <c r="N121" s="155" t="s">
        <v>42</v>
      </c>
      <c r="O121" s="54"/>
      <c r="P121" s="156">
        <f>O121*H121</f>
        <v>0</v>
      </c>
      <c r="Q121" s="156">
        <v>0</v>
      </c>
      <c r="R121" s="156">
        <f>Q121*H121</f>
        <v>0</v>
      </c>
      <c r="S121" s="156">
        <v>0</v>
      </c>
      <c r="T121" s="157">
        <f>S121*H121</f>
        <v>0</v>
      </c>
      <c r="U121" s="33"/>
      <c r="V121" s="33"/>
      <c r="W121" s="33"/>
      <c r="X121" s="33"/>
      <c r="Y121" s="33"/>
      <c r="Z121" s="33"/>
      <c r="AA121" s="33"/>
      <c r="AB121" s="33"/>
      <c r="AC121" s="33"/>
      <c r="AD121" s="33"/>
      <c r="AE121" s="33"/>
      <c r="AR121" s="158" t="s">
        <v>87</v>
      </c>
      <c r="AT121" s="158" t="s">
        <v>184</v>
      </c>
      <c r="AU121" s="158" t="s">
        <v>79</v>
      </c>
      <c r="AY121" s="18" t="s">
        <v>182</v>
      </c>
      <c r="BE121" s="159">
        <f>IF(N121="základní",J121,0)</f>
        <v>0</v>
      </c>
      <c r="BF121" s="159">
        <f>IF(N121="snížená",J121,0)</f>
        <v>0</v>
      </c>
      <c r="BG121" s="159">
        <f>IF(N121="zákl. přenesená",J121,0)</f>
        <v>0</v>
      </c>
      <c r="BH121" s="159">
        <f>IF(N121="sníž. přenesená",J121,0)</f>
        <v>0</v>
      </c>
      <c r="BI121" s="159">
        <f>IF(N121="nulová",J121,0)</f>
        <v>0</v>
      </c>
      <c r="BJ121" s="18" t="s">
        <v>15</v>
      </c>
      <c r="BK121" s="159">
        <f>ROUND(I121*H121,2)</f>
        <v>0</v>
      </c>
      <c r="BL121" s="18" t="s">
        <v>87</v>
      </c>
      <c r="BM121" s="158" t="s">
        <v>924</v>
      </c>
    </row>
    <row r="122" spans="2:51" s="13" customFormat="1" ht="12">
      <c r="B122" s="160"/>
      <c r="D122" s="347" t="s">
        <v>190</v>
      </c>
      <c r="F122" s="162" t="s">
        <v>508</v>
      </c>
      <c r="H122" s="163">
        <v>42.45</v>
      </c>
      <c r="I122" s="164"/>
      <c r="L122" s="160"/>
      <c r="M122" s="165"/>
      <c r="N122" s="166"/>
      <c r="O122" s="166"/>
      <c r="P122" s="166"/>
      <c r="Q122" s="166"/>
      <c r="R122" s="166"/>
      <c r="S122" s="166"/>
      <c r="T122" s="167"/>
      <c r="AT122" s="161" t="s">
        <v>190</v>
      </c>
      <c r="AU122" s="161" t="s">
        <v>79</v>
      </c>
      <c r="AV122" s="13" t="s">
        <v>79</v>
      </c>
      <c r="AW122" s="13" t="s">
        <v>4</v>
      </c>
      <c r="AX122" s="13" t="s">
        <v>15</v>
      </c>
      <c r="AY122" s="161" t="s">
        <v>182</v>
      </c>
    </row>
    <row r="123" spans="1:65" s="2" customFormat="1" ht="44.25" customHeight="1">
      <c r="A123" s="33"/>
      <c r="B123" s="146"/>
      <c r="C123" s="147" t="s">
        <v>219</v>
      </c>
      <c r="D123" s="346" t="s">
        <v>184</v>
      </c>
      <c r="E123" s="148" t="s">
        <v>257</v>
      </c>
      <c r="F123" s="149" t="s">
        <v>258</v>
      </c>
      <c r="G123" s="150" t="s">
        <v>245</v>
      </c>
      <c r="H123" s="151">
        <v>1.415</v>
      </c>
      <c r="I123" s="152"/>
      <c r="J123" s="153">
        <f>ROUND(I123*H123,2)</f>
        <v>0</v>
      </c>
      <c r="K123" s="149" t="s">
        <v>188</v>
      </c>
      <c r="L123" s="34"/>
      <c r="M123" s="154" t="s">
        <v>3</v>
      </c>
      <c r="N123" s="155" t="s">
        <v>42</v>
      </c>
      <c r="O123" s="54"/>
      <c r="P123" s="156">
        <f>O123*H123</f>
        <v>0</v>
      </c>
      <c r="Q123" s="156">
        <v>0</v>
      </c>
      <c r="R123" s="156">
        <f>Q123*H123</f>
        <v>0</v>
      </c>
      <c r="S123" s="156">
        <v>0</v>
      </c>
      <c r="T123" s="157">
        <f>S123*H123</f>
        <v>0</v>
      </c>
      <c r="U123" s="33"/>
      <c r="V123" s="33"/>
      <c r="W123" s="33"/>
      <c r="X123" s="33"/>
      <c r="Y123" s="33"/>
      <c r="Z123" s="33"/>
      <c r="AA123" s="33"/>
      <c r="AB123" s="33"/>
      <c r="AC123" s="33"/>
      <c r="AD123" s="33"/>
      <c r="AE123" s="33"/>
      <c r="AR123" s="158" t="s">
        <v>87</v>
      </c>
      <c r="AT123" s="158" t="s">
        <v>184</v>
      </c>
      <c r="AU123" s="158" t="s">
        <v>79</v>
      </c>
      <c r="AY123" s="18" t="s">
        <v>182</v>
      </c>
      <c r="BE123" s="159">
        <f>IF(N123="základní",J123,0)</f>
        <v>0</v>
      </c>
      <c r="BF123" s="159">
        <f>IF(N123="snížená",J123,0)</f>
        <v>0</v>
      </c>
      <c r="BG123" s="159">
        <f>IF(N123="zákl. přenesená",J123,0)</f>
        <v>0</v>
      </c>
      <c r="BH123" s="159">
        <f>IF(N123="sníž. přenesená",J123,0)</f>
        <v>0</v>
      </c>
      <c r="BI123" s="159">
        <f>IF(N123="nulová",J123,0)</f>
        <v>0</v>
      </c>
      <c r="BJ123" s="18" t="s">
        <v>15</v>
      </c>
      <c r="BK123" s="159">
        <f>ROUND(I123*H123,2)</f>
        <v>0</v>
      </c>
      <c r="BL123" s="18" t="s">
        <v>87</v>
      </c>
      <c r="BM123" s="158" t="s">
        <v>925</v>
      </c>
    </row>
    <row r="124" spans="2:63" s="12" customFormat="1" ht="22.9" customHeight="1">
      <c r="B124" s="133"/>
      <c r="D124" s="348" t="s">
        <v>70</v>
      </c>
      <c r="E124" s="144" t="s">
        <v>260</v>
      </c>
      <c r="F124" s="144" t="s">
        <v>261</v>
      </c>
      <c r="I124" s="136"/>
      <c r="J124" s="145">
        <f>BK124</f>
        <v>0</v>
      </c>
      <c r="L124" s="133"/>
      <c r="M124" s="138"/>
      <c r="N124" s="139"/>
      <c r="O124" s="139"/>
      <c r="P124" s="140">
        <f>P125</f>
        <v>0</v>
      </c>
      <c r="Q124" s="139"/>
      <c r="R124" s="140">
        <f>R125</f>
        <v>0</v>
      </c>
      <c r="S124" s="139"/>
      <c r="T124" s="141">
        <f>T125</f>
        <v>0</v>
      </c>
      <c r="AR124" s="134" t="s">
        <v>15</v>
      </c>
      <c r="AT124" s="142" t="s">
        <v>70</v>
      </c>
      <c r="AU124" s="142" t="s">
        <v>15</v>
      </c>
      <c r="AY124" s="134" t="s">
        <v>182</v>
      </c>
      <c r="BK124" s="143">
        <f>BK125</f>
        <v>0</v>
      </c>
    </row>
    <row r="125" spans="1:65" s="2" customFormat="1" ht="55.5" customHeight="1">
      <c r="A125" s="33"/>
      <c r="B125" s="146"/>
      <c r="C125" s="147" t="s">
        <v>235</v>
      </c>
      <c r="D125" s="346" t="s">
        <v>184</v>
      </c>
      <c r="E125" s="148" t="s">
        <v>793</v>
      </c>
      <c r="F125" s="149" t="s">
        <v>794</v>
      </c>
      <c r="G125" s="150" t="s">
        <v>245</v>
      </c>
      <c r="H125" s="151">
        <v>0.033</v>
      </c>
      <c r="I125" s="152"/>
      <c r="J125" s="153">
        <f>ROUND(I125*H125,2)</f>
        <v>0</v>
      </c>
      <c r="K125" s="149" t="s">
        <v>188</v>
      </c>
      <c r="L125" s="34"/>
      <c r="M125" s="154" t="s">
        <v>3</v>
      </c>
      <c r="N125" s="155" t="s">
        <v>42</v>
      </c>
      <c r="O125" s="54"/>
      <c r="P125" s="156">
        <f>O125*H125</f>
        <v>0</v>
      </c>
      <c r="Q125" s="156">
        <v>0</v>
      </c>
      <c r="R125" s="156">
        <f>Q125*H125</f>
        <v>0</v>
      </c>
      <c r="S125" s="156">
        <v>0</v>
      </c>
      <c r="T125" s="157">
        <f>S125*H125</f>
        <v>0</v>
      </c>
      <c r="U125" s="33"/>
      <c r="V125" s="33"/>
      <c r="W125" s="33"/>
      <c r="X125" s="33"/>
      <c r="Y125" s="33"/>
      <c r="Z125" s="33"/>
      <c r="AA125" s="33"/>
      <c r="AB125" s="33"/>
      <c r="AC125" s="33"/>
      <c r="AD125" s="33"/>
      <c r="AE125" s="33"/>
      <c r="AR125" s="158" t="s">
        <v>87</v>
      </c>
      <c r="AT125" s="158" t="s">
        <v>184</v>
      </c>
      <c r="AU125" s="158" t="s">
        <v>79</v>
      </c>
      <c r="AY125" s="18" t="s">
        <v>182</v>
      </c>
      <c r="BE125" s="159">
        <f>IF(N125="základní",J125,0)</f>
        <v>0</v>
      </c>
      <c r="BF125" s="159">
        <f>IF(N125="snížená",J125,0)</f>
        <v>0</v>
      </c>
      <c r="BG125" s="159">
        <f>IF(N125="zákl. přenesená",J125,0)</f>
        <v>0</v>
      </c>
      <c r="BH125" s="159">
        <f>IF(N125="sníž. přenesená",J125,0)</f>
        <v>0</v>
      </c>
      <c r="BI125" s="159">
        <f>IF(N125="nulová",J125,0)</f>
        <v>0</v>
      </c>
      <c r="BJ125" s="18" t="s">
        <v>15</v>
      </c>
      <c r="BK125" s="159">
        <f>ROUND(I125*H125,2)</f>
        <v>0</v>
      </c>
      <c r="BL125" s="18" t="s">
        <v>87</v>
      </c>
      <c r="BM125" s="158" t="s">
        <v>926</v>
      </c>
    </row>
    <row r="126" spans="2:63" s="12" customFormat="1" ht="25.9" customHeight="1">
      <c r="B126" s="133"/>
      <c r="D126" s="348" t="s">
        <v>70</v>
      </c>
      <c r="E126" s="135" t="s">
        <v>265</v>
      </c>
      <c r="F126" s="135" t="s">
        <v>266</v>
      </c>
      <c r="I126" s="136"/>
      <c r="J126" s="137">
        <f>BK126</f>
        <v>0</v>
      </c>
      <c r="L126" s="133"/>
      <c r="M126" s="138"/>
      <c r="N126" s="139"/>
      <c r="O126" s="139"/>
      <c r="P126" s="140">
        <f>P127+P133+P143+P155</f>
        <v>0</v>
      </c>
      <c r="Q126" s="139"/>
      <c r="R126" s="140">
        <f>R127+R133+R143+R155</f>
        <v>0.157984</v>
      </c>
      <c r="S126" s="139"/>
      <c r="T126" s="141">
        <f>T127+T133+T143+T155</f>
        <v>1.318285</v>
      </c>
      <c r="AR126" s="134" t="s">
        <v>79</v>
      </c>
      <c r="AT126" s="142" t="s">
        <v>70</v>
      </c>
      <c r="AU126" s="142" t="s">
        <v>71</v>
      </c>
      <c r="AY126" s="134" t="s">
        <v>182</v>
      </c>
      <c r="BK126" s="143">
        <f>BK127+BK133+BK143+BK155</f>
        <v>0</v>
      </c>
    </row>
    <row r="127" spans="2:63" s="12" customFormat="1" ht="22.9" customHeight="1">
      <c r="B127" s="133"/>
      <c r="D127" s="348" t="s">
        <v>70</v>
      </c>
      <c r="E127" s="144" t="s">
        <v>326</v>
      </c>
      <c r="F127" s="144" t="s">
        <v>327</v>
      </c>
      <c r="I127" s="136"/>
      <c r="J127" s="145">
        <f>BK127</f>
        <v>0</v>
      </c>
      <c r="L127" s="133"/>
      <c r="M127" s="138"/>
      <c r="N127" s="139"/>
      <c r="O127" s="139"/>
      <c r="P127" s="140">
        <f>SUM(P128:P132)</f>
        <v>0</v>
      </c>
      <c r="Q127" s="139"/>
      <c r="R127" s="140">
        <f>SUM(R128:R132)</f>
        <v>0.10071000000000001</v>
      </c>
      <c r="S127" s="139"/>
      <c r="T127" s="141">
        <f>SUM(T128:T132)</f>
        <v>0.13768</v>
      </c>
      <c r="AR127" s="134" t="s">
        <v>79</v>
      </c>
      <c r="AT127" s="142" t="s">
        <v>70</v>
      </c>
      <c r="AU127" s="142" t="s">
        <v>15</v>
      </c>
      <c r="AY127" s="134" t="s">
        <v>182</v>
      </c>
      <c r="BK127" s="143">
        <f>SUM(BK128:BK132)</f>
        <v>0</v>
      </c>
    </row>
    <row r="128" spans="1:65" s="2" customFormat="1" ht="48">
      <c r="A128" s="33"/>
      <c r="B128" s="146"/>
      <c r="C128" s="147" t="s">
        <v>242</v>
      </c>
      <c r="D128" s="346" t="s">
        <v>184</v>
      </c>
      <c r="E128" s="148" t="s">
        <v>329</v>
      </c>
      <c r="F128" s="149" t="s">
        <v>330</v>
      </c>
      <c r="G128" s="150" t="s">
        <v>187</v>
      </c>
      <c r="H128" s="151">
        <v>8</v>
      </c>
      <c r="I128" s="152"/>
      <c r="J128" s="153">
        <f>ROUND(I128*H128,2)</f>
        <v>0</v>
      </c>
      <c r="K128" s="149" t="s">
        <v>3</v>
      </c>
      <c r="L128" s="34"/>
      <c r="M128" s="154" t="s">
        <v>3</v>
      </c>
      <c r="N128" s="155" t="s">
        <v>42</v>
      </c>
      <c r="O128" s="54"/>
      <c r="P128" s="156">
        <f>O128*H128</f>
        <v>0</v>
      </c>
      <c r="Q128" s="156">
        <v>0.01254</v>
      </c>
      <c r="R128" s="156">
        <f>Q128*H128</f>
        <v>0.10032</v>
      </c>
      <c r="S128" s="156">
        <v>0</v>
      </c>
      <c r="T128" s="157">
        <f>S128*H128</f>
        <v>0</v>
      </c>
      <c r="U128" s="33"/>
      <c r="V128" s="33"/>
      <c r="W128" s="33"/>
      <c r="X128" s="33"/>
      <c r="Y128" s="33"/>
      <c r="Z128" s="33"/>
      <c r="AA128" s="33"/>
      <c r="AB128" s="33"/>
      <c r="AC128" s="33"/>
      <c r="AD128" s="33"/>
      <c r="AE128" s="33"/>
      <c r="AR128" s="158" t="s">
        <v>269</v>
      </c>
      <c r="AT128" s="158" t="s">
        <v>184</v>
      </c>
      <c r="AU128" s="158" t="s">
        <v>79</v>
      </c>
      <c r="AY128" s="18" t="s">
        <v>182</v>
      </c>
      <c r="BE128" s="159">
        <f>IF(N128="základní",J128,0)</f>
        <v>0</v>
      </c>
      <c r="BF128" s="159">
        <f>IF(N128="snížená",J128,0)</f>
        <v>0</v>
      </c>
      <c r="BG128" s="159">
        <f>IF(N128="zákl. přenesená",J128,0)</f>
        <v>0</v>
      </c>
      <c r="BH128" s="159">
        <f>IF(N128="sníž. přenesená",J128,0)</f>
        <v>0</v>
      </c>
      <c r="BI128" s="159">
        <f>IF(N128="nulová",J128,0)</f>
        <v>0</v>
      </c>
      <c r="BJ128" s="18" t="s">
        <v>15</v>
      </c>
      <c r="BK128" s="159">
        <f>ROUND(I128*H128,2)</f>
        <v>0</v>
      </c>
      <c r="BL128" s="18" t="s">
        <v>269</v>
      </c>
      <c r="BM128" s="158" t="s">
        <v>927</v>
      </c>
    </row>
    <row r="129" spans="1:65" s="2" customFormat="1" ht="48">
      <c r="A129" s="33"/>
      <c r="B129" s="146"/>
      <c r="C129" s="147" t="s">
        <v>247</v>
      </c>
      <c r="D129" s="346" t="s">
        <v>184</v>
      </c>
      <c r="E129" s="148" t="s">
        <v>333</v>
      </c>
      <c r="F129" s="149" t="s">
        <v>334</v>
      </c>
      <c r="G129" s="150" t="s">
        <v>187</v>
      </c>
      <c r="H129" s="151">
        <v>8</v>
      </c>
      <c r="I129" s="152"/>
      <c r="J129" s="153">
        <f>ROUND(I129*H129,2)</f>
        <v>0</v>
      </c>
      <c r="K129" s="149" t="s">
        <v>188</v>
      </c>
      <c r="L129" s="34"/>
      <c r="M129" s="154" t="s">
        <v>3</v>
      </c>
      <c r="N129" s="155" t="s">
        <v>42</v>
      </c>
      <c r="O129" s="54"/>
      <c r="P129" s="156">
        <f>O129*H129</f>
        <v>0</v>
      </c>
      <c r="Q129" s="156">
        <v>0</v>
      </c>
      <c r="R129" s="156">
        <f>Q129*H129</f>
        <v>0</v>
      </c>
      <c r="S129" s="156">
        <v>0.01721</v>
      </c>
      <c r="T129" s="157">
        <f>S129*H129</f>
        <v>0.13768</v>
      </c>
      <c r="U129" s="33"/>
      <c r="V129" s="33"/>
      <c r="W129" s="33"/>
      <c r="X129" s="33"/>
      <c r="Y129" s="33"/>
      <c r="Z129" s="33"/>
      <c r="AA129" s="33"/>
      <c r="AB129" s="33"/>
      <c r="AC129" s="33"/>
      <c r="AD129" s="33"/>
      <c r="AE129" s="33"/>
      <c r="AR129" s="158" t="s">
        <v>269</v>
      </c>
      <c r="AT129" s="158" t="s">
        <v>184</v>
      </c>
      <c r="AU129" s="158" t="s">
        <v>79</v>
      </c>
      <c r="AY129" s="18" t="s">
        <v>182</v>
      </c>
      <c r="BE129" s="159">
        <f>IF(N129="základní",J129,0)</f>
        <v>0</v>
      </c>
      <c r="BF129" s="159">
        <f>IF(N129="snížená",J129,0)</f>
        <v>0</v>
      </c>
      <c r="BG129" s="159">
        <f>IF(N129="zákl. přenesená",J129,0)</f>
        <v>0</v>
      </c>
      <c r="BH129" s="159">
        <f>IF(N129="sníž. přenesená",J129,0)</f>
        <v>0</v>
      </c>
      <c r="BI129" s="159">
        <f>IF(N129="nulová",J129,0)</f>
        <v>0</v>
      </c>
      <c r="BJ129" s="18" t="s">
        <v>15</v>
      </c>
      <c r="BK129" s="159">
        <f>ROUND(I129*H129,2)</f>
        <v>0</v>
      </c>
      <c r="BL129" s="18" t="s">
        <v>269</v>
      </c>
      <c r="BM129" s="158" t="s">
        <v>928</v>
      </c>
    </row>
    <row r="130" spans="1:65" s="2" customFormat="1" ht="33" customHeight="1">
      <c r="A130" s="33"/>
      <c r="B130" s="146"/>
      <c r="C130" s="147" t="s">
        <v>251</v>
      </c>
      <c r="D130" s="346" t="s">
        <v>184</v>
      </c>
      <c r="E130" s="148" t="s">
        <v>337</v>
      </c>
      <c r="F130" s="149" t="s">
        <v>338</v>
      </c>
      <c r="G130" s="150" t="s">
        <v>300</v>
      </c>
      <c r="H130" s="151">
        <v>1</v>
      </c>
      <c r="I130" s="152"/>
      <c r="J130" s="153">
        <f>ROUND(I130*H130,2)</f>
        <v>0</v>
      </c>
      <c r="K130" s="149" t="s">
        <v>3</v>
      </c>
      <c r="L130" s="34"/>
      <c r="M130" s="154" t="s">
        <v>3</v>
      </c>
      <c r="N130" s="155" t="s">
        <v>42</v>
      </c>
      <c r="O130" s="54"/>
      <c r="P130" s="156">
        <f>O130*H130</f>
        <v>0</v>
      </c>
      <c r="Q130" s="156">
        <v>3E-05</v>
      </c>
      <c r="R130" s="156">
        <f>Q130*H130</f>
        <v>3E-05</v>
      </c>
      <c r="S130" s="156">
        <v>0</v>
      </c>
      <c r="T130" s="157">
        <f>S130*H130</f>
        <v>0</v>
      </c>
      <c r="U130" s="33"/>
      <c r="V130" s="33"/>
      <c r="W130" s="33"/>
      <c r="X130" s="33"/>
      <c r="Y130" s="33"/>
      <c r="Z130" s="33"/>
      <c r="AA130" s="33"/>
      <c r="AB130" s="33"/>
      <c r="AC130" s="33"/>
      <c r="AD130" s="33"/>
      <c r="AE130" s="33"/>
      <c r="AR130" s="158" t="s">
        <v>269</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269</v>
      </c>
      <c r="BM130" s="158" t="s">
        <v>929</v>
      </c>
    </row>
    <row r="131" spans="1:65" s="2" customFormat="1" ht="21.75" customHeight="1">
      <c r="A131" s="33"/>
      <c r="B131" s="146"/>
      <c r="C131" s="184" t="s">
        <v>256</v>
      </c>
      <c r="D131" s="349" t="s">
        <v>341</v>
      </c>
      <c r="E131" s="185" t="s">
        <v>342</v>
      </c>
      <c r="F131" s="186" t="s">
        <v>343</v>
      </c>
      <c r="G131" s="187" t="s">
        <v>300</v>
      </c>
      <c r="H131" s="188">
        <v>1</v>
      </c>
      <c r="I131" s="189"/>
      <c r="J131" s="190">
        <f>ROUND(I131*H131,2)</f>
        <v>0</v>
      </c>
      <c r="K131" s="186" t="s">
        <v>3</v>
      </c>
      <c r="L131" s="191"/>
      <c r="M131" s="192" t="s">
        <v>3</v>
      </c>
      <c r="N131" s="193" t="s">
        <v>42</v>
      </c>
      <c r="O131" s="54"/>
      <c r="P131" s="156">
        <f>O131*H131</f>
        <v>0</v>
      </c>
      <c r="Q131" s="156">
        <v>0.00036</v>
      </c>
      <c r="R131" s="156">
        <f>Q131*H131</f>
        <v>0.00036</v>
      </c>
      <c r="S131" s="156">
        <v>0</v>
      </c>
      <c r="T131" s="157">
        <f>S131*H131</f>
        <v>0</v>
      </c>
      <c r="U131" s="33"/>
      <c r="V131" s="33"/>
      <c r="W131" s="33"/>
      <c r="X131" s="33"/>
      <c r="Y131" s="33"/>
      <c r="Z131" s="33"/>
      <c r="AA131" s="33"/>
      <c r="AB131" s="33"/>
      <c r="AC131" s="33"/>
      <c r="AD131" s="33"/>
      <c r="AE131" s="33"/>
      <c r="AR131" s="158" t="s">
        <v>344</v>
      </c>
      <c r="AT131" s="158" t="s">
        <v>341</v>
      </c>
      <c r="AU131" s="158" t="s">
        <v>79</v>
      </c>
      <c r="AY131" s="18" t="s">
        <v>182</v>
      </c>
      <c r="BE131" s="159">
        <f>IF(N131="základní",J131,0)</f>
        <v>0</v>
      </c>
      <c r="BF131" s="159">
        <f>IF(N131="snížená",J131,0)</f>
        <v>0</v>
      </c>
      <c r="BG131" s="159">
        <f>IF(N131="zákl. přenesená",J131,0)</f>
        <v>0</v>
      </c>
      <c r="BH131" s="159">
        <f>IF(N131="sníž. přenesená",J131,0)</f>
        <v>0</v>
      </c>
      <c r="BI131" s="159">
        <f>IF(N131="nulová",J131,0)</f>
        <v>0</v>
      </c>
      <c r="BJ131" s="18" t="s">
        <v>15</v>
      </c>
      <c r="BK131" s="159">
        <f>ROUND(I131*H131,2)</f>
        <v>0</v>
      </c>
      <c r="BL131" s="18" t="s">
        <v>269</v>
      </c>
      <c r="BM131" s="158" t="s">
        <v>930</v>
      </c>
    </row>
    <row r="132" spans="1:65" s="2" customFormat="1" ht="48">
      <c r="A132" s="33"/>
      <c r="B132" s="146"/>
      <c r="C132" s="147" t="s">
        <v>9</v>
      </c>
      <c r="D132" s="346" t="s">
        <v>184</v>
      </c>
      <c r="E132" s="148" t="s">
        <v>816</v>
      </c>
      <c r="F132" s="149" t="s">
        <v>817</v>
      </c>
      <c r="G132" s="150" t="s">
        <v>290</v>
      </c>
      <c r="H132" s="183"/>
      <c r="I132" s="152"/>
      <c r="J132" s="153">
        <f>ROUND(I132*H132,2)</f>
        <v>0</v>
      </c>
      <c r="K132" s="149" t="s">
        <v>188</v>
      </c>
      <c r="L132" s="34"/>
      <c r="M132" s="154" t="s">
        <v>3</v>
      </c>
      <c r="N132" s="155" t="s">
        <v>42</v>
      </c>
      <c r="O132" s="54"/>
      <c r="P132" s="156">
        <f>O132*H132</f>
        <v>0</v>
      </c>
      <c r="Q132" s="156">
        <v>0</v>
      </c>
      <c r="R132" s="156">
        <f>Q132*H132</f>
        <v>0</v>
      </c>
      <c r="S132" s="156">
        <v>0</v>
      </c>
      <c r="T132" s="157">
        <f>S132*H132</f>
        <v>0</v>
      </c>
      <c r="U132" s="33"/>
      <c r="V132" s="33"/>
      <c r="W132" s="33"/>
      <c r="X132" s="33"/>
      <c r="Y132" s="33"/>
      <c r="Z132" s="33"/>
      <c r="AA132" s="33"/>
      <c r="AB132" s="33"/>
      <c r="AC132" s="33"/>
      <c r="AD132" s="33"/>
      <c r="AE132" s="33"/>
      <c r="AR132" s="158" t="s">
        <v>269</v>
      </c>
      <c r="AT132" s="158" t="s">
        <v>184</v>
      </c>
      <c r="AU132" s="158" t="s">
        <v>79</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269</v>
      </c>
      <c r="BM132" s="158" t="s">
        <v>931</v>
      </c>
    </row>
    <row r="133" spans="2:63" s="12" customFormat="1" ht="22.9" customHeight="1">
      <c r="B133" s="133"/>
      <c r="D133" s="348" t="s">
        <v>70</v>
      </c>
      <c r="E133" s="144" t="s">
        <v>349</v>
      </c>
      <c r="F133" s="144" t="s">
        <v>350</v>
      </c>
      <c r="I133" s="136"/>
      <c r="J133" s="145">
        <f>BK133</f>
        <v>0</v>
      </c>
      <c r="L133" s="133"/>
      <c r="M133" s="138"/>
      <c r="N133" s="139"/>
      <c r="O133" s="139"/>
      <c r="P133" s="140">
        <f>SUM(P134:P142)</f>
        <v>0</v>
      </c>
      <c r="Q133" s="139"/>
      <c r="R133" s="140">
        <f>SUM(R134:R142)</f>
        <v>0</v>
      </c>
      <c r="S133" s="139"/>
      <c r="T133" s="141">
        <f>SUM(T134:T142)</f>
        <v>1</v>
      </c>
      <c r="AR133" s="134" t="s">
        <v>79</v>
      </c>
      <c r="AT133" s="142" t="s">
        <v>70</v>
      </c>
      <c r="AU133" s="142" t="s">
        <v>15</v>
      </c>
      <c r="AY133" s="134" t="s">
        <v>182</v>
      </c>
      <c r="BK133" s="143">
        <f>SUM(BK134:BK142)</f>
        <v>0</v>
      </c>
    </row>
    <row r="134" spans="1:65" s="2" customFormat="1" ht="44.25" customHeight="1">
      <c r="A134" s="33"/>
      <c r="B134" s="146"/>
      <c r="C134" s="147" t="s">
        <v>269</v>
      </c>
      <c r="D134" s="346" t="s">
        <v>184</v>
      </c>
      <c r="E134" s="148" t="s">
        <v>826</v>
      </c>
      <c r="F134" s="149" t="s">
        <v>827</v>
      </c>
      <c r="G134" s="150" t="s">
        <v>290</v>
      </c>
      <c r="H134" s="183"/>
      <c r="I134" s="152"/>
      <c r="J134" s="153">
        <f aca="true" t="shared" si="0" ref="J134:J142">ROUND(I134*H134,2)</f>
        <v>0</v>
      </c>
      <c r="K134" s="149" t="s">
        <v>188</v>
      </c>
      <c r="L134" s="34"/>
      <c r="M134" s="154" t="s">
        <v>3</v>
      </c>
      <c r="N134" s="155" t="s">
        <v>42</v>
      </c>
      <c r="O134" s="54"/>
      <c r="P134" s="156">
        <f aca="true" t="shared" si="1" ref="P134:P142">O134*H134</f>
        <v>0</v>
      </c>
      <c r="Q134" s="156">
        <v>0</v>
      </c>
      <c r="R134" s="156">
        <f aca="true" t="shared" si="2" ref="R134:R142">Q134*H134</f>
        <v>0</v>
      </c>
      <c r="S134" s="156">
        <v>0</v>
      </c>
      <c r="T134" s="157">
        <f aca="true" t="shared" si="3" ref="T134:T142">S134*H134</f>
        <v>0</v>
      </c>
      <c r="U134" s="33"/>
      <c r="V134" s="33"/>
      <c r="W134" s="33"/>
      <c r="X134" s="33"/>
      <c r="Y134" s="33"/>
      <c r="Z134" s="33"/>
      <c r="AA134" s="33"/>
      <c r="AB134" s="33"/>
      <c r="AC134" s="33"/>
      <c r="AD134" s="33"/>
      <c r="AE134" s="33"/>
      <c r="AR134" s="158" t="s">
        <v>269</v>
      </c>
      <c r="AT134" s="158" t="s">
        <v>184</v>
      </c>
      <c r="AU134" s="158" t="s">
        <v>79</v>
      </c>
      <c r="AY134" s="18" t="s">
        <v>182</v>
      </c>
      <c r="BE134" s="159">
        <f aca="true" t="shared" si="4" ref="BE134:BE142">IF(N134="základní",J134,0)</f>
        <v>0</v>
      </c>
      <c r="BF134" s="159">
        <f aca="true" t="shared" si="5" ref="BF134:BF142">IF(N134="snížená",J134,0)</f>
        <v>0</v>
      </c>
      <c r="BG134" s="159">
        <f aca="true" t="shared" si="6" ref="BG134:BG142">IF(N134="zákl. přenesená",J134,0)</f>
        <v>0</v>
      </c>
      <c r="BH134" s="159">
        <f aca="true" t="shared" si="7" ref="BH134:BH142">IF(N134="sníž. přenesená",J134,0)</f>
        <v>0</v>
      </c>
      <c r="BI134" s="159">
        <f aca="true" t="shared" si="8" ref="BI134:BI142">IF(N134="nulová",J134,0)</f>
        <v>0</v>
      </c>
      <c r="BJ134" s="18" t="s">
        <v>15</v>
      </c>
      <c r="BK134" s="159">
        <f aca="true" t="shared" si="9" ref="BK134:BK142">ROUND(I134*H134,2)</f>
        <v>0</v>
      </c>
      <c r="BL134" s="18" t="s">
        <v>269</v>
      </c>
      <c r="BM134" s="158" t="s">
        <v>932</v>
      </c>
    </row>
    <row r="135" spans="1:65" s="2" customFormat="1" ht="24">
      <c r="A135" s="33"/>
      <c r="B135" s="146"/>
      <c r="C135" s="147" t="s">
        <v>273</v>
      </c>
      <c r="D135" s="346" t="s">
        <v>184</v>
      </c>
      <c r="E135" s="148" t="s">
        <v>517</v>
      </c>
      <c r="F135" s="149" t="s">
        <v>518</v>
      </c>
      <c r="G135" s="150" t="s">
        <v>519</v>
      </c>
      <c r="H135" s="151">
        <v>1</v>
      </c>
      <c r="I135" s="152"/>
      <c r="J135" s="153">
        <f t="shared" si="0"/>
        <v>0</v>
      </c>
      <c r="K135" s="149" t="s">
        <v>3</v>
      </c>
      <c r="L135" s="34"/>
      <c r="M135" s="154" t="s">
        <v>3</v>
      </c>
      <c r="N135" s="155" t="s">
        <v>42</v>
      </c>
      <c r="O135" s="54"/>
      <c r="P135" s="156">
        <f t="shared" si="1"/>
        <v>0</v>
      </c>
      <c r="Q135" s="156">
        <v>0</v>
      </c>
      <c r="R135" s="156">
        <f t="shared" si="2"/>
        <v>0</v>
      </c>
      <c r="S135" s="156">
        <v>1</v>
      </c>
      <c r="T135" s="157">
        <f t="shared" si="3"/>
        <v>1</v>
      </c>
      <c r="U135" s="33"/>
      <c r="V135" s="33"/>
      <c r="W135" s="33"/>
      <c r="X135" s="33"/>
      <c r="Y135" s="33"/>
      <c r="Z135" s="33"/>
      <c r="AA135" s="33"/>
      <c r="AB135" s="33"/>
      <c r="AC135" s="33"/>
      <c r="AD135" s="33"/>
      <c r="AE135" s="33"/>
      <c r="AR135" s="158" t="s">
        <v>269</v>
      </c>
      <c r="AT135" s="158" t="s">
        <v>184</v>
      </c>
      <c r="AU135" s="158" t="s">
        <v>79</v>
      </c>
      <c r="AY135" s="18" t="s">
        <v>182</v>
      </c>
      <c r="BE135" s="159">
        <f t="shared" si="4"/>
        <v>0</v>
      </c>
      <c r="BF135" s="159">
        <f t="shared" si="5"/>
        <v>0</v>
      </c>
      <c r="BG135" s="159">
        <f t="shared" si="6"/>
        <v>0</v>
      </c>
      <c r="BH135" s="159">
        <f t="shared" si="7"/>
        <v>0</v>
      </c>
      <c r="BI135" s="159">
        <f t="shared" si="8"/>
        <v>0</v>
      </c>
      <c r="BJ135" s="18" t="s">
        <v>15</v>
      </c>
      <c r="BK135" s="159">
        <f t="shared" si="9"/>
        <v>0</v>
      </c>
      <c r="BL135" s="18" t="s">
        <v>269</v>
      </c>
      <c r="BM135" s="158" t="s">
        <v>933</v>
      </c>
    </row>
    <row r="136" spans="1:65" s="2" customFormat="1" ht="72">
      <c r="A136" s="33"/>
      <c r="B136" s="146"/>
      <c r="C136" s="147" t="s">
        <v>280</v>
      </c>
      <c r="D136" s="346" t="s">
        <v>184</v>
      </c>
      <c r="E136" s="148" t="s">
        <v>521</v>
      </c>
      <c r="F136" s="149" t="s">
        <v>522</v>
      </c>
      <c r="G136" s="150" t="s">
        <v>519</v>
      </c>
      <c r="H136" s="151">
        <v>1</v>
      </c>
      <c r="I136" s="152"/>
      <c r="J136" s="153">
        <f t="shared" si="0"/>
        <v>0</v>
      </c>
      <c r="K136" s="149" t="s">
        <v>3</v>
      </c>
      <c r="L136" s="34"/>
      <c r="M136" s="154" t="s">
        <v>3</v>
      </c>
      <c r="N136" s="155" t="s">
        <v>42</v>
      </c>
      <c r="O136" s="54"/>
      <c r="P136" s="156">
        <f t="shared" si="1"/>
        <v>0</v>
      </c>
      <c r="Q136" s="156">
        <v>0</v>
      </c>
      <c r="R136" s="156">
        <f t="shared" si="2"/>
        <v>0</v>
      </c>
      <c r="S136" s="156">
        <v>0</v>
      </c>
      <c r="T136" s="157">
        <f t="shared" si="3"/>
        <v>0</v>
      </c>
      <c r="U136" s="33"/>
      <c r="V136" s="33"/>
      <c r="W136" s="33"/>
      <c r="X136" s="33"/>
      <c r="Y136" s="33"/>
      <c r="Z136" s="33"/>
      <c r="AA136" s="33"/>
      <c r="AB136" s="33"/>
      <c r="AC136" s="33"/>
      <c r="AD136" s="33"/>
      <c r="AE136" s="33"/>
      <c r="AR136" s="158" t="s">
        <v>269</v>
      </c>
      <c r="AT136" s="158" t="s">
        <v>184</v>
      </c>
      <c r="AU136" s="158" t="s">
        <v>79</v>
      </c>
      <c r="AY136" s="18" t="s">
        <v>182</v>
      </c>
      <c r="BE136" s="159">
        <f t="shared" si="4"/>
        <v>0</v>
      </c>
      <c r="BF136" s="159">
        <f t="shared" si="5"/>
        <v>0</v>
      </c>
      <c r="BG136" s="159">
        <f t="shared" si="6"/>
        <v>0</v>
      </c>
      <c r="BH136" s="159">
        <f t="shared" si="7"/>
        <v>0</v>
      </c>
      <c r="BI136" s="159">
        <f t="shared" si="8"/>
        <v>0</v>
      </c>
      <c r="BJ136" s="18" t="s">
        <v>15</v>
      </c>
      <c r="BK136" s="159">
        <f t="shared" si="9"/>
        <v>0</v>
      </c>
      <c r="BL136" s="18" t="s">
        <v>269</v>
      </c>
      <c r="BM136" s="158" t="s">
        <v>934</v>
      </c>
    </row>
    <row r="137" spans="1:65" s="2" customFormat="1" ht="16.5" customHeight="1">
      <c r="A137" s="33"/>
      <c r="B137" s="146"/>
      <c r="C137" s="147" t="s">
        <v>287</v>
      </c>
      <c r="D137" s="346" t="s">
        <v>184</v>
      </c>
      <c r="E137" s="148" t="s">
        <v>524</v>
      </c>
      <c r="F137" s="149" t="s">
        <v>525</v>
      </c>
      <c r="G137" s="150" t="s">
        <v>300</v>
      </c>
      <c r="H137" s="151">
        <v>1</v>
      </c>
      <c r="I137" s="152"/>
      <c r="J137" s="153">
        <f t="shared" si="0"/>
        <v>0</v>
      </c>
      <c r="K137" s="149" t="s">
        <v>3</v>
      </c>
      <c r="L137" s="34"/>
      <c r="M137" s="154" t="s">
        <v>3</v>
      </c>
      <c r="N137" s="155" t="s">
        <v>42</v>
      </c>
      <c r="O137" s="54"/>
      <c r="P137" s="156">
        <f t="shared" si="1"/>
        <v>0</v>
      </c>
      <c r="Q137" s="156">
        <v>0</v>
      </c>
      <c r="R137" s="156">
        <f t="shared" si="2"/>
        <v>0</v>
      </c>
      <c r="S137" s="156">
        <v>0</v>
      </c>
      <c r="T137" s="157">
        <f t="shared" si="3"/>
        <v>0</v>
      </c>
      <c r="U137" s="33"/>
      <c r="V137" s="33"/>
      <c r="W137" s="33"/>
      <c r="X137" s="33"/>
      <c r="Y137" s="33"/>
      <c r="Z137" s="33"/>
      <c r="AA137" s="33"/>
      <c r="AB137" s="33"/>
      <c r="AC137" s="33"/>
      <c r="AD137" s="33"/>
      <c r="AE137" s="33"/>
      <c r="AR137" s="158" t="s">
        <v>269</v>
      </c>
      <c r="AT137" s="158" t="s">
        <v>184</v>
      </c>
      <c r="AU137" s="158" t="s">
        <v>79</v>
      </c>
      <c r="AY137" s="18" t="s">
        <v>182</v>
      </c>
      <c r="BE137" s="159">
        <f t="shared" si="4"/>
        <v>0</v>
      </c>
      <c r="BF137" s="159">
        <f t="shared" si="5"/>
        <v>0</v>
      </c>
      <c r="BG137" s="159">
        <f t="shared" si="6"/>
        <v>0</v>
      </c>
      <c r="BH137" s="159">
        <f t="shared" si="7"/>
        <v>0</v>
      </c>
      <c r="BI137" s="159">
        <f t="shared" si="8"/>
        <v>0</v>
      </c>
      <c r="BJ137" s="18" t="s">
        <v>15</v>
      </c>
      <c r="BK137" s="159">
        <f t="shared" si="9"/>
        <v>0</v>
      </c>
      <c r="BL137" s="18" t="s">
        <v>269</v>
      </c>
      <c r="BM137" s="158" t="s">
        <v>935</v>
      </c>
    </row>
    <row r="138" spans="1:65" s="2" customFormat="1" ht="16.5" customHeight="1">
      <c r="A138" s="33"/>
      <c r="B138" s="146"/>
      <c r="C138" s="147" t="s">
        <v>294</v>
      </c>
      <c r="D138" s="346" t="s">
        <v>184</v>
      </c>
      <c r="E138" s="148" t="s">
        <v>527</v>
      </c>
      <c r="F138" s="149" t="s">
        <v>528</v>
      </c>
      <c r="G138" s="150" t="s">
        <v>300</v>
      </c>
      <c r="H138" s="151">
        <v>1</v>
      </c>
      <c r="I138" s="152"/>
      <c r="J138" s="153">
        <f t="shared" si="0"/>
        <v>0</v>
      </c>
      <c r="K138" s="149" t="s">
        <v>3</v>
      </c>
      <c r="L138" s="34"/>
      <c r="M138" s="154" t="s">
        <v>3</v>
      </c>
      <c r="N138" s="155" t="s">
        <v>42</v>
      </c>
      <c r="O138" s="54"/>
      <c r="P138" s="156">
        <f t="shared" si="1"/>
        <v>0</v>
      </c>
      <c r="Q138" s="156">
        <v>0</v>
      </c>
      <c r="R138" s="156">
        <f t="shared" si="2"/>
        <v>0</v>
      </c>
      <c r="S138" s="156">
        <v>0</v>
      </c>
      <c r="T138" s="157">
        <f t="shared" si="3"/>
        <v>0</v>
      </c>
      <c r="U138" s="33"/>
      <c r="V138" s="33"/>
      <c r="W138" s="33"/>
      <c r="X138" s="33"/>
      <c r="Y138" s="33"/>
      <c r="Z138" s="33"/>
      <c r="AA138" s="33"/>
      <c r="AB138" s="33"/>
      <c r="AC138" s="33"/>
      <c r="AD138" s="33"/>
      <c r="AE138" s="33"/>
      <c r="AR138" s="158" t="s">
        <v>269</v>
      </c>
      <c r="AT138" s="158" t="s">
        <v>184</v>
      </c>
      <c r="AU138" s="158" t="s">
        <v>79</v>
      </c>
      <c r="AY138" s="18" t="s">
        <v>182</v>
      </c>
      <c r="BE138" s="159">
        <f t="shared" si="4"/>
        <v>0</v>
      </c>
      <c r="BF138" s="159">
        <f t="shared" si="5"/>
        <v>0</v>
      </c>
      <c r="BG138" s="159">
        <f t="shared" si="6"/>
        <v>0</v>
      </c>
      <c r="BH138" s="159">
        <f t="shared" si="7"/>
        <v>0</v>
      </c>
      <c r="BI138" s="159">
        <f t="shared" si="8"/>
        <v>0</v>
      </c>
      <c r="BJ138" s="18" t="s">
        <v>15</v>
      </c>
      <c r="BK138" s="159">
        <f t="shared" si="9"/>
        <v>0</v>
      </c>
      <c r="BL138" s="18" t="s">
        <v>269</v>
      </c>
      <c r="BM138" s="158" t="s">
        <v>936</v>
      </c>
    </row>
    <row r="139" spans="1:65" s="2" customFormat="1" ht="16.5" customHeight="1">
      <c r="A139" s="33"/>
      <c r="B139" s="146"/>
      <c r="C139" s="147" t="s">
        <v>8</v>
      </c>
      <c r="D139" s="346" t="s">
        <v>184</v>
      </c>
      <c r="E139" s="148" t="s">
        <v>530</v>
      </c>
      <c r="F139" s="149" t="s">
        <v>531</v>
      </c>
      <c r="G139" s="150" t="s">
        <v>300</v>
      </c>
      <c r="H139" s="151">
        <v>1</v>
      </c>
      <c r="I139" s="152"/>
      <c r="J139" s="153">
        <f t="shared" si="0"/>
        <v>0</v>
      </c>
      <c r="K139" s="149" t="s">
        <v>3</v>
      </c>
      <c r="L139" s="34"/>
      <c r="M139" s="154" t="s">
        <v>3</v>
      </c>
      <c r="N139" s="155" t="s">
        <v>42</v>
      </c>
      <c r="O139" s="54"/>
      <c r="P139" s="156">
        <f t="shared" si="1"/>
        <v>0</v>
      </c>
      <c r="Q139" s="156">
        <v>0</v>
      </c>
      <c r="R139" s="156">
        <f t="shared" si="2"/>
        <v>0</v>
      </c>
      <c r="S139" s="156">
        <v>0</v>
      </c>
      <c r="T139" s="157">
        <f t="shared" si="3"/>
        <v>0</v>
      </c>
      <c r="U139" s="33"/>
      <c r="V139" s="33"/>
      <c r="W139" s="33"/>
      <c r="X139" s="33"/>
      <c r="Y139" s="33"/>
      <c r="Z139" s="33"/>
      <c r="AA139" s="33"/>
      <c r="AB139" s="33"/>
      <c r="AC139" s="33"/>
      <c r="AD139" s="33"/>
      <c r="AE139" s="33"/>
      <c r="AR139" s="158" t="s">
        <v>269</v>
      </c>
      <c r="AT139" s="158" t="s">
        <v>184</v>
      </c>
      <c r="AU139" s="158" t="s">
        <v>79</v>
      </c>
      <c r="AY139" s="18" t="s">
        <v>182</v>
      </c>
      <c r="BE139" s="159">
        <f t="shared" si="4"/>
        <v>0</v>
      </c>
      <c r="BF139" s="159">
        <f t="shared" si="5"/>
        <v>0</v>
      </c>
      <c r="BG139" s="159">
        <f t="shared" si="6"/>
        <v>0</v>
      </c>
      <c r="BH139" s="159">
        <f t="shared" si="7"/>
        <v>0</v>
      </c>
      <c r="BI139" s="159">
        <f t="shared" si="8"/>
        <v>0</v>
      </c>
      <c r="BJ139" s="18" t="s">
        <v>15</v>
      </c>
      <c r="BK139" s="159">
        <f t="shared" si="9"/>
        <v>0</v>
      </c>
      <c r="BL139" s="18" t="s">
        <v>269</v>
      </c>
      <c r="BM139" s="158" t="s">
        <v>937</v>
      </c>
    </row>
    <row r="140" spans="1:65" s="2" customFormat="1" ht="16.5" customHeight="1">
      <c r="A140" s="33"/>
      <c r="B140" s="146"/>
      <c r="C140" s="147" t="s">
        <v>302</v>
      </c>
      <c r="D140" s="346" t="s">
        <v>184</v>
      </c>
      <c r="E140" s="148" t="s">
        <v>533</v>
      </c>
      <c r="F140" s="149" t="s">
        <v>534</v>
      </c>
      <c r="G140" s="150" t="s">
        <v>300</v>
      </c>
      <c r="H140" s="151">
        <v>1</v>
      </c>
      <c r="I140" s="152"/>
      <c r="J140" s="153">
        <f t="shared" si="0"/>
        <v>0</v>
      </c>
      <c r="K140" s="149" t="s">
        <v>3</v>
      </c>
      <c r="L140" s="34"/>
      <c r="M140" s="154" t="s">
        <v>3</v>
      </c>
      <c r="N140" s="155" t="s">
        <v>42</v>
      </c>
      <c r="O140" s="54"/>
      <c r="P140" s="156">
        <f t="shared" si="1"/>
        <v>0</v>
      </c>
      <c r="Q140" s="156">
        <v>0</v>
      </c>
      <c r="R140" s="156">
        <f t="shared" si="2"/>
        <v>0</v>
      </c>
      <c r="S140" s="156">
        <v>0</v>
      </c>
      <c r="T140" s="157">
        <f t="shared" si="3"/>
        <v>0</v>
      </c>
      <c r="U140" s="33"/>
      <c r="V140" s="33"/>
      <c r="W140" s="33"/>
      <c r="X140" s="33"/>
      <c r="Y140" s="33"/>
      <c r="Z140" s="33"/>
      <c r="AA140" s="33"/>
      <c r="AB140" s="33"/>
      <c r="AC140" s="33"/>
      <c r="AD140" s="33"/>
      <c r="AE140" s="33"/>
      <c r="AR140" s="158" t="s">
        <v>269</v>
      </c>
      <c r="AT140" s="158" t="s">
        <v>184</v>
      </c>
      <c r="AU140" s="158" t="s">
        <v>79</v>
      </c>
      <c r="AY140" s="18" t="s">
        <v>182</v>
      </c>
      <c r="BE140" s="159">
        <f t="shared" si="4"/>
        <v>0</v>
      </c>
      <c r="BF140" s="159">
        <f t="shared" si="5"/>
        <v>0</v>
      </c>
      <c r="BG140" s="159">
        <f t="shared" si="6"/>
        <v>0</v>
      </c>
      <c r="BH140" s="159">
        <f t="shared" si="7"/>
        <v>0</v>
      </c>
      <c r="BI140" s="159">
        <f t="shared" si="8"/>
        <v>0</v>
      </c>
      <c r="BJ140" s="18" t="s">
        <v>15</v>
      </c>
      <c r="BK140" s="159">
        <f t="shared" si="9"/>
        <v>0</v>
      </c>
      <c r="BL140" s="18" t="s">
        <v>269</v>
      </c>
      <c r="BM140" s="158" t="s">
        <v>938</v>
      </c>
    </row>
    <row r="141" spans="1:65" s="2" customFormat="1" ht="16.5" customHeight="1">
      <c r="A141" s="33"/>
      <c r="B141" s="146"/>
      <c r="C141" s="147" t="s">
        <v>306</v>
      </c>
      <c r="D141" s="346" t="s">
        <v>184</v>
      </c>
      <c r="E141" s="148" t="s">
        <v>536</v>
      </c>
      <c r="F141" s="149" t="s">
        <v>537</v>
      </c>
      <c r="G141" s="150" t="s">
        <v>300</v>
      </c>
      <c r="H141" s="151">
        <v>1</v>
      </c>
      <c r="I141" s="152"/>
      <c r="J141" s="153">
        <f t="shared" si="0"/>
        <v>0</v>
      </c>
      <c r="K141" s="149" t="s">
        <v>3</v>
      </c>
      <c r="L141" s="34"/>
      <c r="M141" s="154" t="s">
        <v>3</v>
      </c>
      <c r="N141" s="155" t="s">
        <v>42</v>
      </c>
      <c r="O141" s="54"/>
      <c r="P141" s="156">
        <f t="shared" si="1"/>
        <v>0</v>
      </c>
      <c r="Q141" s="156">
        <v>0</v>
      </c>
      <c r="R141" s="156">
        <f t="shared" si="2"/>
        <v>0</v>
      </c>
      <c r="S141" s="156">
        <v>0</v>
      </c>
      <c r="T141" s="157">
        <f t="shared" si="3"/>
        <v>0</v>
      </c>
      <c r="U141" s="33"/>
      <c r="V141" s="33"/>
      <c r="W141" s="33"/>
      <c r="X141" s="33"/>
      <c r="Y141" s="33"/>
      <c r="Z141" s="33"/>
      <c r="AA141" s="33"/>
      <c r="AB141" s="33"/>
      <c r="AC141" s="33"/>
      <c r="AD141" s="33"/>
      <c r="AE141" s="33"/>
      <c r="AR141" s="158" t="s">
        <v>269</v>
      </c>
      <c r="AT141" s="158" t="s">
        <v>184</v>
      </c>
      <c r="AU141" s="158" t="s">
        <v>79</v>
      </c>
      <c r="AY141" s="18" t="s">
        <v>182</v>
      </c>
      <c r="BE141" s="159">
        <f t="shared" si="4"/>
        <v>0</v>
      </c>
      <c r="BF141" s="159">
        <f t="shared" si="5"/>
        <v>0</v>
      </c>
      <c r="BG141" s="159">
        <f t="shared" si="6"/>
        <v>0</v>
      </c>
      <c r="BH141" s="159">
        <f t="shared" si="7"/>
        <v>0</v>
      </c>
      <c r="BI141" s="159">
        <f t="shared" si="8"/>
        <v>0</v>
      </c>
      <c r="BJ141" s="18" t="s">
        <v>15</v>
      </c>
      <c r="BK141" s="159">
        <f t="shared" si="9"/>
        <v>0</v>
      </c>
      <c r="BL141" s="18" t="s">
        <v>269</v>
      </c>
      <c r="BM141" s="158" t="s">
        <v>939</v>
      </c>
    </row>
    <row r="142" spans="1:65" s="2" customFormat="1" ht="24">
      <c r="A142" s="33"/>
      <c r="B142" s="146"/>
      <c r="C142" s="147" t="s">
        <v>310</v>
      </c>
      <c r="D142" s="346" t="s">
        <v>184</v>
      </c>
      <c r="E142" s="148" t="s">
        <v>539</v>
      </c>
      <c r="F142" s="149" t="s">
        <v>540</v>
      </c>
      <c r="G142" s="150" t="s">
        <v>300</v>
      </c>
      <c r="H142" s="151">
        <v>1</v>
      </c>
      <c r="I142" s="152"/>
      <c r="J142" s="153">
        <f t="shared" si="0"/>
        <v>0</v>
      </c>
      <c r="K142" s="149" t="s">
        <v>3</v>
      </c>
      <c r="L142" s="34"/>
      <c r="M142" s="154" t="s">
        <v>3</v>
      </c>
      <c r="N142" s="155" t="s">
        <v>42</v>
      </c>
      <c r="O142" s="54"/>
      <c r="P142" s="156">
        <f t="shared" si="1"/>
        <v>0</v>
      </c>
      <c r="Q142" s="156">
        <v>0</v>
      </c>
      <c r="R142" s="156">
        <f t="shared" si="2"/>
        <v>0</v>
      </c>
      <c r="S142" s="156">
        <v>0</v>
      </c>
      <c r="T142" s="157">
        <f t="shared" si="3"/>
        <v>0</v>
      </c>
      <c r="U142" s="33"/>
      <c r="V142" s="33"/>
      <c r="W142" s="33"/>
      <c r="X142" s="33"/>
      <c r="Y142" s="33"/>
      <c r="Z142" s="33"/>
      <c r="AA142" s="33"/>
      <c r="AB142" s="33"/>
      <c r="AC142" s="33"/>
      <c r="AD142" s="33"/>
      <c r="AE142" s="33"/>
      <c r="AR142" s="158" t="s">
        <v>269</v>
      </c>
      <c r="AT142" s="158" t="s">
        <v>184</v>
      </c>
      <c r="AU142" s="158" t="s">
        <v>79</v>
      </c>
      <c r="AY142" s="18" t="s">
        <v>182</v>
      </c>
      <c r="BE142" s="159">
        <f t="shared" si="4"/>
        <v>0</v>
      </c>
      <c r="BF142" s="159">
        <f t="shared" si="5"/>
        <v>0</v>
      </c>
      <c r="BG142" s="159">
        <f t="shared" si="6"/>
        <v>0</v>
      </c>
      <c r="BH142" s="159">
        <f t="shared" si="7"/>
        <v>0</v>
      </c>
      <c r="BI142" s="159">
        <f t="shared" si="8"/>
        <v>0</v>
      </c>
      <c r="BJ142" s="18" t="s">
        <v>15</v>
      </c>
      <c r="BK142" s="159">
        <f t="shared" si="9"/>
        <v>0</v>
      </c>
      <c r="BL142" s="18" t="s">
        <v>269</v>
      </c>
      <c r="BM142" s="158" t="s">
        <v>940</v>
      </c>
    </row>
    <row r="143" spans="2:63" s="12" customFormat="1" ht="22.9" customHeight="1">
      <c r="B143" s="133"/>
      <c r="D143" s="348" t="s">
        <v>70</v>
      </c>
      <c r="E143" s="144" t="s">
        <v>420</v>
      </c>
      <c r="F143" s="144" t="s">
        <v>421</v>
      </c>
      <c r="I143" s="136"/>
      <c r="J143" s="145">
        <f>BK143</f>
        <v>0</v>
      </c>
      <c r="L143" s="133"/>
      <c r="M143" s="138"/>
      <c r="N143" s="139"/>
      <c r="O143" s="139"/>
      <c r="P143" s="140">
        <f>SUM(P144:P154)</f>
        <v>0</v>
      </c>
      <c r="Q143" s="139"/>
      <c r="R143" s="140">
        <f>SUM(R144:R154)</f>
        <v>0.007909</v>
      </c>
      <c r="S143" s="139"/>
      <c r="T143" s="141">
        <f>SUM(T144:T154)</f>
        <v>0.17115000000000002</v>
      </c>
      <c r="AR143" s="134" t="s">
        <v>79</v>
      </c>
      <c r="AT143" s="142" t="s">
        <v>70</v>
      </c>
      <c r="AU143" s="142" t="s">
        <v>15</v>
      </c>
      <c r="AY143" s="134" t="s">
        <v>182</v>
      </c>
      <c r="BK143" s="143">
        <f>SUM(BK144:BK154)</f>
        <v>0</v>
      </c>
    </row>
    <row r="144" spans="1:65" s="2" customFormat="1" ht="24">
      <c r="A144" s="33"/>
      <c r="B144" s="146"/>
      <c r="C144" s="147" t="s">
        <v>314</v>
      </c>
      <c r="D144" s="346" t="s">
        <v>184</v>
      </c>
      <c r="E144" s="148" t="s">
        <v>423</v>
      </c>
      <c r="F144" s="149" t="s">
        <v>424</v>
      </c>
      <c r="G144" s="150" t="s">
        <v>187</v>
      </c>
      <c r="H144" s="151">
        <v>2.1</v>
      </c>
      <c r="I144" s="152"/>
      <c r="J144" s="153">
        <f>ROUND(I144*H144,2)</f>
        <v>0</v>
      </c>
      <c r="K144" s="149" t="s">
        <v>188</v>
      </c>
      <c r="L144" s="34"/>
      <c r="M144" s="154" t="s">
        <v>3</v>
      </c>
      <c r="N144" s="155" t="s">
        <v>42</v>
      </c>
      <c r="O144" s="54"/>
      <c r="P144" s="156">
        <f>O144*H144</f>
        <v>0</v>
      </c>
      <c r="Q144" s="156">
        <v>0</v>
      </c>
      <c r="R144" s="156">
        <f>Q144*H144</f>
        <v>0</v>
      </c>
      <c r="S144" s="156">
        <v>0.0815</v>
      </c>
      <c r="T144" s="157">
        <f>S144*H144</f>
        <v>0.17115000000000002</v>
      </c>
      <c r="U144" s="33"/>
      <c r="V144" s="33"/>
      <c r="W144" s="33"/>
      <c r="X144" s="33"/>
      <c r="Y144" s="33"/>
      <c r="Z144" s="33"/>
      <c r="AA144" s="33"/>
      <c r="AB144" s="33"/>
      <c r="AC144" s="33"/>
      <c r="AD144" s="33"/>
      <c r="AE144" s="33"/>
      <c r="AR144" s="158" t="s">
        <v>269</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269</v>
      </c>
      <c r="BM144" s="158" t="s">
        <v>941</v>
      </c>
    </row>
    <row r="145" spans="2:51" s="13" customFormat="1" ht="12">
      <c r="B145" s="160"/>
      <c r="D145" s="347" t="s">
        <v>190</v>
      </c>
      <c r="E145" s="161" t="s">
        <v>3</v>
      </c>
      <c r="F145" s="162" t="s">
        <v>499</v>
      </c>
      <c r="H145" s="163">
        <v>2.1</v>
      </c>
      <c r="I145" s="164"/>
      <c r="L145" s="160"/>
      <c r="M145" s="165"/>
      <c r="N145" s="166"/>
      <c r="O145" s="166"/>
      <c r="P145" s="166"/>
      <c r="Q145" s="166"/>
      <c r="R145" s="166"/>
      <c r="S145" s="166"/>
      <c r="T145" s="167"/>
      <c r="AT145" s="161" t="s">
        <v>190</v>
      </c>
      <c r="AU145" s="161" t="s">
        <v>79</v>
      </c>
      <c r="AV145" s="13" t="s">
        <v>79</v>
      </c>
      <c r="AW145" s="13" t="s">
        <v>33</v>
      </c>
      <c r="AX145" s="13" t="s">
        <v>15</v>
      </c>
      <c r="AY145" s="161" t="s">
        <v>182</v>
      </c>
    </row>
    <row r="146" spans="1:65" s="2" customFormat="1" ht="44.25" customHeight="1">
      <c r="A146" s="33"/>
      <c r="B146" s="146"/>
      <c r="C146" s="147" t="s">
        <v>318</v>
      </c>
      <c r="D146" s="346" t="s">
        <v>184</v>
      </c>
      <c r="E146" s="148" t="s">
        <v>428</v>
      </c>
      <c r="F146" s="149" t="s">
        <v>429</v>
      </c>
      <c r="G146" s="150" t="s">
        <v>187</v>
      </c>
      <c r="H146" s="151">
        <v>2.1</v>
      </c>
      <c r="I146" s="152"/>
      <c r="J146" s="153">
        <f>ROUND(I146*H146,2)</f>
        <v>0</v>
      </c>
      <c r="K146" s="149" t="s">
        <v>188</v>
      </c>
      <c r="L146" s="34"/>
      <c r="M146" s="154" t="s">
        <v>3</v>
      </c>
      <c r="N146" s="155" t="s">
        <v>42</v>
      </c>
      <c r="O146" s="54"/>
      <c r="P146" s="156">
        <f>O146*H146</f>
        <v>0</v>
      </c>
      <c r="Q146" s="156">
        <v>0.0029</v>
      </c>
      <c r="R146" s="156">
        <f>Q146*H146</f>
        <v>0.00609</v>
      </c>
      <c r="S146" s="156">
        <v>0</v>
      </c>
      <c r="T146" s="157">
        <f>S146*H146</f>
        <v>0</v>
      </c>
      <c r="U146" s="33"/>
      <c r="V146" s="33"/>
      <c r="W146" s="33"/>
      <c r="X146" s="33"/>
      <c r="Y146" s="33"/>
      <c r="Z146" s="33"/>
      <c r="AA146" s="33"/>
      <c r="AB146" s="33"/>
      <c r="AC146" s="33"/>
      <c r="AD146" s="33"/>
      <c r="AE146" s="33"/>
      <c r="AR146" s="158" t="s">
        <v>269</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269</v>
      </c>
      <c r="BM146" s="158" t="s">
        <v>942</v>
      </c>
    </row>
    <row r="147" spans="1:65" s="2" customFormat="1" ht="24">
      <c r="A147" s="33"/>
      <c r="B147" s="146"/>
      <c r="C147" s="184" t="s">
        <v>322</v>
      </c>
      <c r="D147" s="349" t="s">
        <v>341</v>
      </c>
      <c r="E147" s="185" t="s">
        <v>433</v>
      </c>
      <c r="F147" s="186" t="s">
        <v>434</v>
      </c>
      <c r="G147" s="187" t="s">
        <v>187</v>
      </c>
      <c r="H147" s="188">
        <v>2.31</v>
      </c>
      <c r="I147" s="189"/>
      <c r="J147" s="190">
        <f>ROUND(I147*H147,2)</f>
        <v>0</v>
      </c>
      <c r="K147" s="186" t="s">
        <v>3</v>
      </c>
      <c r="L147" s="191"/>
      <c r="M147" s="192" t="s">
        <v>3</v>
      </c>
      <c r="N147" s="193" t="s">
        <v>42</v>
      </c>
      <c r="O147" s="54"/>
      <c r="P147" s="156">
        <f>O147*H147</f>
        <v>0</v>
      </c>
      <c r="Q147" s="156">
        <v>0</v>
      </c>
      <c r="R147" s="156">
        <f>Q147*H147</f>
        <v>0</v>
      </c>
      <c r="S147" s="156">
        <v>0</v>
      </c>
      <c r="T147" s="157">
        <f>S147*H147</f>
        <v>0</v>
      </c>
      <c r="U147" s="33"/>
      <c r="V147" s="33"/>
      <c r="W147" s="33"/>
      <c r="X147" s="33"/>
      <c r="Y147" s="33"/>
      <c r="Z147" s="33"/>
      <c r="AA147" s="33"/>
      <c r="AB147" s="33"/>
      <c r="AC147" s="33"/>
      <c r="AD147" s="33"/>
      <c r="AE147" s="33"/>
      <c r="AR147" s="158" t="s">
        <v>344</v>
      </c>
      <c r="AT147" s="158" t="s">
        <v>341</v>
      </c>
      <c r="AU147" s="158" t="s">
        <v>79</v>
      </c>
      <c r="AY147" s="18" t="s">
        <v>182</v>
      </c>
      <c r="BE147" s="159">
        <f>IF(N147="základní",J147,0)</f>
        <v>0</v>
      </c>
      <c r="BF147" s="159">
        <f>IF(N147="snížená",J147,0)</f>
        <v>0</v>
      </c>
      <c r="BG147" s="159">
        <f>IF(N147="zákl. přenesená",J147,0)</f>
        <v>0</v>
      </c>
      <c r="BH147" s="159">
        <f>IF(N147="sníž. přenesená",J147,0)</f>
        <v>0</v>
      </c>
      <c r="BI147" s="159">
        <f>IF(N147="nulová",J147,0)</f>
        <v>0</v>
      </c>
      <c r="BJ147" s="18" t="s">
        <v>15</v>
      </c>
      <c r="BK147" s="159">
        <f>ROUND(I147*H147,2)</f>
        <v>0</v>
      </c>
      <c r="BL147" s="18" t="s">
        <v>269</v>
      </c>
      <c r="BM147" s="158" t="s">
        <v>943</v>
      </c>
    </row>
    <row r="148" spans="2:51" s="13" customFormat="1" ht="12">
      <c r="B148" s="160"/>
      <c r="D148" s="347" t="s">
        <v>190</v>
      </c>
      <c r="F148" s="162" t="s">
        <v>545</v>
      </c>
      <c r="H148" s="163">
        <v>2.31</v>
      </c>
      <c r="I148" s="164"/>
      <c r="L148" s="160"/>
      <c r="M148" s="165"/>
      <c r="N148" s="166"/>
      <c r="O148" s="166"/>
      <c r="P148" s="166"/>
      <c r="Q148" s="166"/>
      <c r="R148" s="166"/>
      <c r="S148" s="166"/>
      <c r="T148" s="167"/>
      <c r="AT148" s="161" t="s">
        <v>190</v>
      </c>
      <c r="AU148" s="161" t="s">
        <v>79</v>
      </c>
      <c r="AV148" s="13" t="s">
        <v>79</v>
      </c>
      <c r="AW148" s="13" t="s">
        <v>4</v>
      </c>
      <c r="AX148" s="13" t="s">
        <v>15</v>
      </c>
      <c r="AY148" s="161" t="s">
        <v>182</v>
      </c>
    </row>
    <row r="149" spans="1:65" s="2" customFormat="1" ht="24">
      <c r="A149" s="33"/>
      <c r="B149" s="146"/>
      <c r="C149" s="147" t="s">
        <v>328</v>
      </c>
      <c r="D149" s="346" t="s">
        <v>184</v>
      </c>
      <c r="E149" s="148" t="s">
        <v>546</v>
      </c>
      <c r="F149" s="149" t="s">
        <v>547</v>
      </c>
      <c r="G149" s="150" t="s">
        <v>194</v>
      </c>
      <c r="H149" s="151">
        <v>4.1</v>
      </c>
      <c r="I149" s="152"/>
      <c r="J149" s="153">
        <f>ROUND(I149*H149,2)</f>
        <v>0</v>
      </c>
      <c r="K149" s="149" t="s">
        <v>188</v>
      </c>
      <c r="L149" s="34"/>
      <c r="M149" s="154" t="s">
        <v>3</v>
      </c>
      <c r="N149" s="155" t="s">
        <v>42</v>
      </c>
      <c r="O149" s="54"/>
      <c r="P149" s="156">
        <f>O149*H149</f>
        <v>0</v>
      </c>
      <c r="Q149" s="156">
        <v>0.00026</v>
      </c>
      <c r="R149" s="156">
        <f>Q149*H149</f>
        <v>0.0010659999999999999</v>
      </c>
      <c r="S149" s="156">
        <v>0</v>
      </c>
      <c r="T149" s="157">
        <f>S149*H149</f>
        <v>0</v>
      </c>
      <c r="U149" s="33"/>
      <c r="V149" s="33"/>
      <c r="W149" s="33"/>
      <c r="X149" s="33"/>
      <c r="Y149" s="33"/>
      <c r="Z149" s="33"/>
      <c r="AA149" s="33"/>
      <c r="AB149" s="33"/>
      <c r="AC149" s="33"/>
      <c r="AD149" s="33"/>
      <c r="AE149" s="33"/>
      <c r="AR149" s="158" t="s">
        <v>269</v>
      </c>
      <c r="AT149" s="158" t="s">
        <v>184</v>
      </c>
      <c r="AU149" s="158" t="s">
        <v>79</v>
      </c>
      <c r="AY149" s="18" t="s">
        <v>182</v>
      </c>
      <c r="BE149" s="159">
        <f>IF(N149="základní",J149,0)</f>
        <v>0</v>
      </c>
      <c r="BF149" s="159">
        <f>IF(N149="snížená",J149,0)</f>
        <v>0</v>
      </c>
      <c r="BG149" s="159">
        <f>IF(N149="zákl. přenesená",J149,0)</f>
        <v>0</v>
      </c>
      <c r="BH149" s="159">
        <f>IF(N149="sníž. přenesená",J149,0)</f>
        <v>0</v>
      </c>
      <c r="BI149" s="159">
        <f>IF(N149="nulová",J149,0)</f>
        <v>0</v>
      </c>
      <c r="BJ149" s="18" t="s">
        <v>15</v>
      </c>
      <c r="BK149" s="159">
        <f>ROUND(I149*H149,2)</f>
        <v>0</v>
      </c>
      <c r="BL149" s="18" t="s">
        <v>269</v>
      </c>
      <c r="BM149" s="158" t="s">
        <v>944</v>
      </c>
    </row>
    <row r="150" spans="2:51" s="13" customFormat="1" ht="12">
      <c r="B150" s="160"/>
      <c r="D150" s="347" t="s">
        <v>190</v>
      </c>
      <c r="E150" s="161" t="s">
        <v>3</v>
      </c>
      <c r="F150" s="162" t="s">
        <v>549</v>
      </c>
      <c r="H150" s="163">
        <v>4.1</v>
      </c>
      <c r="I150" s="164"/>
      <c r="L150" s="160"/>
      <c r="M150" s="165"/>
      <c r="N150" s="166"/>
      <c r="O150" s="166"/>
      <c r="P150" s="166"/>
      <c r="Q150" s="166"/>
      <c r="R150" s="166"/>
      <c r="S150" s="166"/>
      <c r="T150" s="167"/>
      <c r="AT150" s="161" t="s">
        <v>190</v>
      </c>
      <c r="AU150" s="161" t="s">
        <v>79</v>
      </c>
      <c r="AV150" s="13" t="s">
        <v>79</v>
      </c>
      <c r="AW150" s="13" t="s">
        <v>33</v>
      </c>
      <c r="AX150" s="13" t="s">
        <v>15</v>
      </c>
      <c r="AY150" s="161" t="s">
        <v>182</v>
      </c>
    </row>
    <row r="151" spans="1:65" s="2" customFormat="1" ht="16.5" customHeight="1">
      <c r="A151" s="33"/>
      <c r="B151" s="146"/>
      <c r="C151" s="147" t="s">
        <v>332</v>
      </c>
      <c r="D151" s="346" t="s">
        <v>184</v>
      </c>
      <c r="E151" s="148" t="s">
        <v>453</v>
      </c>
      <c r="F151" s="149" t="s">
        <v>454</v>
      </c>
      <c r="G151" s="150" t="s">
        <v>187</v>
      </c>
      <c r="H151" s="151">
        <v>2.1</v>
      </c>
      <c r="I151" s="152"/>
      <c r="J151" s="153">
        <f>ROUND(I151*H151,2)</f>
        <v>0</v>
      </c>
      <c r="K151" s="149" t="s">
        <v>188</v>
      </c>
      <c r="L151" s="34"/>
      <c r="M151" s="154" t="s">
        <v>3</v>
      </c>
      <c r="N151" s="155" t="s">
        <v>42</v>
      </c>
      <c r="O151" s="54"/>
      <c r="P151" s="156">
        <f>O151*H151</f>
        <v>0</v>
      </c>
      <c r="Q151" s="156">
        <v>0.0003</v>
      </c>
      <c r="R151" s="156">
        <f>Q151*H151</f>
        <v>0.0006299999999999999</v>
      </c>
      <c r="S151" s="156">
        <v>0</v>
      </c>
      <c r="T151" s="157">
        <f>S151*H151</f>
        <v>0</v>
      </c>
      <c r="U151" s="33"/>
      <c r="V151" s="33"/>
      <c r="W151" s="33"/>
      <c r="X151" s="33"/>
      <c r="Y151" s="33"/>
      <c r="Z151" s="33"/>
      <c r="AA151" s="33"/>
      <c r="AB151" s="33"/>
      <c r="AC151" s="33"/>
      <c r="AD151" s="33"/>
      <c r="AE151" s="33"/>
      <c r="AR151" s="158" t="s">
        <v>269</v>
      </c>
      <c r="AT151" s="158" t="s">
        <v>184</v>
      </c>
      <c r="AU151" s="158" t="s">
        <v>79</v>
      </c>
      <c r="AY151" s="18" t="s">
        <v>182</v>
      </c>
      <c r="BE151" s="159">
        <f>IF(N151="základní",J151,0)</f>
        <v>0</v>
      </c>
      <c r="BF151" s="159">
        <f>IF(N151="snížená",J151,0)</f>
        <v>0</v>
      </c>
      <c r="BG151" s="159">
        <f>IF(N151="zákl. přenesená",J151,0)</f>
        <v>0</v>
      </c>
      <c r="BH151" s="159">
        <f>IF(N151="sníž. přenesená",J151,0)</f>
        <v>0</v>
      </c>
      <c r="BI151" s="159">
        <f>IF(N151="nulová",J151,0)</f>
        <v>0</v>
      </c>
      <c r="BJ151" s="18" t="s">
        <v>15</v>
      </c>
      <c r="BK151" s="159">
        <f>ROUND(I151*H151,2)</f>
        <v>0</v>
      </c>
      <c r="BL151" s="18" t="s">
        <v>269</v>
      </c>
      <c r="BM151" s="158" t="s">
        <v>945</v>
      </c>
    </row>
    <row r="152" spans="1:65" s="2" customFormat="1" ht="16.5" customHeight="1">
      <c r="A152" s="33"/>
      <c r="B152" s="146"/>
      <c r="C152" s="147" t="s">
        <v>336</v>
      </c>
      <c r="D152" s="346" t="s">
        <v>184</v>
      </c>
      <c r="E152" s="148" t="s">
        <v>457</v>
      </c>
      <c r="F152" s="149" t="s">
        <v>458</v>
      </c>
      <c r="G152" s="150" t="s">
        <v>194</v>
      </c>
      <c r="H152" s="151">
        <v>4.1</v>
      </c>
      <c r="I152" s="152"/>
      <c r="J152" s="153">
        <f>ROUND(I152*H152,2)</f>
        <v>0</v>
      </c>
      <c r="K152" s="149" t="s">
        <v>188</v>
      </c>
      <c r="L152" s="34"/>
      <c r="M152" s="154" t="s">
        <v>3</v>
      </c>
      <c r="N152" s="155" t="s">
        <v>42</v>
      </c>
      <c r="O152" s="54"/>
      <c r="P152" s="156">
        <f>O152*H152</f>
        <v>0</v>
      </c>
      <c r="Q152" s="156">
        <v>3E-05</v>
      </c>
      <c r="R152" s="156">
        <f>Q152*H152</f>
        <v>0.00012299999999999998</v>
      </c>
      <c r="S152" s="156">
        <v>0</v>
      </c>
      <c r="T152" s="157">
        <f>S152*H152</f>
        <v>0</v>
      </c>
      <c r="U152" s="33"/>
      <c r="V152" s="33"/>
      <c r="W152" s="33"/>
      <c r="X152" s="33"/>
      <c r="Y152" s="33"/>
      <c r="Z152" s="33"/>
      <c r="AA152" s="33"/>
      <c r="AB152" s="33"/>
      <c r="AC152" s="33"/>
      <c r="AD152" s="33"/>
      <c r="AE152" s="33"/>
      <c r="AR152" s="158" t="s">
        <v>269</v>
      </c>
      <c r="AT152" s="158" t="s">
        <v>184</v>
      </c>
      <c r="AU152" s="158" t="s">
        <v>79</v>
      </c>
      <c r="AY152" s="18" t="s">
        <v>182</v>
      </c>
      <c r="BE152" s="159">
        <f>IF(N152="základní",J152,0)</f>
        <v>0</v>
      </c>
      <c r="BF152" s="159">
        <f>IF(N152="snížená",J152,0)</f>
        <v>0</v>
      </c>
      <c r="BG152" s="159">
        <f>IF(N152="zákl. přenesená",J152,0)</f>
        <v>0</v>
      </c>
      <c r="BH152" s="159">
        <f>IF(N152="sníž. přenesená",J152,0)</f>
        <v>0</v>
      </c>
      <c r="BI152" s="159">
        <f>IF(N152="nulová",J152,0)</f>
        <v>0</v>
      </c>
      <c r="BJ152" s="18" t="s">
        <v>15</v>
      </c>
      <c r="BK152" s="159">
        <f>ROUND(I152*H152,2)</f>
        <v>0</v>
      </c>
      <c r="BL152" s="18" t="s">
        <v>269</v>
      </c>
      <c r="BM152" s="158" t="s">
        <v>946</v>
      </c>
    </row>
    <row r="153" spans="2:51" s="13" customFormat="1" ht="12">
      <c r="B153" s="160"/>
      <c r="D153" s="347" t="s">
        <v>190</v>
      </c>
      <c r="E153" s="161" t="s">
        <v>3</v>
      </c>
      <c r="F153" s="162" t="s">
        <v>549</v>
      </c>
      <c r="H153" s="163">
        <v>4.1</v>
      </c>
      <c r="I153" s="164"/>
      <c r="L153" s="160"/>
      <c r="M153" s="165"/>
      <c r="N153" s="166"/>
      <c r="O153" s="166"/>
      <c r="P153" s="166"/>
      <c r="Q153" s="166"/>
      <c r="R153" s="166"/>
      <c r="S153" s="166"/>
      <c r="T153" s="167"/>
      <c r="AT153" s="161" t="s">
        <v>190</v>
      </c>
      <c r="AU153" s="161" t="s">
        <v>79</v>
      </c>
      <c r="AV153" s="13" t="s">
        <v>79</v>
      </c>
      <c r="AW153" s="13" t="s">
        <v>33</v>
      </c>
      <c r="AX153" s="13" t="s">
        <v>15</v>
      </c>
      <c r="AY153" s="161" t="s">
        <v>182</v>
      </c>
    </row>
    <row r="154" spans="1:65" s="2" customFormat="1" ht="44.25" customHeight="1">
      <c r="A154" s="33"/>
      <c r="B154" s="146"/>
      <c r="C154" s="147" t="s">
        <v>340</v>
      </c>
      <c r="D154" s="346" t="s">
        <v>184</v>
      </c>
      <c r="E154" s="148" t="s">
        <v>847</v>
      </c>
      <c r="F154" s="149" t="s">
        <v>848</v>
      </c>
      <c r="G154" s="150" t="s">
        <v>290</v>
      </c>
      <c r="H154" s="183"/>
      <c r="I154" s="152"/>
      <c r="J154" s="153">
        <f>ROUND(I154*H154,2)</f>
        <v>0</v>
      </c>
      <c r="K154" s="149" t="s">
        <v>188</v>
      </c>
      <c r="L154" s="34"/>
      <c r="M154" s="154" t="s">
        <v>3</v>
      </c>
      <c r="N154" s="155" t="s">
        <v>42</v>
      </c>
      <c r="O154" s="54"/>
      <c r="P154" s="156">
        <f>O154*H154</f>
        <v>0</v>
      </c>
      <c r="Q154" s="156">
        <v>0</v>
      </c>
      <c r="R154" s="156">
        <f>Q154*H154</f>
        <v>0</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947</v>
      </c>
    </row>
    <row r="155" spans="2:63" s="12" customFormat="1" ht="22.9" customHeight="1">
      <c r="B155" s="133"/>
      <c r="D155" s="348" t="s">
        <v>70</v>
      </c>
      <c r="E155" s="144" t="s">
        <v>487</v>
      </c>
      <c r="F155" s="144" t="s">
        <v>488</v>
      </c>
      <c r="I155" s="136"/>
      <c r="J155" s="145">
        <f>BK155</f>
        <v>0</v>
      </c>
      <c r="L155" s="133"/>
      <c r="M155" s="138"/>
      <c r="N155" s="139"/>
      <c r="O155" s="139"/>
      <c r="P155" s="140">
        <f>SUM(P156:P174)</f>
        <v>0</v>
      </c>
      <c r="Q155" s="139"/>
      <c r="R155" s="140">
        <f>SUM(R156:R174)</f>
        <v>0.049365</v>
      </c>
      <c r="S155" s="139"/>
      <c r="T155" s="141">
        <f>SUM(T156:T174)</f>
        <v>0.009455</v>
      </c>
      <c r="AR155" s="134" t="s">
        <v>79</v>
      </c>
      <c r="AT155" s="142" t="s">
        <v>70</v>
      </c>
      <c r="AU155" s="142" t="s">
        <v>15</v>
      </c>
      <c r="AY155" s="134" t="s">
        <v>182</v>
      </c>
      <c r="BK155" s="143">
        <f>SUM(BK156:BK174)</f>
        <v>0</v>
      </c>
    </row>
    <row r="156" spans="1:65" s="2" customFormat="1" ht="16.5" customHeight="1">
      <c r="A156" s="33"/>
      <c r="B156" s="146"/>
      <c r="C156" s="147" t="s">
        <v>344</v>
      </c>
      <c r="D156" s="346" t="s">
        <v>184</v>
      </c>
      <c r="E156" s="148" t="s">
        <v>553</v>
      </c>
      <c r="F156" s="149" t="s">
        <v>554</v>
      </c>
      <c r="G156" s="150" t="s">
        <v>187</v>
      </c>
      <c r="H156" s="151">
        <v>30.5</v>
      </c>
      <c r="I156" s="152"/>
      <c r="J156" s="153">
        <f>ROUND(I156*H156,2)</f>
        <v>0</v>
      </c>
      <c r="K156" s="149" t="s">
        <v>188</v>
      </c>
      <c r="L156" s="34"/>
      <c r="M156" s="154" t="s">
        <v>3</v>
      </c>
      <c r="N156" s="155" t="s">
        <v>42</v>
      </c>
      <c r="O156" s="54"/>
      <c r="P156" s="156">
        <f>O156*H156</f>
        <v>0</v>
      </c>
      <c r="Q156" s="156">
        <v>0.001</v>
      </c>
      <c r="R156" s="156">
        <f>Q156*H156</f>
        <v>0.0305</v>
      </c>
      <c r="S156" s="156">
        <v>0.00031</v>
      </c>
      <c r="T156" s="157">
        <f>S156*H156</f>
        <v>0.009455</v>
      </c>
      <c r="U156" s="33"/>
      <c r="V156" s="33"/>
      <c r="W156" s="33"/>
      <c r="X156" s="33"/>
      <c r="Y156" s="33"/>
      <c r="Z156" s="33"/>
      <c r="AA156" s="33"/>
      <c r="AB156" s="33"/>
      <c r="AC156" s="33"/>
      <c r="AD156" s="33"/>
      <c r="AE156" s="33"/>
      <c r="AR156" s="158" t="s">
        <v>269</v>
      </c>
      <c r="AT156" s="158" t="s">
        <v>184</v>
      </c>
      <c r="AU156" s="158" t="s">
        <v>79</v>
      </c>
      <c r="AY156" s="18" t="s">
        <v>182</v>
      </c>
      <c r="BE156" s="159">
        <f>IF(N156="základní",J156,0)</f>
        <v>0</v>
      </c>
      <c r="BF156" s="159">
        <f>IF(N156="snížená",J156,0)</f>
        <v>0</v>
      </c>
      <c r="BG156" s="159">
        <f>IF(N156="zákl. přenesená",J156,0)</f>
        <v>0</v>
      </c>
      <c r="BH156" s="159">
        <f>IF(N156="sníž. přenesená",J156,0)</f>
        <v>0</v>
      </c>
      <c r="BI156" s="159">
        <f>IF(N156="nulová",J156,0)</f>
        <v>0</v>
      </c>
      <c r="BJ156" s="18" t="s">
        <v>15</v>
      </c>
      <c r="BK156" s="159">
        <f>ROUND(I156*H156,2)</f>
        <v>0</v>
      </c>
      <c r="BL156" s="18" t="s">
        <v>269</v>
      </c>
      <c r="BM156" s="158" t="s">
        <v>948</v>
      </c>
    </row>
    <row r="157" spans="2:51" s="15" customFormat="1" ht="12">
      <c r="B157" s="176"/>
      <c r="D157" s="347" t="s">
        <v>190</v>
      </c>
      <c r="E157" s="177" t="s">
        <v>3</v>
      </c>
      <c r="F157" s="178" t="s">
        <v>556</v>
      </c>
      <c r="H157" s="177" t="s">
        <v>3</v>
      </c>
      <c r="I157" s="179"/>
      <c r="L157" s="176"/>
      <c r="M157" s="180"/>
      <c r="N157" s="181"/>
      <c r="O157" s="181"/>
      <c r="P157" s="181"/>
      <c r="Q157" s="181"/>
      <c r="R157" s="181"/>
      <c r="S157" s="181"/>
      <c r="T157" s="182"/>
      <c r="AT157" s="177" t="s">
        <v>190</v>
      </c>
      <c r="AU157" s="177" t="s">
        <v>79</v>
      </c>
      <c r="AV157" s="15" t="s">
        <v>15</v>
      </c>
      <c r="AW157" s="15" t="s">
        <v>33</v>
      </c>
      <c r="AX157" s="15" t="s">
        <v>71</v>
      </c>
      <c r="AY157" s="177" t="s">
        <v>182</v>
      </c>
    </row>
    <row r="158" spans="2:51" s="13" customFormat="1" ht="12">
      <c r="B158" s="160"/>
      <c r="D158" s="347" t="s">
        <v>190</v>
      </c>
      <c r="E158" s="161" t="s">
        <v>3</v>
      </c>
      <c r="F158" s="162" t="s">
        <v>557</v>
      </c>
      <c r="H158" s="163">
        <v>39.6</v>
      </c>
      <c r="I158" s="164"/>
      <c r="L158" s="160"/>
      <c r="M158" s="165"/>
      <c r="N158" s="166"/>
      <c r="O158" s="166"/>
      <c r="P158" s="166"/>
      <c r="Q158" s="166"/>
      <c r="R158" s="166"/>
      <c r="S158" s="166"/>
      <c r="T158" s="167"/>
      <c r="AT158" s="161" t="s">
        <v>190</v>
      </c>
      <c r="AU158" s="161" t="s">
        <v>79</v>
      </c>
      <c r="AV158" s="13" t="s">
        <v>79</v>
      </c>
      <c r="AW158" s="13" t="s">
        <v>33</v>
      </c>
      <c r="AX158" s="13" t="s">
        <v>71</v>
      </c>
      <c r="AY158" s="161" t="s">
        <v>182</v>
      </c>
    </row>
    <row r="159" spans="2:51" s="15" customFormat="1" ht="12">
      <c r="B159" s="176"/>
      <c r="D159" s="347" t="s">
        <v>190</v>
      </c>
      <c r="E159" s="177" t="s">
        <v>3</v>
      </c>
      <c r="F159" s="178" t="s">
        <v>558</v>
      </c>
      <c r="H159" s="177" t="s">
        <v>3</v>
      </c>
      <c r="I159" s="179"/>
      <c r="L159" s="176"/>
      <c r="M159" s="180"/>
      <c r="N159" s="181"/>
      <c r="O159" s="181"/>
      <c r="P159" s="181"/>
      <c r="Q159" s="181"/>
      <c r="R159" s="181"/>
      <c r="S159" s="181"/>
      <c r="T159" s="182"/>
      <c r="AT159" s="177" t="s">
        <v>190</v>
      </c>
      <c r="AU159" s="177" t="s">
        <v>79</v>
      </c>
      <c r="AV159" s="15" t="s">
        <v>15</v>
      </c>
      <c r="AW159" s="15" t="s">
        <v>33</v>
      </c>
      <c r="AX159" s="15" t="s">
        <v>71</v>
      </c>
      <c r="AY159" s="177" t="s">
        <v>182</v>
      </c>
    </row>
    <row r="160" spans="2:51" s="13" customFormat="1" ht="12">
      <c r="B160" s="160"/>
      <c r="D160" s="347" t="s">
        <v>190</v>
      </c>
      <c r="E160" s="161" t="s">
        <v>3</v>
      </c>
      <c r="F160" s="162" t="s">
        <v>559</v>
      </c>
      <c r="H160" s="163">
        <v>-7</v>
      </c>
      <c r="I160" s="164"/>
      <c r="L160" s="160"/>
      <c r="M160" s="165"/>
      <c r="N160" s="166"/>
      <c r="O160" s="166"/>
      <c r="P160" s="166"/>
      <c r="Q160" s="166"/>
      <c r="R160" s="166"/>
      <c r="S160" s="166"/>
      <c r="T160" s="167"/>
      <c r="AT160" s="161" t="s">
        <v>190</v>
      </c>
      <c r="AU160" s="161" t="s">
        <v>79</v>
      </c>
      <c r="AV160" s="13" t="s">
        <v>79</v>
      </c>
      <c r="AW160" s="13" t="s">
        <v>33</v>
      </c>
      <c r="AX160" s="13" t="s">
        <v>71</v>
      </c>
      <c r="AY160" s="161" t="s">
        <v>182</v>
      </c>
    </row>
    <row r="161" spans="2:51" s="15" customFormat="1" ht="12">
      <c r="B161" s="176"/>
      <c r="D161" s="347" t="s">
        <v>190</v>
      </c>
      <c r="E161" s="177" t="s">
        <v>3</v>
      </c>
      <c r="F161" s="178" t="s">
        <v>560</v>
      </c>
      <c r="H161" s="177" t="s">
        <v>3</v>
      </c>
      <c r="I161" s="179"/>
      <c r="L161" s="176"/>
      <c r="M161" s="180"/>
      <c r="N161" s="181"/>
      <c r="O161" s="181"/>
      <c r="P161" s="181"/>
      <c r="Q161" s="181"/>
      <c r="R161" s="181"/>
      <c r="S161" s="181"/>
      <c r="T161" s="182"/>
      <c r="AT161" s="177" t="s">
        <v>190</v>
      </c>
      <c r="AU161" s="177" t="s">
        <v>79</v>
      </c>
      <c r="AV161" s="15" t="s">
        <v>15</v>
      </c>
      <c r="AW161" s="15" t="s">
        <v>33</v>
      </c>
      <c r="AX161" s="15" t="s">
        <v>71</v>
      </c>
      <c r="AY161" s="177" t="s">
        <v>182</v>
      </c>
    </row>
    <row r="162" spans="2:51" s="13" customFormat="1" ht="12">
      <c r="B162" s="160"/>
      <c r="D162" s="347" t="s">
        <v>190</v>
      </c>
      <c r="E162" s="161" t="s">
        <v>3</v>
      </c>
      <c r="F162" s="162" t="s">
        <v>561</v>
      </c>
      <c r="H162" s="163">
        <v>-2.1</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4" customFormat="1" ht="12">
      <c r="B163" s="168"/>
      <c r="D163" s="347" t="s">
        <v>190</v>
      </c>
      <c r="E163" s="169" t="s">
        <v>3</v>
      </c>
      <c r="F163" s="170" t="s">
        <v>198</v>
      </c>
      <c r="H163" s="171">
        <v>30.5</v>
      </c>
      <c r="I163" s="172"/>
      <c r="L163" s="168"/>
      <c r="M163" s="173"/>
      <c r="N163" s="174"/>
      <c r="O163" s="174"/>
      <c r="P163" s="174"/>
      <c r="Q163" s="174"/>
      <c r="R163" s="174"/>
      <c r="S163" s="174"/>
      <c r="T163" s="175"/>
      <c r="AT163" s="169" t="s">
        <v>190</v>
      </c>
      <c r="AU163" s="169" t="s">
        <v>79</v>
      </c>
      <c r="AV163" s="14" t="s">
        <v>87</v>
      </c>
      <c r="AW163" s="14" t="s">
        <v>33</v>
      </c>
      <c r="AX163" s="14" t="s">
        <v>15</v>
      </c>
      <c r="AY163" s="169" t="s">
        <v>182</v>
      </c>
    </row>
    <row r="164" spans="1:65" s="2" customFormat="1" ht="24">
      <c r="A164" s="33"/>
      <c r="B164" s="146"/>
      <c r="C164" s="147" t="s">
        <v>351</v>
      </c>
      <c r="D164" s="346" t="s">
        <v>184</v>
      </c>
      <c r="E164" s="148" t="s">
        <v>490</v>
      </c>
      <c r="F164" s="149" t="s">
        <v>491</v>
      </c>
      <c r="G164" s="150" t="s">
        <v>187</v>
      </c>
      <c r="H164" s="151">
        <v>38.5</v>
      </c>
      <c r="I164" s="152"/>
      <c r="J164" s="153">
        <f>ROUND(I164*H164,2)</f>
        <v>0</v>
      </c>
      <c r="K164" s="149" t="s">
        <v>188</v>
      </c>
      <c r="L164" s="34"/>
      <c r="M164" s="154" t="s">
        <v>3</v>
      </c>
      <c r="N164" s="155" t="s">
        <v>42</v>
      </c>
      <c r="O164" s="54"/>
      <c r="P164" s="156">
        <f>O164*H164</f>
        <v>0</v>
      </c>
      <c r="Q164" s="156">
        <v>0.0002</v>
      </c>
      <c r="R164" s="156">
        <f>Q164*H164</f>
        <v>0.0077</v>
      </c>
      <c r="S164" s="156">
        <v>0</v>
      </c>
      <c r="T164" s="157">
        <f>S164*H164</f>
        <v>0</v>
      </c>
      <c r="U164" s="33"/>
      <c r="V164" s="33"/>
      <c r="W164" s="33"/>
      <c r="X164" s="33"/>
      <c r="Y164" s="33"/>
      <c r="Z164" s="33"/>
      <c r="AA164" s="33"/>
      <c r="AB164" s="33"/>
      <c r="AC164" s="33"/>
      <c r="AD164" s="33"/>
      <c r="AE164" s="33"/>
      <c r="AR164" s="158" t="s">
        <v>269</v>
      </c>
      <c r="AT164" s="158" t="s">
        <v>184</v>
      </c>
      <c r="AU164" s="158" t="s">
        <v>79</v>
      </c>
      <c r="AY164" s="18" t="s">
        <v>182</v>
      </c>
      <c r="BE164" s="159">
        <f>IF(N164="základní",J164,0)</f>
        <v>0</v>
      </c>
      <c r="BF164" s="159">
        <f>IF(N164="snížená",J164,0)</f>
        <v>0</v>
      </c>
      <c r="BG164" s="159">
        <f>IF(N164="zákl. přenesená",J164,0)</f>
        <v>0</v>
      </c>
      <c r="BH164" s="159">
        <f>IF(N164="sníž. přenesená",J164,0)</f>
        <v>0</v>
      </c>
      <c r="BI164" s="159">
        <f>IF(N164="nulová",J164,0)</f>
        <v>0</v>
      </c>
      <c r="BJ164" s="18" t="s">
        <v>15</v>
      </c>
      <c r="BK164" s="159">
        <f>ROUND(I164*H164,2)</f>
        <v>0</v>
      </c>
      <c r="BL164" s="18" t="s">
        <v>269</v>
      </c>
      <c r="BM164" s="158" t="s">
        <v>949</v>
      </c>
    </row>
    <row r="165" spans="2:51" s="15" customFormat="1" ht="12">
      <c r="B165" s="176"/>
      <c r="D165" s="347" t="s">
        <v>190</v>
      </c>
      <c r="E165" s="177" t="s">
        <v>3</v>
      </c>
      <c r="F165" s="178" t="s">
        <v>563</v>
      </c>
      <c r="H165" s="177" t="s">
        <v>3</v>
      </c>
      <c r="I165" s="179"/>
      <c r="L165" s="176"/>
      <c r="M165" s="180"/>
      <c r="N165" s="181"/>
      <c r="O165" s="181"/>
      <c r="P165" s="181"/>
      <c r="Q165" s="181"/>
      <c r="R165" s="181"/>
      <c r="S165" s="181"/>
      <c r="T165" s="182"/>
      <c r="AT165" s="177" t="s">
        <v>190</v>
      </c>
      <c r="AU165" s="177" t="s">
        <v>79</v>
      </c>
      <c r="AV165" s="15" t="s">
        <v>15</v>
      </c>
      <c r="AW165" s="15" t="s">
        <v>33</v>
      </c>
      <c r="AX165" s="15" t="s">
        <v>71</v>
      </c>
      <c r="AY165" s="177" t="s">
        <v>182</v>
      </c>
    </row>
    <row r="166" spans="2:51" s="13" customFormat="1" ht="12">
      <c r="B166" s="160"/>
      <c r="D166" s="347" t="s">
        <v>190</v>
      </c>
      <c r="E166" s="161" t="s">
        <v>3</v>
      </c>
      <c r="F166" s="162" t="s">
        <v>564</v>
      </c>
      <c r="H166" s="163">
        <v>8</v>
      </c>
      <c r="I166" s="164"/>
      <c r="L166" s="160"/>
      <c r="M166" s="165"/>
      <c r="N166" s="166"/>
      <c r="O166" s="166"/>
      <c r="P166" s="166"/>
      <c r="Q166" s="166"/>
      <c r="R166" s="166"/>
      <c r="S166" s="166"/>
      <c r="T166" s="167"/>
      <c r="AT166" s="161" t="s">
        <v>190</v>
      </c>
      <c r="AU166" s="161" t="s">
        <v>79</v>
      </c>
      <c r="AV166" s="13" t="s">
        <v>79</v>
      </c>
      <c r="AW166" s="13" t="s">
        <v>33</v>
      </c>
      <c r="AX166" s="13" t="s">
        <v>71</v>
      </c>
      <c r="AY166" s="161" t="s">
        <v>182</v>
      </c>
    </row>
    <row r="167" spans="2:51" s="15" customFormat="1" ht="12">
      <c r="B167" s="176"/>
      <c r="D167" s="347" t="s">
        <v>190</v>
      </c>
      <c r="E167" s="177" t="s">
        <v>3</v>
      </c>
      <c r="F167" s="178" t="s">
        <v>556</v>
      </c>
      <c r="H167" s="177" t="s">
        <v>3</v>
      </c>
      <c r="I167" s="179"/>
      <c r="L167" s="176"/>
      <c r="M167" s="180"/>
      <c r="N167" s="181"/>
      <c r="O167" s="181"/>
      <c r="P167" s="181"/>
      <c r="Q167" s="181"/>
      <c r="R167" s="181"/>
      <c r="S167" s="181"/>
      <c r="T167" s="182"/>
      <c r="AT167" s="177" t="s">
        <v>190</v>
      </c>
      <c r="AU167" s="177" t="s">
        <v>79</v>
      </c>
      <c r="AV167" s="15" t="s">
        <v>15</v>
      </c>
      <c r="AW167" s="15" t="s">
        <v>33</v>
      </c>
      <c r="AX167" s="15" t="s">
        <v>71</v>
      </c>
      <c r="AY167" s="177" t="s">
        <v>182</v>
      </c>
    </row>
    <row r="168" spans="2:51" s="13" customFormat="1" ht="12">
      <c r="B168" s="160"/>
      <c r="D168" s="347" t="s">
        <v>190</v>
      </c>
      <c r="E168" s="161" t="s">
        <v>3</v>
      </c>
      <c r="F168" s="162" t="s">
        <v>557</v>
      </c>
      <c r="H168" s="163">
        <v>39.6</v>
      </c>
      <c r="I168" s="164"/>
      <c r="L168" s="160"/>
      <c r="M168" s="165"/>
      <c r="N168" s="166"/>
      <c r="O168" s="166"/>
      <c r="P168" s="166"/>
      <c r="Q168" s="166"/>
      <c r="R168" s="166"/>
      <c r="S168" s="166"/>
      <c r="T168" s="167"/>
      <c r="AT168" s="161" t="s">
        <v>190</v>
      </c>
      <c r="AU168" s="161" t="s">
        <v>79</v>
      </c>
      <c r="AV168" s="13" t="s">
        <v>79</v>
      </c>
      <c r="AW168" s="13" t="s">
        <v>33</v>
      </c>
      <c r="AX168" s="13" t="s">
        <v>71</v>
      </c>
      <c r="AY168" s="161" t="s">
        <v>182</v>
      </c>
    </row>
    <row r="169" spans="2:51" s="15" customFormat="1" ht="12">
      <c r="B169" s="176"/>
      <c r="D169" s="347" t="s">
        <v>190</v>
      </c>
      <c r="E169" s="177" t="s">
        <v>3</v>
      </c>
      <c r="F169" s="178" t="s">
        <v>558</v>
      </c>
      <c r="H169" s="177" t="s">
        <v>3</v>
      </c>
      <c r="I169" s="179"/>
      <c r="L169" s="176"/>
      <c r="M169" s="180"/>
      <c r="N169" s="181"/>
      <c r="O169" s="181"/>
      <c r="P169" s="181"/>
      <c r="Q169" s="181"/>
      <c r="R169" s="181"/>
      <c r="S169" s="181"/>
      <c r="T169" s="182"/>
      <c r="AT169" s="177" t="s">
        <v>190</v>
      </c>
      <c r="AU169" s="177" t="s">
        <v>79</v>
      </c>
      <c r="AV169" s="15" t="s">
        <v>15</v>
      </c>
      <c r="AW169" s="15" t="s">
        <v>33</v>
      </c>
      <c r="AX169" s="15" t="s">
        <v>71</v>
      </c>
      <c r="AY169" s="177" t="s">
        <v>182</v>
      </c>
    </row>
    <row r="170" spans="2:51" s="13" customFormat="1" ht="12">
      <c r="B170" s="160"/>
      <c r="D170" s="347" t="s">
        <v>190</v>
      </c>
      <c r="E170" s="161" t="s">
        <v>3</v>
      </c>
      <c r="F170" s="162" t="s">
        <v>559</v>
      </c>
      <c r="H170" s="163">
        <v>-7</v>
      </c>
      <c r="I170" s="164"/>
      <c r="L170" s="160"/>
      <c r="M170" s="165"/>
      <c r="N170" s="166"/>
      <c r="O170" s="166"/>
      <c r="P170" s="166"/>
      <c r="Q170" s="166"/>
      <c r="R170" s="166"/>
      <c r="S170" s="166"/>
      <c r="T170" s="167"/>
      <c r="AT170" s="161" t="s">
        <v>190</v>
      </c>
      <c r="AU170" s="161" t="s">
        <v>79</v>
      </c>
      <c r="AV170" s="13" t="s">
        <v>79</v>
      </c>
      <c r="AW170" s="13" t="s">
        <v>33</v>
      </c>
      <c r="AX170" s="13" t="s">
        <v>71</v>
      </c>
      <c r="AY170" s="161" t="s">
        <v>182</v>
      </c>
    </row>
    <row r="171" spans="2:51" s="15" customFormat="1" ht="12">
      <c r="B171" s="176"/>
      <c r="D171" s="347" t="s">
        <v>190</v>
      </c>
      <c r="E171" s="177" t="s">
        <v>3</v>
      </c>
      <c r="F171" s="178" t="s">
        <v>560</v>
      </c>
      <c r="H171" s="177" t="s">
        <v>3</v>
      </c>
      <c r="I171" s="179"/>
      <c r="L171" s="176"/>
      <c r="M171" s="180"/>
      <c r="N171" s="181"/>
      <c r="O171" s="181"/>
      <c r="P171" s="181"/>
      <c r="Q171" s="181"/>
      <c r="R171" s="181"/>
      <c r="S171" s="181"/>
      <c r="T171" s="182"/>
      <c r="AT171" s="177" t="s">
        <v>190</v>
      </c>
      <c r="AU171" s="177" t="s">
        <v>79</v>
      </c>
      <c r="AV171" s="15" t="s">
        <v>15</v>
      </c>
      <c r="AW171" s="15" t="s">
        <v>33</v>
      </c>
      <c r="AX171" s="15" t="s">
        <v>71</v>
      </c>
      <c r="AY171" s="177" t="s">
        <v>182</v>
      </c>
    </row>
    <row r="172" spans="2:51" s="13" customFormat="1" ht="12">
      <c r="B172" s="160"/>
      <c r="D172" s="347" t="s">
        <v>190</v>
      </c>
      <c r="E172" s="161" t="s">
        <v>3</v>
      </c>
      <c r="F172" s="162" t="s">
        <v>561</v>
      </c>
      <c r="H172" s="163">
        <v>-2.1</v>
      </c>
      <c r="I172" s="164"/>
      <c r="L172" s="160"/>
      <c r="M172" s="165"/>
      <c r="N172" s="166"/>
      <c r="O172" s="166"/>
      <c r="P172" s="166"/>
      <c r="Q172" s="166"/>
      <c r="R172" s="166"/>
      <c r="S172" s="166"/>
      <c r="T172" s="167"/>
      <c r="AT172" s="161" t="s">
        <v>190</v>
      </c>
      <c r="AU172" s="161" t="s">
        <v>79</v>
      </c>
      <c r="AV172" s="13" t="s">
        <v>79</v>
      </c>
      <c r="AW172" s="13" t="s">
        <v>33</v>
      </c>
      <c r="AX172" s="13" t="s">
        <v>71</v>
      </c>
      <c r="AY172" s="161" t="s">
        <v>182</v>
      </c>
    </row>
    <row r="173" spans="2:51" s="14" customFormat="1" ht="12">
      <c r="B173" s="168"/>
      <c r="D173" s="347" t="s">
        <v>190</v>
      </c>
      <c r="E173" s="169" t="s">
        <v>3</v>
      </c>
      <c r="F173" s="170" t="s">
        <v>198</v>
      </c>
      <c r="H173" s="171">
        <v>38.5</v>
      </c>
      <c r="I173" s="172"/>
      <c r="L173" s="168"/>
      <c r="M173" s="173"/>
      <c r="N173" s="174"/>
      <c r="O173" s="174"/>
      <c r="P173" s="174"/>
      <c r="Q173" s="174"/>
      <c r="R173" s="174"/>
      <c r="S173" s="174"/>
      <c r="T173" s="175"/>
      <c r="AT173" s="169" t="s">
        <v>190</v>
      </c>
      <c r="AU173" s="169" t="s">
        <v>79</v>
      </c>
      <c r="AV173" s="14" t="s">
        <v>87</v>
      </c>
      <c r="AW173" s="14" t="s">
        <v>33</v>
      </c>
      <c r="AX173" s="14" t="s">
        <v>15</v>
      </c>
      <c r="AY173" s="169" t="s">
        <v>182</v>
      </c>
    </row>
    <row r="174" spans="1:65" s="2" customFormat="1" ht="36">
      <c r="A174" s="33"/>
      <c r="B174" s="146"/>
      <c r="C174" s="147" t="s">
        <v>355</v>
      </c>
      <c r="D174" s="346" t="s">
        <v>184</v>
      </c>
      <c r="E174" s="148" t="s">
        <v>494</v>
      </c>
      <c r="F174" s="149" t="s">
        <v>495</v>
      </c>
      <c r="G174" s="150" t="s">
        <v>187</v>
      </c>
      <c r="H174" s="151">
        <v>38.5</v>
      </c>
      <c r="I174" s="152"/>
      <c r="J174" s="153">
        <f>ROUND(I174*H174,2)</f>
        <v>0</v>
      </c>
      <c r="K174" s="149" t="s">
        <v>188</v>
      </c>
      <c r="L174" s="34"/>
      <c r="M174" s="194" t="s">
        <v>3</v>
      </c>
      <c r="N174" s="195" t="s">
        <v>42</v>
      </c>
      <c r="O174" s="196"/>
      <c r="P174" s="197">
        <f>O174*H174</f>
        <v>0</v>
      </c>
      <c r="Q174" s="197">
        <v>0.00029</v>
      </c>
      <c r="R174" s="197">
        <f>Q174*H174</f>
        <v>0.011165</v>
      </c>
      <c r="S174" s="197">
        <v>0</v>
      </c>
      <c r="T174" s="198">
        <f>S174*H174</f>
        <v>0</v>
      </c>
      <c r="U174" s="33"/>
      <c r="V174" s="33"/>
      <c r="W174" s="33"/>
      <c r="X174" s="33"/>
      <c r="Y174" s="33"/>
      <c r="Z174" s="33"/>
      <c r="AA174" s="33"/>
      <c r="AB174" s="33"/>
      <c r="AC174" s="33"/>
      <c r="AD174" s="33"/>
      <c r="AE174" s="33"/>
      <c r="AR174" s="158" t="s">
        <v>269</v>
      </c>
      <c r="AT174" s="158" t="s">
        <v>184</v>
      </c>
      <c r="AU174" s="158" t="s">
        <v>79</v>
      </c>
      <c r="AY174" s="18" t="s">
        <v>182</v>
      </c>
      <c r="BE174" s="159">
        <f>IF(N174="základní",J174,0)</f>
        <v>0</v>
      </c>
      <c r="BF174" s="159">
        <f>IF(N174="snížená",J174,0)</f>
        <v>0</v>
      </c>
      <c r="BG174" s="159">
        <f>IF(N174="zákl. přenesená",J174,0)</f>
        <v>0</v>
      </c>
      <c r="BH174" s="159">
        <f>IF(N174="sníž. přenesená",J174,0)</f>
        <v>0</v>
      </c>
      <c r="BI174" s="159">
        <f>IF(N174="nulová",J174,0)</f>
        <v>0</v>
      </c>
      <c r="BJ174" s="18" t="s">
        <v>15</v>
      </c>
      <c r="BK174" s="159">
        <f>ROUND(I174*H174,2)</f>
        <v>0</v>
      </c>
      <c r="BL174" s="18" t="s">
        <v>269</v>
      </c>
      <c r="BM174" s="158" t="s">
        <v>950</v>
      </c>
    </row>
    <row r="175" spans="1:31" s="2" customFormat="1" ht="6.95" customHeight="1">
      <c r="A175" s="33"/>
      <c r="B175" s="43"/>
      <c r="C175" s="44"/>
      <c r="D175" s="44"/>
      <c r="E175" s="44"/>
      <c r="F175" s="44"/>
      <c r="G175" s="44"/>
      <c r="H175" s="44"/>
      <c r="I175" s="44"/>
      <c r="J175" s="44"/>
      <c r="K175" s="44"/>
      <c r="L175" s="34"/>
      <c r="M175" s="33"/>
      <c r="O175" s="33"/>
      <c r="P175" s="33"/>
      <c r="Q175" s="33"/>
      <c r="R175" s="33"/>
      <c r="S175" s="33"/>
      <c r="T175" s="33"/>
      <c r="U175" s="33"/>
      <c r="V175" s="33"/>
      <c r="W175" s="33"/>
      <c r="X175" s="33"/>
      <c r="Y175" s="33"/>
      <c r="Z175" s="33"/>
      <c r="AA175" s="33"/>
      <c r="AB175" s="33"/>
      <c r="AC175" s="33"/>
      <c r="AD175" s="33"/>
      <c r="AE175" s="33"/>
    </row>
  </sheetData>
  <autoFilter ref="C102:K174"/>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9"/>
  <sheetViews>
    <sheetView showGridLines="0" workbookViewId="0" topLeftCell="A89">
      <selection activeCell="D106" sqref="D106:D17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104</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769</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ROUND(J103,2)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ROUND((SUM(BE103:BE178)),2)</f>
        <v>0</v>
      </c>
      <c r="G37" s="33"/>
      <c r="H37" s="33"/>
      <c r="I37" s="105">
        <v>0.21</v>
      </c>
      <c r="J37" s="104">
        <f>ROUND(((SUM(BE103:BE178))*I37),2)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ROUND((SUM(BF103:BF178)),2)</f>
        <v>0</v>
      </c>
      <c r="G38" s="33"/>
      <c r="H38" s="33"/>
      <c r="I38" s="105">
        <v>0.15</v>
      </c>
      <c r="J38" s="104">
        <f>ROUND(((SUM(BF103:BF178))*I38),2)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ROUND((SUM(BG103:BG178)),2)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ROUND((SUM(BH103:BH178)),2)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ROUND((SUM(BI103:BI178)),2)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4 - Kuchyňka typ B</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J103</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J104</f>
        <v>0</v>
      </c>
      <c r="L68" s="115"/>
    </row>
    <row r="69" spans="2:12" s="10" customFormat="1" ht="19.9" customHeight="1">
      <c r="B69" s="119"/>
      <c r="D69" s="120" t="s">
        <v>152</v>
      </c>
      <c r="E69" s="121"/>
      <c r="F69" s="121"/>
      <c r="G69" s="121"/>
      <c r="H69" s="121"/>
      <c r="I69" s="121"/>
      <c r="J69" s="122">
        <f>J105</f>
        <v>0</v>
      </c>
      <c r="L69" s="119"/>
    </row>
    <row r="70" spans="2:12" s="10" customFormat="1" ht="19.9" customHeight="1">
      <c r="B70" s="119"/>
      <c r="D70" s="120" t="s">
        <v>153</v>
      </c>
      <c r="E70" s="121"/>
      <c r="F70" s="121"/>
      <c r="G70" s="121"/>
      <c r="H70" s="121"/>
      <c r="I70" s="121"/>
      <c r="J70" s="122">
        <f>J114</f>
        <v>0</v>
      </c>
      <c r="L70" s="119"/>
    </row>
    <row r="71" spans="2:12" s="10" customFormat="1" ht="14.85" customHeight="1">
      <c r="B71" s="119"/>
      <c r="D71" s="120" t="s">
        <v>154</v>
      </c>
      <c r="E71" s="121"/>
      <c r="F71" s="121"/>
      <c r="G71" s="121"/>
      <c r="H71" s="121"/>
      <c r="I71" s="121"/>
      <c r="J71" s="122">
        <f>J115</f>
        <v>0</v>
      </c>
      <c r="L71" s="119"/>
    </row>
    <row r="72" spans="2:12" s="10" customFormat="1" ht="14.85" customHeight="1">
      <c r="B72" s="119"/>
      <c r="D72" s="120" t="s">
        <v>155</v>
      </c>
      <c r="E72" s="121"/>
      <c r="F72" s="121"/>
      <c r="G72" s="121"/>
      <c r="H72" s="121"/>
      <c r="I72" s="121"/>
      <c r="J72" s="122">
        <f>J117</f>
        <v>0</v>
      </c>
      <c r="L72" s="119"/>
    </row>
    <row r="73" spans="2:12" s="10" customFormat="1" ht="19.9" customHeight="1">
      <c r="B73" s="119"/>
      <c r="D73" s="120" t="s">
        <v>156</v>
      </c>
      <c r="E73" s="121"/>
      <c r="F73" s="121"/>
      <c r="G73" s="121"/>
      <c r="H73" s="121"/>
      <c r="I73" s="121"/>
      <c r="J73" s="122">
        <f>J120</f>
        <v>0</v>
      </c>
      <c r="L73" s="119"/>
    </row>
    <row r="74" spans="2:12" s="10" customFormat="1" ht="19.9" customHeight="1">
      <c r="B74" s="119"/>
      <c r="D74" s="120" t="s">
        <v>157</v>
      </c>
      <c r="E74" s="121"/>
      <c r="F74" s="121"/>
      <c r="G74" s="121"/>
      <c r="H74" s="121"/>
      <c r="I74" s="121"/>
      <c r="J74" s="122">
        <f>J126</f>
        <v>0</v>
      </c>
      <c r="L74" s="119"/>
    </row>
    <row r="75" spans="2:12" s="9" customFormat="1" ht="24.95" customHeight="1">
      <c r="B75" s="115"/>
      <c r="D75" s="116" t="s">
        <v>158</v>
      </c>
      <c r="E75" s="117"/>
      <c r="F75" s="117"/>
      <c r="G75" s="117"/>
      <c r="H75" s="117"/>
      <c r="I75" s="117"/>
      <c r="J75" s="118">
        <f>J128</f>
        <v>0</v>
      </c>
      <c r="L75" s="115"/>
    </row>
    <row r="76" spans="2:12" s="10" customFormat="1" ht="19.9" customHeight="1">
      <c r="B76" s="119"/>
      <c r="D76" s="120" t="s">
        <v>161</v>
      </c>
      <c r="E76" s="121"/>
      <c r="F76" s="121"/>
      <c r="G76" s="121"/>
      <c r="H76" s="121"/>
      <c r="I76" s="121"/>
      <c r="J76" s="122">
        <f>J129</f>
        <v>0</v>
      </c>
      <c r="L76" s="119"/>
    </row>
    <row r="77" spans="2:12" s="10" customFormat="1" ht="19.9" customHeight="1">
      <c r="B77" s="119"/>
      <c r="D77" s="120" t="s">
        <v>162</v>
      </c>
      <c r="E77" s="121"/>
      <c r="F77" s="121"/>
      <c r="G77" s="121"/>
      <c r="H77" s="121"/>
      <c r="I77" s="121"/>
      <c r="J77" s="122">
        <f>J135</f>
        <v>0</v>
      </c>
      <c r="L77" s="119"/>
    </row>
    <row r="78" spans="2:12" s="10" customFormat="1" ht="19.9" customHeight="1">
      <c r="B78" s="119"/>
      <c r="D78" s="120" t="s">
        <v>164</v>
      </c>
      <c r="E78" s="121"/>
      <c r="F78" s="121"/>
      <c r="G78" s="121"/>
      <c r="H78" s="121"/>
      <c r="I78" s="121"/>
      <c r="J78" s="122">
        <f>J145</f>
        <v>0</v>
      </c>
      <c r="L78" s="119"/>
    </row>
    <row r="79" spans="2:12" s="10" customFormat="1" ht="19.9" customHeight="1">
      <c r="B79" s="119"/>
      <c r="D79" s="120" t="s">
        <v>166</v>
      </c>
      <c r="E79" s="121"/>
      <c r="F79" s="121"/>
      <c r="G79" s="121"/>
      <c r="H79" s="121"/>
      <c r="I79" s="121"/>
      <c r="J79" s="122">
        <f>J157</f>
        <v>0</v>
      </c>
      <c r="L79" s="119"/>
    </row>
    <row r="80" spans="1:31" s="2" customFormat="1" ht="21.75" customHeight="1">
      <c r="A80" s="33"/>
      <c r="B80" s="34"/>
      <c r="C80" s="33"/>
      <c r="D80" s="33"/>
      <c r="E80" s="33"/>
      <c r="F80" s="33"/>
      <c r="G80" s="33"/>
      <c r="H80" s="33"/>
      <c r="I80" s="33"/>
      <c r="J80" s="33"/>
      <c r="K80" s="33"/>
      <c r="L80" s="99"/>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44"/>
      <c r="J81" s="44"/>
      <c r="K81" s="44"/>
      <c r="L81" s="99"/>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46"/>
      <c r="J85" s="46"/>
      <c r="K85" s="46"/>
      <c r="L85" s="99"/>
      <c r="S85" s="33"/>
      <c r="T85" s="33"/>
      <c r="U85" s="33"/>
      <c r="V85" s="33"/>
      <c r="W85" s="33"/>
      <c r="X85" s="33"/>
      <c r="Y85" s="33"/>
      <c r="Z85" s="33"/>
      <c r="AA85" s="33"/>
      <c r="AB85" s="33"/>
      <c r="AC85" s="33"/>
      <c r="AD85" s="33"/>
      <c r="AE85" s="33"/>
    </row>
    <row r="86" spans="1:31" s="2" customFormat="1" ht="24.95" customHeight="1">
      <c r="A86" s="33"/>
      <c r="B86" s="34"/>
      <c r="C86" s="22" t="s">
        <v>167</v>
      </c>
      <c r="D86" s="33"/>
      <c r="E86" s="33"/>
      <c r="F86" s="33"/>
      <c r="G86" s="33"/>
      <c r="H86" s="33"/>
      <c r="I86" s="33"/>
      <c r="J86" s="33"/>
      <c r="K86" s="33"/>
      <c r="L86" s="99"/>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33"/>
      <c r="J87" s="33"/>
      <c r="K87" s="33"/>
      <c r="L87" s="99"/>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33"/>
      <c r="J88" s="33"/>
      <c r="K88" s="33"/>
      <c r="L88" s="99"/>
      <c r="S88" s="33"/>
      <c r="T88" s="33"/>
      <c r="U88" s="33"/>
      <c r="V88" s="33"/>
      <c r="W88" s="33"/>
      <c r="X88" s="33"/>
      <c r="Y88" s="33"/>
      <c r="Z88" s="33"/>
      <c r="AA88" s="33"/>
      <c r="AB88" s="33"/>
      <c r="AC88" s="33"/>
      <c r="AD88" s="33"/>
      <c r="AE88" s="33"/>
    </row>
    <row r="89" spans="1:31" s="2" customFormat="1" ht="16.5" customHeight="1">
      <c r="A89" s="33"/>
      <c r="B89" s="34"/>
      <c r="C89" s="33"/>
      <c r="D89" s="33"/>
      <c r="E89" s="326" t="str">
        <f>E7</f>
        <v>Rekonstrukce koupelen</v>
      </c>
      <c r="F89" s="327"/>
      <c r="G89" s="327"/>
      <c r="H89" s="327"/>
      <c r="I89" s="33"/>
      <c r="J89" s="33"/>
      <c r="K89" s="33"/>
      <c r="L89" s="99"/>
      <c r="S89" s="33"/>
      <c r="T89" s="33"/>
      <c r="U89" s="33"/>
      <c r="V89" s="33"/>
      <c r="W89" s="33"/>
      <c r="X89" s="33"/>
      <c r="Y89" s="33"/>
      <c r="Z89" s="33"/>
      <c r="AA89" s="33"/>
      <c r="AB89" s="33"/>
      <c r="AC89" s="33"/>
      <c r="AD89" s="33"/>
      <c r="AE89" s="33"/>
    </row>
    <row r="90" spans="2:12" s="1" customFormat="1" ht="12" customHeight="1">
      <c r="B90" s="21"/>
      <c r="C90" s="28" t="s">
        <v>139</v>
      </c>
      <c r="L90" s="21"/>
    </row>
    <row r="91" spans="2:12" s="1" customFormat="1" ht="16.5" customHeight="1">
      <c r="B91" s="21"/>
      <c r="E91" s="326" t="s">
        <v>140</v>
      </c>
      <c r="F91" s="301"/>
      <c r="G91" s="301"/>
      <c r="H91" s="301"/>
      <c r="L91" s="21"/>
    </row>
    <row r="92" spans="2:12" s="1" customFormat="1" ht="12" customHeight="1">
      <c r="B92" s="21"/>
      <c r="C92" s="28" t="s">
        <v>141</v>
      </c>
      <c r="L92" s="21"/>
    </row>
    <row r="93" spans="1:31" s="2" customFormat="1" ht="16.5" customHeight="1">
      <c r="A93" s="33"/>
      <c r="B93" s="34"/>
      <c r="C93" s="33"/>
      <c r="D93" s="33"/>
      <c r="E93" s="328" t="s">
        <v>142</v>
      </c>
      <c r="F93" s="329"/>
      <c r="G93" s="329"/>
      <c r="H93" s="329"/>
      <c r="I93" s="33"/>
      <c r="J93" s="33"/>
      <c r="K93" s="33"/>
      <c r="L93" s="99"/>
      <c r="S93" s="33"/>
      <c r="T93" s="33"/>
      <c r="U93" s="33"/>
      <c r="V93" s="33"/>
      <c r="W93" s="33"/>
      <c r="X93" s="33"/>
      <c r="Y93" s="33"/>
      <c r="Z93" s="33"/>
      <c r="AA93" s="33"/>
      <c r="AB93" s="33"/>
      <c r="AC93" s="33"/>
      <c r="AD93" s="33"/>
      <c r="AE93" s="33"/>
    </row>
    <row r="94" spans="1:31" s="2" customFormat="1" ht="12" customHeight="1">
      <c r="A94" s="33"/>
      <c r="B94" s="34"/>
      <c r="C94" s="28" t="s">
        <v>143</v>
      </c>
      <c r="D94" s="33"/>
      <c r="E94" s="33"/>
      <c r="F94" s="33"/>
      <c r="G94" s="33"/>
      <c r="H94" s="33"/>
      <c r="I94" s="33"/>
      <c r="J94" s="33"/>
      <c r="K94" s="33"/>
      <c r="L94" s="99"/>
      <c r="S94" s="33"/>
      <c r="T94" s="33"/>
      <c r="U94" s="33"/>
      <c r="V94" s="33"/>
      <c r="W94" s="33"/>
      <c r="X94" s="33"/>
      <c r="Y94" s="33"/>
      <c r="Z94" s="33"/>
      <c r="AA94" s="33"/>
      <c r="AB94" s="33"/>
      <c r="AC94" s="33"/>
      <c r="AD94" s="33"/>
      <c r="AE94" s="33"/>
    </row>
    <row r="95" spans="1:31" s="2" customFormat="1" ht="16.5" customHeight="1">
      <c r="A95" s="33"/>
      <c r="B95" s="34"/>
      <c r="C95" s="33"/>
      <c r="D95" s="33"/>
      <c r="E95" s="302" t="str">
        <f>E13</f>
        <v>4 - Kuchyňka typ B</v>
      </c>
      <c r="F95" s="329"/>
      <c r="G95" s="329"/>
      <c r="H95" s="329"/>
      <c r="I95" s="33"/>
      <c r="J95" s="33"/>
      <c r="K95" s="33"/>
      <c r="L95" s="99"/>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9"/>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28" t="s">
        <v>23</v>
      </c>
      <c r="J97" s="51" t="str">
        <f>IF(J16="","",J16)</f>
        <v>28. 8. 2018</v>
      </c>
      <c r="K97" s="33"/>
      <c r="L97" s="99"/>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9"/>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28" t="s">
        <v>31</v>
      </c>
      <c r="J99" s="31" t="str">
        <f>E25</f>
        <v>PROJECTICA s.r.o.</v>
      </c>
      <c r="K99" s="33"/>
      <c r="L99" s="99"/>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28" t="s">
        <v>34</v>
      </c>
      <c r="J100" s="31" t="str">
        <f>E28</f>
        <v xml:space="preserve"> </v>
      </c>
      <c r="K100" s="33"/>
      <c r="L100" s="99"/>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11" customFormat="1" ht="29.25" customHeight="1">
      <c r="A102" s="123"/>
      <c r="B102" s="124"/>
      <c r="C102" s="125" t="s">
        <v>168</v>
      </c>
      <c r="D102" s="126" t="s">
        <v>56</v>
      </c>
      <c r="E102" s="126" t="s">
        <v>52</v>
      </c>
      <c r="F102" s="126" t="s">
        <v>53</v>
      </c>
      <c r="G102" s="126" t="s">
        <v>169</v>
      </c>
      <c r="H102" s="126" t="s">
        <v>170</v>
      </c>
      <c r="I102" s="126" t="s">
        <v>171</v>
      </c>
      <c r="J102" s="126" t="s">
        <v>148</v>
      </c>
      <c r="K102" s="127" t="s">
        <v>172</v>
      </c>
      <c r="L102" s="128"/>
      <c r="M102" s="59" t="s">
        <v>3</v>
      </c>
      <c r="N102" s="60" t="s">
        <v>41</v>
      </c>
      <c r="O102" s="60" t="s">
        <v>173</v>
      </c>
      <c r="P102" s="60" t="s">
        <v>174</v>
      </c>
      <c r="Q102" s="60" t="s">
        <v>175</v>
      </c>
      <c r="R102" s="60" t="s">
        <v>176</v>
      </c>
      <c r="S102" s="60" t="s">
        <v>177</v>
      </c>
      <c r="T102" s="61" t="s">
        <v>178</v>
      </c>
      <c r="U102" s="123"/>
      <c r="V102" s="123"/>
      <c r="W102" s="123"/>
      <c r="X102" s="123"/>
      <c r="Y102" s="123"/>
      <c r="Z102" s="123"/>
      <c r="AA102" s="123"/>
      <c r="AB102" s="123"/>
      <c r="AC102" s="123"/>
      <c r="AD102" s="123"/>
      <c r="AE102" s="123"/>
    </row>
    <row r="103" spans="1:63" s="2" customFormat="1" ht="22.9" customHeight="1">
      <c r="A103" s="33"/>
      <c r="B103" s="34"/>
      <c r="C103" s="66" t="s">
        <v>179</v>
      </c>
      <c r="D103" s="33"/>
      <c r="E103" s="33"/>
      <c r="F103" s="33"/>
      <c r="G103" s="33"/>
      <c r="H103" s="33"/>
      <c r="I103" s="33"/>
      <c r="J103" s="129">
        <f>BK103</f>
        <v>0</v>
      </c>
      <c r="K103" s="33"/>
      <c r="L103" s="34"/>
      <c r="M103" s="62"/>
      <c r="N103" s="52"/>
      <c r="O103" s="63"/>
      <c r="P103" s="130">
        <f>P104+P128</f>
        <v>0</v>
      </c>
      <c r="Q103" s="63"/>
      <c r="R103" s="130">
        <f>R104+R128</f>
        <v>0.2031298</v>
      </c>
      <c r="S103" s="63"/>
      <c r="T103" s="131">
        <f>T104+T128</f>
        <v>1.4448622</v>
      </c>
      <c r="U103" s="33"/>
      <c r="V103" s="33"/>
      <c r="W103" s="33"/>
      <c r="X103" s="33"/>
      <c r="Y103" s="33"/>
      <c r="Z103" s="33"/>
      <c r="AA103" s="33"/>
      <c r="AB103" s="33"/>
      <c r="AC103" s="33"/>
      <c r="AD103" s="33"/>
      <c r="AE103" s="33"/>
      <c r="AT103" s="18" t="s">
        <v>70</v>
      </c>
      <c r="AU103" s="18" t="s">
        <v>149</v>
      </c>
      <c r="BK103" s="132">
        <f>BK104+BK128</f>
        <v>0</v>
      </c>
    </row>
    <row r="104" spans="2:63" s="12" customFormat="1" ht="25.9" customHeight="1">
      <c r="B104" s="133"/>
      <c r="D104" s="134" t="s">
        <v>70</v>
      </c>
      <c r="E104" s="135" t="s">
        <v>180</v>
      </c>
      <c r="F104" s="135" t="s">
        <v>181</v>
      </c>
      <c r="I104" s="136"/>
      <c r="J104" s="137">
        <f>BK104</f>
        <v>0</v>
      </c>
      <c r="L104" s="133"/>
      <c r="M104" s="138"/>
      <c r="N104" s="139"/>
      <c r="O104" s="139"/>
      <c r="P104" s="140">
        <f>P105+P114+P120+P126</f>
        <v>0</v>
      </c>
      <c r="Q104" s="139"/>
      <c r="R104" s="140">
        <f>R105+R114+R120+R126</f>
        <v>0.033471</v>
      </c>
      <c r="S104" s="139"/>
      <c r="T104" s="141">
        <f>T105+T114+T120+T126</f>
        <v>0.0966</v>
      </c>
      <c r="AR104" s="134" t="s">
        <v>15</v>
      </c>
      <c r="AT104" s="142" t="s">
        <v>70</v>
      </c>
      <c r="AU104" s="142" t="s">
        <v>71</v>
      </c>
      <c r="AY104" s="134" t="s">
        <v>182</v>
      </c>
      <c r="BK104" s="143">
        <f>BK105+BK114+BK120+BK126</f>
        <v>0</v>
      </c>
    </row>
    <row r="105" spans="2:63" s="12" customFormat="1" ht="22.9" customHeight="1">
      <c r="B105" s="133"/>
      <c r="D105" s="134" t="s">
        <v>70</v>
      </c>
      <c r="E105" s="144" t="s">
        <v>126</v>
      </c>
      <c r="F105" s="144" t="s">
        <v>203</v>
      </c>
      <c r="I105" s="136"/>
      <c r="J105" s="145">
        <f>BK105</f>
        <v>0</v>
      </c>
      <c r="L105" s="133"/>
      <c r="M105" s="138"/>
      <c r="N105" s="139"/>
      <c r="O105" s="139"/>
      <c r="P105" s="140">
        <f>SUM(P106:P113)</f>
        <v>0</v>
      </c>
      <c r="Q105" s="139"/>
      <c r="R105" s="140">
        <f>SUM(R106:R113)</f>
        <v>0.033075</v>
      </c>
      <c r="S105" s="139"/>
      <c r="T105" s="141">
        <f>SUM(T106:T113)</f>
        <v>0</v>
      </c>
      <c r="AR105" s="134" t="s">
        <v>15</v>
      </c>
      <c r="AT105" s="142" t="s">
        <v>70</v>
      </c>
      <c r="AU105" s="142" t="s">
        <v>15</v>
      </c>
      <c r="AY105" s="134" t="s">
        <v>182</v>
      </c>
      <c r="BK105" s="143">
        <f>SUM(BK106:BK113)</f>
        <v>0</v>
      </c>
    </row>
    <row r="106" spans="1:65" s="2" customFormat="1" ht="36">
      <c r="A106" s="33"/>
      <c r="B106" s="146"/>
      <c r="C106" s="147" t="s">
        <v>15</v>
      </c>
      <c r="D106" s="346" t="s">
        <v>184</v>
      </c>
      <c r="E106" s="148" t="s">
        <v>204</v>
      </c>
      <c r="F106" s="149" t="s">
        <v>205</v>
      </c>
      <c r="G106" s="150" t="s">
        <v>187</v>
      </c>
      <c r="H106" s="151">
        <v>2.1</v>
      </c>
      <c r="I106" s="152"/>
      <c r="J106" s="153">
        <f>ROUND(I106*H106,2)</f>
        <v>0</v>
      </c>
      <c r="K106" s="149" t="s">
        <v>188</v>
      </c>
      <c r="L106" s="34"/>
      <c r="M106" s="154" t="s">
        <v>3</v>
      </c>
      <c r="N106" s="155" t="s">
        <v>42</v>
      </c>
      <c r="O106" s="54"/>
      <c r="P106" s="156">
        <f>O106*H106</f>
        <v>0</v>
      </c>
      <c r="Q106" s="156">
        <v>0.01575</v>
      </c>
      <c r="R106" s="156">
        <f>Q106*H106</f>
        <v>0.033075</v>
      </c>
      <c r="S106" s="156">
        <v>0</v>
      </c>
      <c r="T106" s="157">
        <f>S106*H106</f>
        <v>0</v>
      </c>
      <c r="U106" s="33"/>
      <c r="V106" s="33"/>
      <c r="W106" s="33"/>
      <c r="X106" s="33"/>
      <c r="Y106" s="33"/>
      <c r="Z106" s="33"/>
      <c r="AA106" s="33"/>
      <c r="AB106" s="33"/>
      <c r="AC106" s="33"/>
      <c r="AD106" s="33"/>
      <c r="AE106" s="33"/>
      <c r="AR106" s="158" t="s">
        <v>87</v>
      </c>
      <c r="AT106" s="158" t="s">
        <v>184</v>
      </c>
      <c r="AU106" s="158" t="s">
        <v>79</v>
      </c>
      <c r="AY106" s="18" t="s">
        <v>182</v>
      </c>
      <c r="BE106" s="159">
        <f>IF(N106="základní",J106,0)</f>
        <v>0</v>
      </c>
      <c r="BF106" s="159">
        <f>IF(N106="snížená",J106,0)</f>
        <v>0</v>
      </c>
      <c r="BG106" s="159">
        <f>IF(N106="zákl. přenesená",J106,0)</f>
        <v>0</v>
      </c>
      <c r="BH106" s="159">
        <f>IF(N106="sníž. přenesená",J106,0)</f>
        <v>0</v>
      </c>
      <c r="BI106" s="159">
        <f>IF(N106="nulová",J106,0)</f>
        <v>0</v>
      </c>
      <c r="BJ106" s="18" t="s">
        <v>15</v>
      </c>
      <c r="BK106" s="159">
        <f>ROUND(I106*H106,2)</f>
        <v>0</v>
      </c>
      <c r="BL106" s="18" t="s">
        <v>87</v>
      </c>
      <c r="BM106" s="158" t="s">
        <v>951</v>
      </c>
    </row>
    <row r="107" spans="2:51" s="13" customFormat="1" ht="12">
      <c r="B107" s="160"/>
      <c r="D107" s="347" t="s">
        <v>190</v>
      </c>
      <c r="E107" s="161" t="s">
        <v>3</v>
      </c>
      <c r="F107" s="162" t="s">
        <v>499</v>
      </c>
      <c r="H107" s="163">
        <v>2.1</v>
      </c>
      <c r="I107" s="164"/>
      <c r="L107" s="160"/>
      <c r="M107" s="165"/>
      <c r="N107" s="166"/>
      <c r="O107" s="166"/>
      <c r="P107" s="166"/>
      <c r="Q107" s="166"/>
      <c r="R107" s="166"/>
      <c r="S107" s="166"/>
      <c r="T107" s="167"/>
      <c r="AT107" s="161" t="s">
        <v>190</v>
      </c>
      <c r="AU107" s="161" t="s">
        <v>79</v>
      </c>
      <c r="AV107" s="13" t="s">
        <v>79</v>
      </c>
      <c r="AW107" s="13" t="s">
        <v>33</v>
      </c>
      <c r="AX107" s="13" t="s">
        <v>15</v>
      </c>
      <c r="AY107" s="161" t="s">
        <v>182</v>
      </c>
    </row>
    <row r="108" spans="1:65" s="2" customFormat="1" ht="33" customHeight="1">
      <c r="A108" s="33"/>
      <c r="B108" s="146"/>
      <c r="C108" s="147" t="s">
        <v>79</v>
      </c>
      <c r="D108" s="346" t="s">
        <v>184</v>
      </c>
      <c r="E108" s="148" t="s">
        <v>211</v>
      </c>
      <c r="F108" s="149" t="s">
        <v>212</v>
      </c>
      <c r="G108" s="150" t="s">
        <v>187</v>
      </c>
      <c r="H108" s="151">
        <v>9.9</v>
      </c>
      <c r="I108" s="152"/>
      <c r="J108" s="153">
        <f>ROUND(I108*H108,2)</f>
        <v>0</v>
      </c>
      <c r="K108" s="149" t="s">
        <v>188</v>
      </c>
      <c r="L108" s="34"/>
      <c r="M108" s="154" t="s">
        <v>3</v>
      </c>
      <c r="N108" s="155" t="s">
        <v>42</v>
      </c>
      <c r="O108" s="54"/>
      <c r="P108" s="156">
        <f>O108*H108</f>
        <v>0</v>
      </c>
      <c r="Q108" s="156">
        <v>0</v>
      </c>
      <c r="R108" s="156">
        <f>Q108*H108</f>
        <v>0</v>
      </c>
      <c r="S108" s="156">
        <v>0</v>
      </c>
      <c r="T108" s="157">
        <f>S108*H108</f>
        <v>0</v>
      </c>
      <c r="U108" s="33"/>
      <c r="V108" s="33"/>
      <c r="W108" s="33"/>
      <c r="X108" s="33"/>
      <c r="Y108" s="33"/>
      <c r="Z108" s="33"/>
      <c r="AA108" s="33"/>
      <c r="AB108" s="33"/>
      <c r="AC108" s="33"/>
      <c r="AD108" s="33"/>
      <c r="AE108" s="33"/>
      <c r="AR108" s="158" t="s">
        <v>87</v>
      </c>
      <c r="AT108" s="158" t="s">
        <v>184</v>
      </c>
      <c r="AU108" s="158" t="s">
        <v>79</v>
      </c>
      <c r="AY108" s="18" t="s">
        <v>182</v>
      </c>
      <c r="BE108" s="159">
        <f>IF(N108="základní",J108,0)</f>
        <v>0</v>
      </c>
      <c r="BF108" s="159">
        <f>IF(N108="snížená",J108,0)</f>
        <v>0</v>
      </c>
      <c r="BG108" s="159">
        <f>IF(N108="zákl. přenesená",J108,0)</f>
        <v>0</v>
      </c>
      <c r="BH108" s="159">
        <f>IF(N108="sníž. přenesená",J108,0)</f>
        <v>0</v>
      </c>
      <c r="BI108" s="159">
        <f>IF(N108="nulová",J108,0)</f>
        <v>0</v>
      </c>
      <c r="BJ108" s="18" t="s">
        <v>15</v>
      </c>
      <c r="BK108" s="159">
        <f>ROUND(I108*H108,2)</f>
        <v>0</v>
      </c>
      <c r="BL108" s="18" t="s">
        <v>87</v>
      </c>
      <c r="BM108" s="158" t="s">
        <v>952</v>
      </c>
    </row>
    <row r="109" spans="1:65" s="2" customFormat="1" ht="36">
      <c r="A109" s="33"/>
      <c r="B109" s="146"/>
      <c r="C109" s="147" t="s">
        <v>75</v>
      </c>
      <c r="D109" s="346" t="s">
        <v>184</v>
      </c>
      <c r="E109" s="148" t="s">
        <v>214</v>
      </c>
      <c r="F109" s="149" t="s">
        <v>215</v>
      </c>
      <c r="G109" s="150" t="s">
        <v>187</v>
      </c>
      <c r="H109" s="151">
        <v>7.1</v>
      </c>
      <c r="I109" s="152"/>
      <c r="J109" s="153">
        <f>ROUND(I109*H109,2)</f>
        <v>0</v>
      </c>
      <c r="K109" s="149" t="s">
        <v>188</v>
      </c>
      <c r="L109" s="34"/>
      <c r="M109" s="154" t="s">
        <v>3</v>
      </c>
      <c r="N109" s="155" t="s">
        <v>42</v>
      </c>
      <c r="O109" s="54"/>
      <c r="P109" s="156">
        <f>O109*H109</f>
        <v>0</v>
      </c>
      <c r="Q109" s="156">
        <v>0</v>
      </c>
      <c r="R109" s="156">
        <f>Q109*H109</f>
        <v>0</v>
      </c>
      <c r="S109" s="156">
        <v>0</v>
      </c>
      <c r="T109" s="157">
        <f>S109*H109</f>
        <v>0</v>
      </c>
      <c r="U109" s="33"/>
      <c r="V109" s="33"/>
      <c r="W109" s="33"/>
      <c r="X109" s="33"/>
      <c r="Y109" s="33"/>
      <c r="Z109" s="33"/>
      <c r="AA109" s="33"/>
      <c r="AB109" s="33"/>
      <c r="AC109" s="33"/>
      <c r="AD109" s="33"/>
      <c r="AE109" s="33"/>
      <c r="AR109" s="158" t="s">
        <v>87</v>
      </c>
      <c r="AT109" s="158" t="s">
        <v>184</v>
      </c>
      <c r="AU109" s="158" t="s">
        <v>79</v>
      </c>
      <c r="AY109" s="18" t="s">
        <v>182</v>
      </c>
      <c r="BE109" s="159">
        <f>IF(N109="základní",J109,0)</f>
        <v>0</v>
      </c>
      <c r="BF109" s="159">
        <f>IF(N109="snížená",J109,0)</f>
        <v>0</v>
      </c>
      <c r="BG109" s="159">
        <f>IF(N109="zákl. přenesená",J109,0)</f>
        <v>0</v>
      </c>
      <c r="BH109" s="159">
        <f>IF(N109="sníž. přenesená",J109,0)</f>
        <v>0</v>
      </c>
      <c r="BI109" s="159">
        <f>IF(N109="nulová",J109,0)</f>
        <v>0</v>
      </c>
      <c r="BJ109" s="18" t="s">
        <v>15</v>
      </c>
      <c r="BK109" s="159">
        <f>ROUND(I109*H109,2)</f>
        <v>0</v>
      </c>
      <c r="BL109" s="18" t="s">
        <v>87</v>
      </c>
      <c r="BM109" s="158" t="s">
        <v>953</v>
      </c>
    </row>
    <row r="110" spans="2:51" s="15" customFormat="1" ht="12">
      <c r="B110" s="176"/>
      <c r="D110" s="347" t="s">
        <v>190</v>
      </c>
      <c r="E110" s="177" t="s">
        <v>3</v>
      </c>
      <c r="F110" s="178" t="s">
        <v>217</v>
      </c>
      <c r="H110" s="177" t="s">
        <v>3</v>
      </c>
      <c r="I110" s="179"/>
      <c r="L110" s="176"/>
      <c r="M110" s="180"/>
      <c r="N110" s="181"/>
      <c r="O110" s="181"/>
      <c r="P110" s="181"/>
      <c r="Q110" s="181"/>
      <c r="R110" s="181"/>
      <c r="S110" s="181"/>
      <c r="T110" s="182"/>
      <c r="AT110" s="177" t="s">
        <v>190</v>
      </c>
      <c r="AU110" s="177" t="s">
        <v>79</v>
      </c>
      <c r="AV110" s="15" t="s">
        <v>15</v>
      </c>
      <c r="AW110" s="15" t="s">
        <v>33</v>
      </c>
      <c r="AX110" s="15" t="s">
        <v>71</v>
      </c>
      <c r="AY110" s="177" t="s">
        <v>182</v>
      </c>
    </row>
    <row r="111" spans="2:51" s="13" customFormat="1" ht="12">
      <c r="B111" s="160"/>
      <c r="D111" s="347" t="s">
        <v>190</v>
      </c>
      <c r="E111" s="161" t="s">
        <v>3</v>
      </c>
      <c r="F111" s="162" t="s">
        <v>770</v>
      </c>
      <c r="H111" s="163">
        <v>1.6</v>
      </c>
      <c r="I111" s="164"/>
      <c r="L111" s="160"/>
      <c r="M111" s="165"/>
      <c r="N111" s="166"/>
      <c r="O111" s="166"/>
      <c r="P111" s="166"/>
      <c r="Q111" s="166"/>
      <c r="R111" s="166"/>
      <c r="S111" s="166"/>
      <c r="T111" s="167"/>
      <c r="AT111" s="161" t="s">
        <v>190</v>
      </c>
      <c r="AU111" s="161" t="s">
        <v>79</v>
      </c>
      <c r="AV111" s="13" t="s">
        <v>79</v>
      </c>
      <c r="AW111" s="13" t="s">
        <v>33</v>
      </c>
      <c r="AX111" s="13" t="s">
        <v>71</v>
      </c>
      <c r="AY111" s="161" t="s">
        <v>182</v>
      </c>
    </row>
    <row r="112" spans="2:51" s="13" customFormat="1" ht="12">
      <c r="B112" s="160"/>
      <c r="D112" s="347" t="s">
        <v>190</v>
      </c>
      <c r="E112" s="161" t="s">
        <v>3</v>
      </c>
      <c r="F112" s="162" t="s">
        <v>771</v>
      </c>
      <c r="H112" s="163">
        <v>5.5</v>
      </c>
      <c r="I112" s="164"/>
      <c r="L112" s="160"/>
      <c r="M112" s="165"/>
      <c r="N112" s="166"/>
      <c r="O112" s="166"/>
      <c r="P112" s="166"/>
      <c r="Q112" s="166"/>
      <c r="R112" s="166"/>
      <c r="S112" s="166"/>
      <c r="T112" s="167"/>
      <c r="AT112" s="161" t="s">
        <v>190</v>
      </c>
      <c r="AU112" s="161" t="s">
        <v>79</v>
      </c>
      <c r="AV112" s="13" t="s">
        <v>79</v>
      </c>
      <c r="AW112" s="13" t="s">
        <v>33</v>
      </c>
      <c r="AX112" s="13" t="s">
        <v>71</v>
      </c>
      <c r="AY112" s="161" t="s">
        <v>182</v>
      </c>
    </row>
    <row r="113" spans="2:51" s="14" customFormat="1" ht="12">
      <c r="B113" s="168"/>
      <c r="D113" s="347" t="s">
        <v>190</v>
      </c>
      <c r="E113" s="169" t="s">
        <v>3</v>
      </c>
      <c r="F113" s="170" t="s">
        <v>198</v>
      </c>
      <c r="H113" s="171">
        <v>7.1</v>
      </c>
      <c r="I113" s="172"/>
      <c r="L113" s="168"/>
      <c r="M113" s="173"/>
      <c r="N113" s="174"/>
      <c r="O113" s="174"/>
      <c r="P113" s="174"/>
      <c r="Q113" s="174"/>
      <c r="R113" s="174"/>
      <c r="S113" s="174"/>
      <c r="T113" s="175"/>
      <c r="AT113" s="169" t="s">
        <v>190</v>
      </c>
      <c r="AU113" s="169" t="s">
        <v>79</v>
      </c>
      <c r="AV113" s="14" t="s">
        <v>87</v>
      </c>
      <c r="AW113" s="14" t="s">
        <v>33</v>
      </c>
      <c r="AX113" s="14" t="s">
        <v>15</v>
      </c>
      <c r="AY113" s="169" t="s">
        <v>182</v>
      </c>
    </row>
    <row r="114" spans="2:63" s="12" customFormat="1" ht="22.9" customHeight="1">
      <c r="B114" s="133"/>
      <c r="D114" s="348" t="s">
        <v>70</v>
      </c>
      <c r="E114" s="144" t="s">
        <v>219</v>
      </c>
      <c r="F114" s="144" t="s">
        <v>220</v>
      </c>
      <c r="I114" s="136"/>
      <c r="J114" s="145">
        <f>BK114</f>
        <v>0</v>
      </c>
      <c r="L114" s="133"/>
      <c r="M114" s="138"/>
      <c r="N114" s="139"/>
      <c r="O114" s="139"/>
      <c r="P114" s="140">
        <f>P115+P117</f>
        <v>0</v>
      </c>
      <c r="Q114" s="139"/>
      <c r="R114" s="140">
        <f>R115+R117</f>
        <v>0.00039600000000000003</v>
      </c>
      <c r="S114" s="139"/>
      <c r="T114" s="141">
        <f>T115+T117</f>
        <v>0.0966</v>
      </c>
      <c r="AR114" s="134" t="s">
        <v>15</v>
      </c>
      <c r="AT114" s="142" t="s">
        <v>70</v>
      </c>
      <c r="AU114" s="142" t="s">
        <v>15</v>
      </c>
      <c r="AY114" s="134" t="s">
        <v>182</v>
      </c>
      <c r="BK114" s="143">
        <f>BK115+BK117</f>
        <v>0</v>
      </c>
    </row>
    <row r="115" spans="2:63" s="12" customFormat="1" ht="20.85" customHeight="1">
      <c r="B115" s="133"/>
      <c r="D115" s="348" t="s">
        <v>70</v>
      </c>
      <c r="E115" s="144" t="s">
        <v>221</v>
      </c>
      <c r="F115" s="144" t="s">
        <v>222</v>
      </c>
      <c r="I115" s="136"/>
      <c r="J115" s="145">
        <f>BK115</f>
        <v>0</v>
      </c>
      <c r="L115" s="133"/>
      <c r="M115" s="138"/>
      <c r="N115" s="139"/>
      <c r="O115" s="139"/>
      <c r="P115" s="140">
        <f>P116</f>
        <v>0</v>
      </c>
      <c r="Q115" s="139"/>
      <c r="R115" s="140">
        <f>R116</f>
        <v>0.00039600000000000003</v>
      </c>
      <c r="S115" s="139"/>
      <c r="T115" s="141">
        <f>T116</f>
        <v>0</v>
      </c>
      <c r="AR115" s="134" t="s">
        <v>15</v>
      </c>
      <c r="AT115" s="142" t="s">
        <v>70</v>
      </c>
      <c r="AU115" s="142" t="s">
        <v>79</v>
      </c>
      <c r="AY115" s="134" t="s">
        <v>182</v>
      </c>
      <c r="BK115" s="143">
        <f>BK116</f>
        <v>0</v>
      </c>
    </row>
    <row r="116" spans="1:65" s="2" customFormat="1" ht="36">
      <c r="A116" s="33"/>
      <c r="B116" s="146"/>
      <c r="C116" s="147" t="s">
        <v>87</v>
      </c>
      <c r="D116" s="346" t="s">
        <v>184</v>
      </c>
      <c r="E116" s="148" t="s">
        <v>223</v>
      </c>
      <c r="F116" s="149" t="s">
        <v>224</v>
      </c>
      <c r="G116" s="150" t="s">
        <v>187</v>
      </c>
      <c r="H116" s="151">
        <v>9.9</v>
      </c>
      <c r="I116" s="152"/>
      <c r="J116" s="153">
        <f>ROUND(I116*H116,2)</f>
        <v>0</v>
      </c>
      <c r="K116" s="149" t="s">
        <v>188</v>
      </c>
      <c r="L116" s="34"/>
      <c r="M116" s="154" t="s">
        <v>3</v>
      </c>
      <c r="N116" s="155" t="s">
        <v>42</v>
      </c>
      <c r="O116" s="54"/>
      <c r="P116" s="156">
        <f>O116*H116</f>
        <v>0</v>
      </c>
      <c r="Q116" s="156">
        <v>4E-05</v>
      </c>
      <c r="R116" s="156">
        <f>Q116*H116</f>
        <v>0.00039600000000000003</v>
      </c>
      <c r="S116" s="156">
        <v>0</v>
      </c>
      <c r="T116" s="157">
        <f>S116*H116</f>
        <v>0</v>
      </c>
      <c r="U116" s="33"/>
      <c r="V116" s="33"/>
      <c r="W116" s="33"/>
      <c r="X116" s="33"/>
      <c r="Y116" s="33"/>
      <c r="Z116" s="33"/>
      <c r="AA116" s="33"/>
      <c r="AB116" s="33"/>
      <c r="AC116" s="33"/>
      <c r="AD116" s="33"/>
      <c r="AE116" s="33"/>
      <c r="AR116" s="158" t="s">
        <v>87</v>
      </c>
      <c r="AT116" s="158" t="s">
        <v>184</v>
      </c>
      <c r="AU116" s="158" t="s">
        <v>75</v>
      </c>
      <c r="AY116" s="18" t="s">
        <v>182</v>
      </c>
      <c r="BE116" s="159">
        <f>IF(N116="základní",J116,0)</f>
        <v>0</v>
      </c>
      <c r="BF116" s="159">
        <f>IF(N116="snížená",J116,0)</f>
        <v>0</v>
      </c>
      <c r="BG116" s="159">
        <f>IF(N116="zákl. přenesená",J116,0)</f>
        <v>0</v>
      </c>
      <c r="BH116" s="159">
        <f>IF(N116="sníž. přenesená",J116,0)</f>
        <v>0</v>
      </c>
      <c r="BI116" s="159">
        <f>IF(N116="nulová",J116,0)</f>
        <v>0</v>
      </c>
      <c r="BJ116" s="18" t="s">
        <v>15</v>
      </c>
      <c r="BK116" s="159">
        <f>ROUND(I116*H116,2)</f>
        <v>0</v>
      </c>
      <c r="BL116" s="18" t="s">
        <v>87</v>
      </c>
      <c r="BM116" s="158" t="s">
        <v>954</v>
      </c>
    </row>
    <row r="117" spans="2:63" s="12" customFormat="1" ht="20.85" customHeight="1">
      <c r="B117" s="133"/>
      <c r="D117" s="348" t="s">
        <v>70</v>
      </c>
      <c r="E117" s="144" t="s">
        <v>227</v>
      </c>
      <c r="F117" s="144" t="s">
        <v>228</v>
      </c>
      <c r="I117" s="136"/>
      <c r="J117" s="145">
        <f>BK117</f>
        <v>0</v>
      </c>
      <c r="L117" s="133"/>
      <c r="M117" s="138"/>
      <c r="N117" s="139"/>
      <c r="O117" s="139"/>
      <c r="P117" s="140">
        <f>SUM(P118:P119)</f>
        <v>0</v>
      </c>
      <c r="Q117" s="139"/>
      <c r="R117" s="140">
        <f>SUM(R118:R119)</f>
        <v>0</v>
      </c>
      <c r="S117" s="139"/>
      <c r="T117" s="141">
        <f>SUM(T118:T119)</f>
        <v>0.0966</v>
      </c>
      <c r="AR117" s="134" t="s">
        <v>15</v>
      </c>
      <c r="AT117" s="142" t="s">
        <v>70</v>
      </c>
      <c r="AU117" s="142" t="s">
        <v>79</v>
      </c>
      <c r="AY117" s="134" t="s">
        <v>182</v>
      </c>
      <c r="BK117" s="143">
        <f>SUM(BK118:BK119)</f>
        <v>0</v>
      </c>
    </row>
    <row r="118" spans="1:65" s="2" customFormat="1" ht="36">
      <c r="A118" s="33"/>
      <c r="B118" s="146"/>
      <c r="C118" s="147" t="s">
        <v>111</v>
      </c>
      <c r="D118" s="346" t="s">
        <v>184</v>
      </c>
      <c r="E118" s="148" t="s">
        <v>236</v>
      </c>
      <c r="F118" s="149" t="s">
        <v>237</v>
      </c>
      <c r="G118" s="150" t="s">
        <v>187</v>
      </c>
      <c r="H118" s="151">
        <v>2.1</v>
      </c>
      <c r="I118" s="152"/>
      <c r="J118" s="153">
        <f>ROUND(I118*H118,2)</f>
        <v>0</v>
      </c>
      <c r="K118" s="149" t="s">
        <v>188</v>
      </c>
      <c r="L118" s="34"/>
      <c r="M118" s="154" t="s">
        <v>3</v>
      </c>
      <c r="N118" s="155" t="s">
        <v>42</v>
      </c>
      <c r="O118" s="54"/>
      <c r="P118" s="156">
        <f>O118*H118</f>
        <v>0</v>
      </c>
      <c r="Q118" s="156">
        <v>0</v>
      </c>
      <c r="R118" s="156">
        <f>Q118*H118</f>
        <v>0</v>
      </c>
      <c r="S118" s="156">
        <v>0.046</v>
      </c>
      <c r="T118" s="157">
        <f>S118*H118</f>
        <v>0.0966</v>
      </c>
      <c r="U118" s="33"/>
      <c r="V118" s="33"/>
      <c r="W118" s="33"/>
      <c r="X118" s="33"/>
      <c r="Y118" s="33"/>
      <c r="Z118" s="33"/>
      <c r="AA118" s="33"/>
      <c r="AB118" s="33"/>
      <c r="AC118" s="33"/>
      <c r="AD118" s="33"/>
      <c r="AE118" s="33"/>
      <c r="AR118" s="158" t="s">
        <v>87</v>
      </c>
      <c r="AT118" s="158" t="s">
        <v>184</v>
      </c>
      <c r="AU118" s="158" t="s">
        <v>75</v>
      </c>
      <c r="AY118" s="18" t="s">
        <v>182</v>
      </c>
      <c r="BE118" s="159">
        <f>IF(N118="základní",J118,0)</f>
        <v>0</v>
      </c>
      <c r="BF118" s="159">
        <f>IF(N118="snížená",J118,0)</f>
        <v>0</v>
      </c>
      <c r="BG118" s="159">
        <f>IF(N118="zákl. přenesená",J118,0)</f>
        <v>0</v>
      </c>
      <c r="BH118" s="159">
        <f>IF(N118="sníž. přenesená",J118,0)</f>
        <v>0</v>
      </c>
      <c r="BI118" s="159">
        <f>IF(N118="nulová",J118,0)</f>
        <v>0</v>
      </c>
      <c r="BJ118" s="18" t="s">
        <v>15</v>
      </c>
      <c r="BK118" s="159">
        <f>ROUND(I118*H118,2)</f>
        <v>0</v>
      </c>
      <c r="BL118" s="18" t="s">
        <v>87</v>
      </c>
      <c r="BM118" s="158" t="s">
        <v>955</v>
      </c>
    </row>
    <row r="119" spans="2:51" s="13" customFormat="1" ht="12">
      <c r="B119" s="160"/>
      <c r="D119" s="347" t="s">
        <v>190</v>
      </c>
      <c r="E119" s="161" t="s">
        <v>3</v>
      </c>
      <c r="F119" s="162" t="s">
        <v>499</v>
      </c>
      <c r="H119" s="163">
        <v>2.1</v>
      </c>
      <c r="I119" s="164"/>
      <c r="L119" s="160"/>
      <c r="M119" s="165"/>
      <c r="N119" s="166"/>
      <c r="O119" s="166"/>
      <c r="P119" s="166"/>
      <c r="Q119" s="166"/>
      <c r="R119" s="166"/>
      <c r="S119" s="166"/>
      <c r="T119" s="167"/>
      <c r="AT119" s="161" t="s">
        <v>190</v>
      </c>
      <c r="AU119" s="161" t="s">
        <v>75</v>
      </c>
      <c r="AV119" s="13" t="s">
        <v>79</v>
      </c>
      <c r="AW119" s="13" t="s">
        <v>33</v>
      </c>
      <c r="AX119" s="13" t="s">
        <v>15</v>
      </c>
      <c r="AY119" s="161" t="s">
        <v>182</v>
      </c>
    </row>
    <row r="120" spans="2:63" s="12" customFormat="1" ht="22.9" customHeight="1">
      <c r="B120" s="133"/>
      <c r="D120" s="348" t="s">
        <v>70</v>
      </c>
      <c r="E120" s="144" t="s">
        <v>240</v>
      </c>
      <c r="F120" s="144" t="s">
        <v>241</v>
      </c>
      <c r="I120" s="136"/>
      <c r="J120" s="145">
        <f>BK120</f>
        <v>0</v>
      </c>
      <c r="L120" s="133"/>
      <c r="M120" s="138"/>
      <c r="N120" s="139"/>
      <c r="O120" s="139"/>
      <c r="P120" s="140">
        <f>SUM(P121:P125)</f>
        <v>0</v>
      </c>
      <c r="Q120" s="139"/>
      <c r="R120" s="140">
        <f>SUM(R121:R125)</f>
        <v>0</v>
      </c>
      <c r="S120" s="139"/>
      <c r="T120" s="141">
        <f>SUM(T121:T125)</f>
        <v>0</v>
      </c>
      <c r="AR120" s="134" t="s">
        <v>15</v>
      </c>
      <c r="AT120" s="142" t="s">
        <v>70</v>
      </c>
      <c r="AU120" s="142" t="s">
        <v>15</v>
      </c>
      <c r="AY120" s="134" t="s">
        <v>182</v>
      </c>
      <c r="BK120" s="143">
        <f>SUM(BK121:BK125)</f>
        <v>0</v>
      </c>
    </row>
    <row r="121" spans="1:65" s="2" customFormat="1" ht="44.25" customHeight="1">
      <c r="A121" s="33"/>
      <c r="B121" s="146"/>
      <c r="C121" s="147" t="s">
        <v>359</v>
      </c>
      <c r="D121" s="346" t="s">
        <v>184</v>
      </c>
      <c r="E121" s="148" t="s">
        <v>787</v>
      </c>
      <c r="F121" s="149" t="s">
        <v>788</v>
      </c>
      <c r="G121" s="150" t="s">
        <v>245</v>
      </c>
      <c r="H121" s="151">
        <v>1.445</v>
      </c>
      <c r="I121" s="152"/>
      <c r="J121" s="153">
        <f>ROUND(I121*H121,2)</f>
        <v>0</v>
      </c>
      <c r="K121" s="149" t="s">
        <v>188</v>
      </c>
      <c r="L121" s="34"/>
      <c r="M121" s="154" t="s">
        <v>3</v>
      </c>
      <c r="N121" s="155" t="s">
        <v>42</v>
      </c>
      <c r="O121" s="54"/>
      <c r="P121" s="156">
        <f>O121*H121</f>
        <v>0</v>
      </c>
      <c r="Q121" s="156">
        <v>0</v>
      </c>
      <c r="R121" s="156">
        <f>Q121*H121</f>
        <v>0</v>
      </c>
      <c r="S121" s="156">
        <v>0</v>
      </c>
      <c r="T121" s="157">
        <f>S121*H121</f>
        <v>0</v>
      </c>
      <c r="U121" s="33"/>
      <c r="V121" s="33"/>
      <c r="W121" s="33"/>
      <c r="X121" s="33"/>
      <c r="Y121" s="33"/>
      <c r="Z121" s="33"/>
      <c r="AA121" s="33"/>
      <c r="AB121" s="33"/>
      <c r="AC121" s="33"/>
      <c r="AD121" s="33"/>
      <c r="AE121" s="33"/>
      <c r="AR121" s="158" t="s">
        <v>87</v>
      </c>
      <c r="AT121" s="158" t="s">
        <v>184</v>
      </c>
      <c r="AU121" s="158" t="s">
        <v>79</v>
      </c>
      <c r="AY121" s="18" t="s">
        <v>182</v>
      </c>
      <c r="BE121" s="159">
        <f>IF(N121="základní",J121,0)</f>
        <v>0</v>
      </c>
      <c r="BF121" s="159">
        <f>IF(N121="snížená",J121,0)</f>
        <v>0</v>
      </c>
      <c r="BG121" s="159">
        <f>IF(N121="zákl. přenesená",J121,0)</f>
        <v>0</v>
      </c>
      <c r="BH121" s="159">
        <f>IF(N121="sníž. přenesená",J121,0)</f>
        <v>0</v>
      </c>
      <c r="BI121" s="159">
        <f>IF(N121="nulová",J121,0)</f>
        <v>0</v>
      </c>
      <c r="BJ121" s="18" t="s">
        <v>15</v>
      </c>
      <c r="BK121" s="159">
        <f>ROUND(I121*H121,2)</f>
        <v>0</v>
      </c>
      <c r="BL121" s="18" t="s">
        <v>87</v>
      </c>
      <c r="BM121" s="158" t="s">
        <v>956</v>
      </c>
    </row>
    <row r="122" spans="1:65" s="2" customFormat="1" ht="33" customHeight="1">
      <c r="A122" s="33"/>
      <c r="B122" s="146"/>
      <c r="C122" s="147" t="s">
        <v>129</v>
      </c>
      <c r="D122" s="346" t="s">
        <v>184</v>
      </c>
      <c r="E122" s="148" t="s">
        <v>248</v>
      </c>
      <c r="F122" s="149" t="s">
        <v>249</v>
      </c>
      <c r="G122" s="150" t="s">
        <v>245</v>
      </c>
      <c r="H122" s="151">
        <v>1.445</v>
      </c>
      <c r="I122" s="152"/>
      <c r="J122" s="153">
        <f>ROUND(I122*H122,2)</f>
        <v>0</v>
      </c>
      <c r="K122" s="149" t="s">
        <v>188</v>
      </c>
      <c r="L122" s="34"/>
      <c r="M122" s="154" t="s">
        <v>3</v>
      </c>
      <c r="N122" s="155" t="s">
        <v>42</v>
      </c>
      <c r="O122" s="54"/>
      <c r="P122" s="156">
        <f>O122*H122</f>
        <v>0</v>
      </c>
      <c r="Q122" s="156">
        <v>0</v>
      </c>
      <c r="R122" s="156">
        <f>Q122*H122</f>
        <v>0</v>
      </c>
      <c r="S122" s="156">
        <v>0</v>
      </c>
      <c r="T122" s="157">
        <f>S122*H122</f>
        <v>0</v>
      </c>
      <c r="U122" s="33"/>
      <c r="V122" s="33"/>
      <c r="W122" s="33"/>
      <c r="X122" s="33"/>
      <c r="Y122" s="33"/>
      <c r="Z122" s="33"/>
      <c r="AA122" s="33"/>
      <c r="AB122" s="33"/>
      <c r="AC122" s="33"/>
      <c r="AD122" s="33"/>
      <c r="AE122" s="33"/>
      <c r="AR122" s="158" t="s">
        <v>87</v>
      </c>
      <c r="AT122" s="158" t="s">
        <v>184</v>
      </c>
      <c r="AU122" s="158" t="s">
        <v>79</v>
      </c>
      <c r="AY122" s="18" t="s">
        <v>182</v>
      </c>
      <c r="BE122" s="159">
        <f>IF(N122="základní",J122,0)</f>
        <v>0</v>
      </c>
      <c r="BF122" s="159">
        <f>IF(N122="snížená",J122,0)</f>
        <v>0</v>
      </c>
      <c r="BG122" s="159">
        <f>IF(N122="zákl. přenesená",J122,0)</f>
        <v>0</v>
      </c>
      <c r="BH122" s="159">
        <f>IF(N122="sníž. přenesená",J122,0)</f>
        <v>0</v>
      </c>
      <c r="BI122" s="159">
        <f>IF(N122="nulová",J122,0)</f>
        <v>0</v>
      </c>
      <c r="BJ122" s="18" t="s">
        <v>15</v>
      </c>
      <c r="BK122" s="159">
        <f>ROUND(I122*H122,2)</f>
        <v>0</v>
      </c>
      <c r="BL122" s="18" t="s">
        <v>87</v>
      </c>
      <c r="BM122" s="158" t="s">
        <v>957</v>
      </c>
    </row>
    <row r="123" spans="1:65" s="2" customFormat="1" ht="44.25" customHeight="1">
      <c r="A123" s="33"/>
      <c r="B123" s="146"/>
      <c r="C123" s="147" t="s">
        <v>132</v>
      </c>
      <c r="D123" s="346" t="s">
        <v>184</v>
      </c>
      <c r="E123" s="148" t="s">
        <v>252</v>
      </c>
      <c r="F123" s="149" t="s">
        <v>253</v>
      </c>
      <c r="G123" s="150" t="s">
        <v>245</v>
      </c>
      <c r="H123" s="151">
        <v>43.35</v>
      </c>
      <c r="I123" s="152"/>
      <c r="J123" s="153">
        <f>ROUND(I123*H123,2)</f>
        <v>0</v>
      </c>
      <c r="K123" s="149" t="s">
        <v>188</v>
      </c>
      <c r="L123" s="34"/>
      <c r="M123" s="154" t="s">
        <v>3</v>
      </c>
      <c r="N123" s="155" t="s">
        <v>42</v>
      </c>
      <c r="O123" s="54"/>
      <c r="P123" s="156">
        <f>O123*H123</f>
        <v>0</v>
      </c>
      <c r="Q123" s="156">
        <v>0</v>
      </c>
      <c r="R123" s="156">
        <f>Q123*H123</f>
        <v>0</v>
      </c>
      <c r="S123" s="156">
        <v>0</v>
      </c>
      <c r="T123" s="157">
        <f>S123*H123</f>
        <v>0</v>
      </c>
      <c r="U123" s="33"/>
      <c r="V123" s="33"/>
      <c r="W123" s="33"/>
      <c r="X123" s="33"/>
      <c r="Y123" s="33"/>
      <c r="Z123" s="33"/>
      <c r="AA123" s="33"/>
      <c r="AB123" s="33"/>
      <c r="AC123" s="33"/>
      <c r="AD123" s="33"/>
      <c r="AE123" s="33"/>
      <c r="AR123" s="158" t="s">
        <v>87</v>
      </c>
      <c r="AT123" s="158" t="s">
        <v>184</v>
      </c>
      <c r="AU123" s="158" t="s">
        <v>79</v>
      </c>
      <c r="AY123" s="18" t="s">
        <v>182</v>
      </c>
      <c r="BE123" s="159">
        <f>IF(N123="základní",J123,0)</f>
        <v>0</v>
      </c>
      <c r="BF123" s="159">
        <f>IF(N123="snížená",J123,0)</f>
        <v>0</v>
      </c>
      <c r="BG123" s="159">
        <f>IF(N123="zákl. přenesená",J123,0)</f>
        <v>0</v>
      </c>
      <c r="BH123" s="159">
        <f>IF(N123="sníž. přenesená",J123,0)</f>
        <v>0</v>
      </c>
      <c r="BI123" s="159">
        <f>IF(N123="nulová",J123,0)</f>
        <v>0</v>
      </c>
      <c r="BJ123" s="18" t="s">
        <v>15</v>
      </c>
      <c r="BK123" s="159">
        <f>ROUND(I123*H123,2)</f>
        <v>0</v>
      </c>
      <c r="BL123" s="18" t="s">
        <v>87</v>
      </c>
      <c r="BM123" s="158" t="s">
        <v>958</v>
      </c>
    </row>
    <row r="124" spans="2:51" s="13" customFormat="1" ht="12">
      <c r="B124" s="160"/>
      <c r="D124" s="347" t="s">
        <v>190</v>
      </c>
      <c r="F124" s="162" t="s">
        <v>772</v>
      </c>
      <c r="H124" s="163">
        <v>43.35</v>
      </c>
      <c r="I124" s="164"/>
      <c r="L124" s="160"/>
      <c r="M124" s="165"/>
      <c r="N124" s="166"/>
      <c r="O124" s="166"/>
      <c r="P124" s="166"/>
      <c r="Q124" s="166"/>
      <c r="R124" s="166"/>
      <c r="S124" s="166"/>
      <c r="T124" s="167"/>
      <c r="AT124" s="161" t="s">
        <v>190</v>
      </c>
      <c r="AU124" s="161" t="s">
        <v>79</v>
      </c>
      <c r="AV124" s="13" t="s">
        <v>79</v>
      </c>
      <c r="AW124" s="13" t="s">
        <v>4</v>
      </c>
      <c r="AX124" s="13" t="s">
        <v>15</v>
      </c>
      <c r="AY124" s="161" t="s">
        <v>182</v>
      </c>
    </row>
    <row r="125" spans="1:65" s="2" customFormat="1" ht="44.25" customHeight="1">
      <c r="A125" s="33"/>
      <c r="B125" s="146"/>
      <c r="C125" s="147" t="s">
        <v>219</v>
      </c>
      <c r="D125" s="346" t="s">
        <v>184</v>
      </c>
      <c r="E125" s="148" t="s">
        <v>257</v>
      </c>
      <c r="F125" s="149" t="s">
        <v>258</v>
      </c>
      <c r="G125" s="150" t="s">
        <v>245</v>
      </c>
      <c r="H125" s="151">
        <v>1.445</v>
      </c>
      <c r="I125" s="152"/>
      <c r="J125" s="153">
        <f>ROUND(I125*H125,2)</f>
        <v>0</v>
      </c>
      <c r="K125" s="149" t="s">
        <v>188</v>
      </c>
      <c r="L125" s="34"/>
      <c r="M125" s="154" t="s">
        <v>3</v>
      </c>
      <c r="N125" s="155" t="s">
        <v>42</v>
      </c>
      <c r="O125" s="54"/>
      <c r="P125" s="156">
        <f>O125*H125</f>
        <v>0</v>
      </c>
      <c r="Q125" s="156">
        <v>0</v>
      </c>
      <c r="R125" s="156">
        <f>Q125*H125</f>
        <v>0</v>
      </c>
      <c r="S125" s="156">
        <v>0</v>
      </c>
      <c r="T125" s="157">
        <f>S125*H125</f>
        <v>0</v>
      </c>
      <c r="U125" s="33"/>
      <c r="V125" s="33"/>
      <c r="W125" s="33"/>
      <c r="X125" s="33"/>
      <c r="Y125" s="33"/>
      <c r="Z125" s="33"/>
      <c r="AA125" s="33"/>
      <c r="AB125" s="33"/>
      <c r="AC125" s="33"/>
      <c r="AD125" s="33"/>
      <c r="AE125" s="33"/>
      <c r="AR125" s="158" t="s">
        <v>87</v>
      </c>
      <c r="AT125" s="158" t="s">
        <v>184</v>
      </c>
      <c r="AU125" s="158" t="s">
        <v>79</v>
      </c>
      <c r="AY125" s="18" t="s">
        <v>182</v>
      </c>
      <c r="BE125" s="159">
        <f>IF(N125="základní",J125,0)</f>
        <v>0</v>
      </c>
      <c r="BF125" s="159">
        <f>IF(N125="snížená",J125,0)</f>
        <v>0</v>
      </c>
      <c r="BG125" s="159">
        <f>IF(N125="zákl. přenesená",J125,0)</f>
        <v>0</v>
      </c>
      <c r="BH125" s="159">
        <f>IF(N125="sníž. přenesená",J125,0)</f>
        <v>0</v>
      </c>
      <c r="BI125" s="159">
        <f>IF(N125="nulová",J125,0)</f>
        <v>0</v>
      </c>
      <c r="BJ125" s="18" t="s">
        <v>15</v>
      </c>
      <c r="BK125" s="159">
        <f>ROUND(I125*H125,2)</f>
        <v>0</v>
      </c>
      <c r="BL125" s="18" t="s">
        <v>87</v>
      </c>
      <c r="BM125" s="158" t="s">
        <v>959</v>
      </c>
    </row>
    <row r="126" spans="2:63" s="12" customFormat="1" ht="22.9" customHeight="1">
      <c r="B126" s="133"/>
      <c r="D126" s="348" t="s">
        <v>70</v>
      </c>
      <c r="E126" s="144" t="s">
        <v>260</v>
      </c>
      <c r="F126" s="144" t="s">
        <v>261</v>
      </c>
      <c r="I126" s="136"/>
      <c r="J126" s="145">
        <f>BK126</f>
        <v>0</v>
      </c>
      <c r="L126" s="133"/>
      <c r="M126" s="138"/>
      <c r="N126" s="139"/>
      <c r="O126" s="139"/>
      <c r="P126" s="140">
        <f>P127</f>
        <v>0</v>
      </c>
      <c r="Q126" s="139"/>
      <c r="R126" s="140">
        <f>R127</f>
        <v>0</v>
      </c>
      <c r="S126" s="139"/>
      <c r="T126" s="141">
        <f>T127</f>
        <v>0</v>
      </c>
      <c r="AR126" s="134" t="s">
        <v>15</v>
      </c>
      <c r="AT126" s="142" t="s">
        <v>70</v>
      </c>
      <c r="AU126" s="142" t="s">
        <v>15</v>
      </c>
      <c r="AY126" s="134" t="s">
        <v>182</v>
      </c>
      <c r="BK126" s="143">
        <f>BK127</f>
        <v>0</v>
      </c>
    </row>
    <row r="127" spans="1:65" s="2" customFormat="1" ht="55.5" customHeight="1">
      <c r="A127" s="33"/>
      <c r="B127" s="146"/>
      <c r="C127" s="147" t="s">
        <v>363</v>
      </c>
      <c r="D127" s="346" t="s">
        <v>184</v>
      </c>
      <c r="E127" s="148" t="s">
        <v>793</v>
      </c>
      <c r="F127" s="149" t="s">
        <v>794</v>
      </c>
      <c r="G127" s="150" t="s">
        <v>245</v>
      </c>
      <c r="H127" s="151">
        <v>0.033</v>
      </c>
      <c r="I127" s="152"/>
      <c r="J127" s="153">
        <f>ROUND(I127*H127,2)</f>
        <v>0</v>
      </c>
      <c r="K127" s="149" t="s">
        <v>188</v>
      </c>
      <c r="L127" s="34"/>
      <c r="M127" s="154" t="s">
        <v>3</v>
      </c>
      <c r="N127" s="155" t="s">
        <v>42</v>
      </c>
      <c r="O127" s="54"/>
      <c r="P127" s="156">
        <f>O127*H127</f>
        <v>0</v>
      </c>
      <c r="Q127" s="156">
        <v>0</v>
      </c>
      <c r="R127" s="156">
        <f>Q127*H127</f>
        <v>0</v>
      </c>
      <c r="S127" s="156">
        <v>0</v>
      </c>
      <c r="T127" s="157">
        <f>S127*H127</f>
        <v>0</v>
      </c>
      <c r="U127" s="33"/>
      <c r="V127" s="33"/>
      <c r="W127" s="33"/>
      <c r="X127" s="33"/>
      <c r="Y127" s="33"/>
      <c r="Z127" s="33"/>
      <c r="AA127" s="33"/>
      <c r="AB127" s="33"/>
      <c r="AC127" s="33"/>
      <c r="AD127" s="33"/>
      <c r="AE127" s="33"/>
      <c r="AR127" s="158" t="s">
        <v>87</v>
      </c>
      <c r="AT127" s="158" t="s">
        <v>184</v>
      </c>
      <c r="AU127" s="158" t="s">
        <v>79</v>
      </c>
      <c r="AY127" s="18" t="s">
        <v>182</v>
      </c>
      <c r="BE127" s="159">
        <f>IF(N127="základní",J127,0)</f>
        <v>0</v>
      </c>
      <c r="BF127" s="159">
        <f>IF(N127="snížená",J127,0)</f>
        <v>0</v>
      </c>
      <c r="BG127" s="159">
        <f>IF(N127="zákl. přenesená",J127,0)</f>
        <v>0</v>
      </c>
      <c r="BH127" s="159">
        <f>IF(N127="sníž. přenesená",J127,0)</f>
        <v>0</v>
      </c>
      <c r="BI127" s="159">
        <f>IF(N127="nulová",J127,0)</f>
        <v>0</v>
      </c>
      <c r="BJ127" s="18" t="s">
        <v>15</v>
      </c>
      <c r="BK127" s="159">
        <f>ROUND(I127*H127,2)</f>
        <v>0</v>
      </c>
      <c r="BL127" s="18" t="s">
        <v>87</v>
      </c>
      <c r="BM127" s="158" t="s">
        <v>960</v>
      </c>
    </row>
    <row r="128" spans="2:63" s="12" customFormat="1" ht="25.9" customHeight="1">
      <c r="B128" s="133"/>
      <c r="D128" s="348" t="s">
        <v>70</v>
      </c>
      <c r="E128" s="135" t="s">
        <v>265</v>
      </c>
      <c r="F128" s="135" t="s">
        <v>266</v>
      </c>
      <c r="I128" s="136"/>
      <c r="J128" s="137">
        <f>BK128</f>
        <v>0</v>
      </c>
      <c r="L128" s="133"/>
      <c r="M128" s="138"/>
      <c r="N128" s="139"/>
      <c r="O128" s="139"/>
      <c r="P128" s="140">
        <f>P129+P135+P145+P157</f>
        <v>0</v>
      </c>
      <c r="Q128" s="139"/>
      <c r="R128" s="140">
        <f>R129+R135+R145+R157</f>
        <v>0.1696588</v>
      </c>
      <c r="S128" s="139"/>
      <c r="T128" s="141">
        <f>T129+T135+T145+T157</f>
        <v>1.3482622</v>
      </c>
      <c r="AR128" s="134" t="s">
        <v>79</v>
      </c>
      <c r="AT128" s="142" t="s">
        <v>70</v>
      </c>
      <c r="AU128" s="142" t="s">
        <v>71</v>
      </c>
      <c r="AY128" s="134" t="s">
        <v>182</v>
      </c>
      <c r="BK128" s="143">
        <f>BK129+BK135+BK145+BK157</f>
        <v>0</v>
      </c>
    </row>
    <row r="129" spans="2:63" s="12" customFormat="1" ht="22.9" customHeight="1">
      <c r="B129" s="133"/>
      <c r="D129" s="348" t="s">
        <v>70</v>
      </c>
      <c r="E129" s="144" t="s">
        <v>326</v>
      </c>
      <c r="F129" s="144" t="s">
        <v>327</v>
      </c>
      <c r="I129" s="136"/>
      <c r="J129" s="145">
        <f>BK129</f>
        <v>0</v>
      </c>
      <c r="L129" s="133"/>
      <c r="M129" s="138"/>
      <c r="N129" s="139"/>
      <c r="O129" s="139"/>
      <c r="P129" s="140">
        <f>SUM(P130:P134)</f>
        <v>0</v>
      </c>
      <c r="Q129" s="139"/>
      <c r="R129" s="140">
        <f>SUM(R130:R134)</f>
        <v>0.12453600000000001</v>
      </c>
      <c r="S129" s="139"/>
      <c r="T129" s="141">
        <f>SUM(T130:T134)</f>
        <v>0.170379</v>
      </c>
      <c r="AR129" s="134" t="s">
        <v>79</v>
      </c>
      <c r="AT129" s="142" t="s">
        <v>70</v>
      </c>
      <c r="AU129" s="142" t="s">
        <v>15</v>
      </c>
      <c r="AY129" s="134" t="s">
        <v>182</v>
      </c>
      <c r="BK129" s="143">
        <f>SUM(BK130:BK134)</f>
        <v>0</v>
      </c>
    </row>
    <row r="130" spans="1:65" s="2" customFormat="1" ht="48">
      <c r="A130" s="33"/>
      <c r="B130" s="146"/>
      <c r="C130" s="147" t="s">
        <v>242</v>
      </c>
      <c r="D130" s="346" t="s">
        <v>184</v>
      </c>
      <c r="E130" s="148" t="s">
        <v>329</v>
      </c>
      <c r="F130" s="149" t="s">
        <v>330</v>
      </c>
      <c r="G130" s="150" t="s">
        <v>187</v>
      </c>
      <c r="H130" s="151">
        <v>9.9</v>
      </c>
      <c r="I130" s="152"/>
      <c r="J130" s="153">
        <f>ROUND(I130*H130,2)</f>
        <v>0</v>
      </c>
      <c r="K130" s="149" t="s">
        <v>3</v>
      </c>
      <c r="L130" s="34"/>
      <c r="M130" s="154" t="s">
        <v>3</v>
      </c>
      <c r="N130" s="155" t="s">
        <v>42</v>
      </c>
      <c r="O130" s="54"/>
      <c r="P130" s="156">
        <f>O130*H130</f>
        <v>0</v>
      </c>
      <c r="Q130" s="156">
        <v>0.01254</v>
      </c>
      <c r="R130" s="156">
        <f>Q130*H130</f>
        <v>0.124146</v>
      </c>
      <c r="S130" s="156">
        <v>0</v>
      </c>
      <c r="T130" s="157">
        <f>S130*H130</f>
        <v>0</v>
      </c>
      <c r="U130" s="33"/>
      <c r="V130" s="33"/>
      <c r="W130" s="33"/>
      <c r="X130" s="33"/>
      <c r="Y130" s="33"/>
      <c r="Z130" s="33"/>
      <c r="AA130" s="33"/>
      <c r="AB130" s="33"/>
      <c r="AC130" s="33"/>
      <c r="AD130" s="33"/>
      <c r="AE130" s="33"/>
      <c r="AR130" s="158" t="s">
        <v>269</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269</v>
      </c>
      <c r="BM130" s="158" t="s">
        <v>961</v>
      </c>
    </row>
    <row r="131" spans="1:65" s="2" customFormat="1" ht="48">
      <c r="A131" s="33"/>
      <c r="B131" s="146"/>
      <c r="C131" s="147" t="s">
        <v>247</v>
      </c>
      <c r="D131" s="346" t="s">
        <v>184</v>
      </c>
      <c r="E131" s="148" t="s">
        <v>333</v>
      </c>
      <c r="F131" s="149" t="s">
        <v>334</v>
      </c>
      <c r="G131" s="150" t="s">
        <v>187</v>
      </c>
      <c r="H131" s="151">
        <v>9.9</v>
      </c>
      <c r="I131" s="152"/>
      <c r="J131" s="153">
        <f>ROUND(I131*H131,2)</f>
        <v>0</v>
      </c>
      <c r="K131" s="149" t="s">
        <v>188</v>
      </c>
      <c r="L131" s="34"/>
      <c r="M131" s="154" t="s">
        <v>3</v>
      </c>
      <c r="N131" s="155" t="s">
        <v>42</v>
      </c>
      <c r="O131" s="54"/>
      <c r="P131" s="156">
        <f>O131*H131</f>
        <v>0</v>
      </c>
      <c r="Q131" s="156">
        <v>0</v>
      </c>
      <c r="R131" s="156">
        <f>Q131*H131</f>
        <v>0</v>
      </c>
      <c r="S131" s="156">
        <v>0.01721</v>
      </c>
      <c r="T131" s="157">
        <f>S131*H131</f>
        <v>0.170379</v>
      </c>
      <c r="U131" s="33"/>
      <c r="V131" s="33"/>
      <c r="W131" s="33"/>
      <c r="X131" s="33"/>
      <c r="Y131" s="33"/>
      <c r="Z131" s="33"/>
      <c r="AA131" s="33"/>
      <c r="AB131" s="33"/>
      <c r="AC131" s="33"/>
      <c r="AD131" s="33"/>
      <c r="AE131" s="33"/>
      <c r="AR131" s="158" t="s">
        <v>269</v>
      </c>
      <c r="AT131" s="158" t="s">
        <v>184</v>
      </c>
      <c r="AU131" s="158" t="s">
        <v>79</v>
      </c>
      <c r="AY131" s="18" t="s">
        <v>182</v>
      </c>
      <c r="BE131" s="159">
        <f>IF(N131="základní",J131,0)</f>
        <v>0</v>
      </c>
      <c r="BF131" s="159">
        <f>IF(N131="snížená",J131,0)</f>
        <v>0</v>
      </c>
      <c r="BG131" s="159">
        <f>IF(N131="zákl. přenesená",J131,0)</f>
        <v>0</v>
      </c>
      <c r="BH131" s="159">
        <f>IF(N131="sníž. přenesená",J131,0)</f>
        <v>0</v>
      </c>
      <c r="BI131" s="159">
        <f>IF(N131="nulová",J131,0)</f>
        <v>0</v>
      </c>
      <c r="BJ131" s="18" t="s">
        <v>15</v>
      </c>
      <c r="BK131" s="159">
        <f>ROUND(I131*H131,2)</f>
        <v>0</v>
      </c>
      <c r="BL131" s="18" t="s">
        <v>269</v>
      </c>
      <c r="BM131" s="158" t="s">
        <v>962</v>
      </c>
    </row>
    <row r="132" spans="1:65" s="2" customFormat="1" ht="33" customHeight="1">
      <c r="A132" s="33"/>
      <c r="B132" s="146"/>
      <c r="C132" s="147" t="s">
        <v>251</v>
      </c>
      <c r="D132" s="346" t="s">
        <v>184</v>
      </c>
      <c r="E132" s="148" t="s">
        <v>337</v>
      </c>
      <c r="F132" s="149" t="s">
        <v>338</v>
      </c>
      <c r="G132" s="150" t="s">
        <v>300</v>
      </c>
      <c r="H132" s="151">
        <v>1</v>
      </c>
      <c r="I132" s="152"/>
      <c r="J132" s="153">
        <f>ROUND(I132*H132,2)</f>
        <v>0</v>
      </c>
      <c r="K132" s="149" t="s">
        <v>3</v>
      </c>
      <c r="L132" s="34"/>
      <c r="M132" s="154" t="s">
        <v>3</v>
      </c>
      <c r="N132" s="155" t="s">
        <v>42</v>
      </c>
      <c r="O132" s="54"/>
      <c r="P132" s="156">
        <f>O132*H132</f>
        <v>0</v>
      </c>
      <c r="Q132" s="156">
        <v>3E-05</v>
      </c>
      <c r="R132" s="156">
        <f>Q132*H132</f>
        <v>3E-05</v>
      </c>
      <c r="S132" s="156">
        <v>0</v>
      </c>
      <c r="T132" s="157">
        <f>S132*H132</f>
        <v>0</v>
      </c>
      <c r="U132" s="33"/>
      <c r="V132" s="33"/>
      <c r="W132" s="33"/>
      <c r="X132" s="33"/>
      <c r="Y132" s="33"/>
      <c r="Z132" s="33"/>
      <c r="AA132" s="33"/>
      <c r="AB132" s="33"/>
      <c r="AC132" s="33"/>
      <c r="AD132" s="33"/>
      <c r="AE132" s="33"/>
      <c r="AR132" s="158" t="s">
        <v>269</v>
      </c>
      <c r="AT132" s="158" t="s">
        <v>184</v>
      </c>
      <c r="AU132" s="158" t="s">
        <v>79</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269</v>
      </c>
      <c r="BM132" s="158" t="s">
        <v>963</v>
      </c>
    </row>
    <row r="133" spans="1:65" s="2" customFormat="1" ht="21.75" customHeight="1">
      <c r="A133" s="33"/>
      <c r="B133" s="146"/>
      <c r="C133" s="184" t="s">
        <v>256</v>
      </c>
      <c r="D133" s="349" t="s">
        <v>341</v>
      </c>
      <c r="E133" s="185" t="s">
        <v>342</v>
      </c>
      <c r="F133" s="186" t="s">
        <v>343</v>
      </c>
      <c r="G133" s="187" t="s">
        <v>300</v>
      </c>
      <c r="H133" s="188">
        <v>1</v>
      </c>
      <c r="I133" s="189"/>
      <c r="J133" s="190">
        <f>ROUND(I133*H133,2)</f>
        <v>0</v>
      </c>
      <c r="K133" s="186" t="s">
        <v>3</v>
      </c>
      <c r="L133" s="191"/>
      <c r="M133" s="192" t="s">
        <v>3</v>
      </c>
      <c r="N133" s="193" t="s">
        <v>42</v>
      </c>
      <c r="O133" s="54"/>
      <c r="P133" s="156">
        <f>O133*H133</f>
        <v>0</v>
      </c>
      <c r="Q133" s="156">
        <v>0.00036</v>
      </c>
      <c r="R133" s="156">
        <f>Q133*H133</f>
        <v>0.00036</v>
      </c>
      <c r="S133" s="156">
        <v>0</v>
      </c>
      <c r="T133" s="157">
        <f>S133*H133</f>
        <v>0</v>
      </c>
      <c r="U133" s="33"/>
      <c r="V133" s="33"/>
      <c r="W133" s="33"/>
      <c r="X133" s="33"/>
      <c r="Y133" s="33"/>
      <c r="Z133" s="33"/>
      <c r="AA133" s="33"/>
      <c r="AB133" s="33"/>
      <c r="AC133" s="33"/>
      <c r="AD133" s="33"/>
      <c r="AE133" s="33"/>
      <c r="AR133" s="158" t="s">
        <v>344</v>
      </c>
      <c r="AT133" s="158" t="s">
        <v>341</v>
      </c>
      <c r="AU133" s="158" t="s">
        <v>79</v>
      </c>
      <c r="AY133" s="18" t="s">
        <v>182</v>
      </c>
      <c r="BE133" s="159">
        <f>IF(N133="základní",J133,0)</f>
        <v>0</v>
      </c>
      <c r="BF133" s="159">
        <f>IF(N133="snížená",J133,0)</f>
        <v>0</v>
      </c>
      <c r="BG133" s="159">
        <f>IF(N133="zákl. přenesená",J133,0)</f>
        <v>0</v>
      </c>
      <c r="BH133" s="159">
        <f>IF(N133="sníž. přenesená",J133,0)</f>
        <v>0</v>
      </c>
      <c r="BI133" s="159">
        <f>IF(N133="nulová",J133,0)</f>
        <v>0</v>
      </c>
      <c r="BJ133" s="18" t="s">
        <v>15</v>
      </c>
      <c r="BK133" s="159">
        <f>ROUND(I133*H133,2)</f>
        <v>0</v>
      </c>
      <c r="BL133" s="18" t="s">
        <v>269</v>
      </c>
      <c r="BM133" s="158" t="s">
        <v>964</v>
      </c>
    </row>
    <row r="134" spans="1:65" s="2" customFormat="1" ht="44.25" customHeight="1">
      <c r="A134" s="33"/>
      <c r="B134" s="146"/>
      <c r="C134" s="147" t="s">
        <v>9</v>
      </c>
      <c r="D134" s="346" t="s">
        <v>184</v>
      </c>
      <c r="E134" s="148" t="s">
        <v>346</v>
      </c>
      <c r="F134" s="149" t="s">
        <v>347</v>
      </c>
      <c r="G134" s="150" t="s">
        <v>290</v>
      </c>
      <c r="H134" s="183"/>
      <c r="I134" s="152"/>
      <c r="J134" s="153">
        <f>ROUND(I134*H134,2)</f>
        <v>0</v>
      </c>
      <c r="K134" s="149" t="s">
        <v>188</v>
      </c>
      <c r="L134" s="34"/>
      <c r="M134" s="154" t="s">
        <v>3</v>
      </c>
      <c r="N134" s="155" t="s">
        <v>42</v>
      </c>
      <c r="O134" s="54"/>
      <c r="P134" s="156">
        <f>O134*H134</f>
        <v>0</v>
      </c>
      <c r="Q134" s="156">
        <v>0</v>
      </c>
      <c r="R134" s="156">
        <f>Q134*H134</f>
        <v>0</v>
      </c>
      <c r="S134" s="156">
        <v>0</v>
      </c>
      <c r="T134" s="157">
        <f>S134*H134</f>
        <v>0</v>
      </c>
      <c r="U134" s="33"/>
      <c r="V134" s="33"/>
      <c r="W134" s="33"/>
      <c r="X134" s="33"/>
      <c r="Y134" s="33"/>
      <c r="Z134" s="33"/>
      <c r="AA134" s="33"/>
      <c r="AB134" s="33"/>
      <c r="AC134" s="33"/>
      <c r="AD134" s="33"/>
      <c r="AE134" s="33"/>
      <c r="AR134" s="158" t="s">
        <v>269</v>
      </c>
      <c r="AT134" s="158" t="s">
        <v>184</v>
      </c>
      <c r="AU134" s="158" t="s">
        <v>79</v>
      </c>
      <c r="AY134" s="18" t="s">
        <v>182</v>
      </c>
      <c r="BE134" s="159">
        <f>IF(N134="základní",J134,0)</f>
        <v>0</v>
      </c>
      <c r="BF134" s="159">
        <f>IF(N134="snížená",J134,0)</f>
        <v>0</v>
      </c>
      <c r="BG134" s="159">
        <f>IF(N134="zákl. přenesená",J134,0)</f>
        <v>0</v>
      </c>
      <c r="BH134" s="159">
        <f>IF(N134="sníž. přenesená",J134,0)</f>
        <v>0</v>
      </c>
      <c r="BI134" s="159">
        <f>IF(N134="nulová",J134,0)</f>
        <v>0</v>
      </c>
      <c r="BJ134" s="18" t="s">
        <v>15</v>
      </c>
      <c r="BK134" s="159">
        <f>ROUND(I134*H134,2)</f>
        <v>0</v>
      </c>
      <c r="BL134" s="18" t="s">
        <v>269</v>
      </c>
      <c r="BM134" s="158" t="s">
        <v>965</v>
      </c>
    </row>
    <row r="135" spans="2:63" s="12" customFormat="1" ht="22.9" customHeight="1">
      <c r="B135" s="133"/>
      <c r="D135" s="348" t="s">
        <v>70</v>
      </c>
      <c r="E135" s="144" t="s">
        <v>349</v>
      </c>
      <c r="F135" s="144" t="s">
        <v>350</v>
      </c>
      <c r="I135" s="136"/>
      <c r="J135" s="145">
        <f>BK135</f>
        <v>0</v>
      </c>
      <c r="L135" s="133"/>
      <c r="M135" s="138"/>
      <c r="N135" s="139"/>
      <c r="O135" s="139"/>
      <c r="P135" s="140">
        <f>SUM(P136:P144)</f>
        <v>0</v>
      </c>
      <c r="Q135" s="139"/>
      <c r="R135" s="140">
        <f>SUM(R136:R144)</f>
        <v>0</v>
      </c>
      <c r="S135" s="139"/>
      <c r="T135" s="141">
        <f>SUM(T136:T144)</f>
        <v>1</v>
      </c>
      <c r="AR135" s="134" t="s">
        <v>79</v>
      </c>
      <c r="AT135" s="142" t="s">
        <v>70</v>
      </c>
      <c r="AU135" s="142" t="s">
        <v>15</v>
      </c>
      <c r="AY135" s="134" t="s">
        <v>182</v>
      </c>
      <c r="BK135" s="143">
        <f>SUM(BK136:BK144)</f>
        <v>0</v>
      </c>
    </row>
    <row r="136" spans="1:65" s="2" customFormat="1" ht="44.25" customHeight="1">
      <c r="A136" s="33"/>
      <c r="B136" s="146"/>
      <c r="C136" s="147" t="s">
        <v>269</v>
      </c>
      <c r="D136" s="346" t="s">
        <v>184</v>
      </c>
      <c r="E136" s="148" t="s">
        <v>380</v>
      </c>
      <c r="F136" s="149" t="s">
        <v>381</v>
      </c>
      <c r="G136" s="150" t="s">
        <v>290</v>
      </c>
      <c r="H136" s="183"/>
      <c r="I136" s="152"/>
      <c r="J136" s="153">
        <f aca="true" t="shared" si="0" ref="J136:J144">ROUND(I136*H136,2)</f>
        <v>0</v>
      </c>
      <c r="K136" s="149" t="s">
        <v>188</v>
      </c>
      <c r="L136" s="34"/>
      <c r="M136" s="154" t="s">
        <v>3</v>
      </c>
      <c r="N136" s="155" t="s">
        <v>42</v>
      </c>
      <c r="O136" s="54"/>
      <c r="P136" s="156">
        <f aca="true" t="shared" si="1" ref="P136:P144">O136*H136</f>
        <v>0</v>
      </c>
      <c r="Q136" s="156">
        <v>0</v>
      </c>
      <c r="R136" s="156">
        <f aca="true" t="shared" si="2" ref="R136:R144">Q136*H136</f>
        <v>0</v>
      </c>
      <c r="S136" s="156">
        <v>0</v>
      </c>
      <c r="T136" s="157">
        <f aca="true" t="shared" si="3" ref="T136:T144">S136*H136</f>
        <v>0</v>
      </c>
      <c r="U136" s="33"/>
      <c r="V136" s="33"/>
      <c r="W136" s="33"/>
      <c r="X136" s="33"/>
      <c r="Y136" s="33"/>
      <c r="Z136" s="33"/>
      <c r="AA136" s="33"/>
      <c r="AB136" s="33"/>
      <c r="AC136" s="33"/>
      <c r="AD136" s="33"/>
      <c r="AE136" s="33"/>
      <c r="AR136" s="158" t="s">
        <v>269</v>
      </c>
      <c r="AT136" s="158" t="s">
        <v>184</v>
      </c>
      <c r="AU136" s="158" t="s">
        <v>79</v>
      </c>
      <c r="AY136" s="18" t="s">
        <v>182</v>
      </c>
      <c r="BE136" s="159">
        <f aca="true" t="shared" si="4" ref="BE136:BE144">IF(N136="základní",J136,0)</f>
        <v>0</v>
      </c>
      <c r="BF136" s="159">
        <f aca="true" t="shared" si="5" ref="BF136:BF144">IF(N136="snížená",J136,0)</f>
        <v>0</v>
      </c>
      <c r="BG136" s="159">
        <f aca="true" t="shared" si="6" ref="BG136:BG144">IF(N136="zákl. přenesená",J136,0)</f>
        <v>0</v>
      </c>
      <c r="BH136" s="159">
        <f aca="true" t="shared" si="7" ref="BH136:BH144">IF(N136="sníž. přenesená",J136,0)</f>
        <v>0</v>
      </c>
      <c r="BI136" s="159">
        <f aca="true" t="shared" si="8" ref="BI136:BI144">IF(N136="nulová",J136,0)</f>
        <v>0</v>
      </c>
      <c r="BJ136" s="18" t="s">
        <v>15</v>
      </c>
      <c r="BK136" s="159">
        <f aca="true" t="shared" si="9" ref="BK136:BK144">ROUND(I136*H136,2)</f>
        <v>0</v>
      </c>
      <c r="BL136" s="18" t="s">
        <v>269</v>
      </c>
      <c r="BM136" s="158" t="s">
        <v>966</v>
      </c>
    </row>
    <row r="137" spans="1:65" s="2" customFormat="1" ht="24">
      <c r="A137" s="33"/>
      <c r="B137" s="146"/>
      <c r="C137" s="147" t="s">
        <v>273</v>
      </c>
      <c r="D137" s="346" t="s">
        <v>184</v>
      </c>
      <c r="E137" s="148" t="s">
        <v>517</v>
      </c>
      <c r="F137" s="149" t="s">
        <v>518</v>
      </c>
      <c r="G137" s="150" t="s">
        <v>519</v>
      </c>
      <c r="H137" s="151">
        <v>1</v>
      </c>
      <c r="I137" s="152"/>
      <c r="J137" s="153">
        <f t="shared" si="0"/>
        <v>0</v>
      </c>
      <c r="K137" s="149" t="s">
        <v>3</v>
      </c>
      <c r="L137" s="34"/>
      <c r="M137" s="154" t="s">
        <v>3</v>
      </c>
      <c r="N137" s="155" t="s">
        <v>42</v>
      </c>
      <c r="O137" s="54"/>
      <c r="P137" s="156">
        <f t="shared" si="1"/>
        <v>0</v>
      </c>
      <c r="Q137" s="156">
        <v>0</v>
      </c>
      <c r="R137" s="156">
        <f t="shared" si="2"/>
        <v>0</v>
      </c>
      <c r="S137" s="156">
        <v>1</v>
      </c>
      <c r="T137" s="157">
        <f t="shared" si="3"/>
        <v>1</v>
      </c>
      <c r="U137" s="33"/>
      <c r="V137" s="33"/>
      <c r="W137" s="33"/>
      <c r="X137" s="33"/>
      <c r="Y137" s="33"/>
      <c r="Z137" s="33"/>
      <c r="AA137" s="33"/>
      <c r="AB137" s="33"/>
      <c r="AC137" s="33"/>
      <c r="AD137" s="33"/>
      <c r="AE137" s="33"/>
      <c r="AR137" s="158" t="s">
        <v>269</v>
      </c>
      <c r="AT137" s="158" t="s">
        <v>184</v>
      </c>
      <c r="AU137" s="158" t="s">
        <v>79</v>
      </c>
      <c r="AY137" s="18" t="s">
        <v>182</v>
      </c>
      <c r="BE137" s="159">
        <f t="shared" si="4"/>
        <v>0</v>
      </c>
      <c r="BF137" s="159">
        <f t="shared" si="5"/>
        <v>0</v>
      </c>
      <c r="BG137" s="159">
        <f t="shared" si="6"/>
        <v>0</v>
      </c>
      <c r="BH137" s="159">
        <f t="shared" si="7"/>
        <v>0</v>
      </c>
      <c r="BI137" s="159">
        <f t="shared" si="8"/>
        <v>0</v>
      </c>
      <c r="BJ137" s="18" t="s">
        <v>15</v>
      </c>
      <c r="BK137" s="159">
        <f t="shared" si="9"/>
        <v>0</v>
      </c>
      <c r="BL137" s="18" t="s">
        <v>269</v>
      </c>
      <c r="BM137" s="158" t="s">
        <v>967</v>
      </c>
    </row>
    <row r="138" spans="1:65" s="2" customFormat="1" ht="72">
      <c r="A138" s="33"/>
      <c r="B138" s="146"/>
      <c r="C138" s="147" t="s">
        <v>280</v>
      </c>
      <c r="D138" s="346" t="s">
        <v>184</v>
      </c>
      <c r="E138" s="148" t="s">
        <v>521</v>
      </c>
      <c r="F138" s="149" t="s">
        <v>522</v>
      </c>
      <c r="G138" s="150" t="s">
        <v>519</v>
      </c>
      <c r="H138" s="151">
        <v>1</v>
      </c>
      <c r="I138" s="152"/>
      <c r="J138" s="153">
        <f t="shared" si="0"/>
        <v>0</v>
      </c>
      <c r="K138" s="149" t="s">
        <v>3</v>
      </c>
      <c r="L138" s="34"/>
      <c r="M138" s="154" t="s">
        <v>3</v>
      </c>
      <c r="N138" s="155" t="s">
        <v>42</v>
      </c>
      <c r="O138" s="54"/>
      <c r="P138" s="156">
        <f t="shared" si="1"/>
        <v>0</v>
      </c>
      <c r="Q138" s="156">
        <v>0</v>
      </c>
      <c r="R138" s="156">
        <f t="shared" si="2"/>
        <v>0</v>
      </c>
      <c r="S138" s="156">
        <v>0</v>
      </c>
      <c r="T138" s="157">
        <f t="shared" si="3"/>
        <v>0</v>
      </c>
      <c r="U138" s="33"/>
      <c r="V138" s="33"/>
      <c r="W138" s="33"/>
      <c r="X138" s="33"/>
      <c r="Y138" s="33"/>
      <c r="Z138" s="33"/>
      <c r="AA138" s="33"/>
      <c r="AB138" s="33"/>
      <c r="AC138" s="33"/>
      <c r="AD138" s="33"/>
      <c r="AE138" s="33"/>
      <c r="AR138" s="158" t="s">
        <v>269</v>
      </c>
      <c r="AT138" s="158" t="s">
        <v>184</v>
      </c>
      <c r="AU138" s="158" t="s">
        <v>79</v>
      </c>
      <c r="AY138" s="18" t="s">
        <v>182</v>
      </c>
      <c r="BE138" s="159">
        <f t="shared" si="4"/>
        <v>0</v>
      </c>
      <c r="BF138" s="159">
        <f t="shared" si="5"/>
        <v>0</v>
      </c>
      <c r="BG138" s="159">
        <f t="shared" si="6"/>
        <v>0</v>
      </c>
      <c r="BH138" s="159">
        <f t="shared" si="7"/>
        <v>0</v>
      </c>
      <c r="BI138" s="159">
        <f t="shared" si="8"/>
        <v>0</v>
      </c>
      <c r="BJ138" s="18" t="s">
        <v>15</v>
      </c>
      <c r="BK138" s="159">
        <f t="shared" si="9"/>
        <v>0</v>
      </c>
      <c r="BL138" s="18" t="s">
        <v>269</v>
      </c>
      <c r="BM138" s="158" t="s">
        <v>968</v>
      </c>
    </row>
    <row r="139" spans="1:65" s="2" customFormat="1" ht="16.5" customHeight="1">
      <c r="A139" s="33"/>
      <c r="B139" s="146"/>
      <c r="C139" s="147" t="s">
        <v>287</v>
      </c>
      <c r="D139" s="346" t="s">
        <v>184</v>
      </c>
      <c r="E139" s="148" t="s">
        <v>524</v>
      </c>
      <c r="F139" s="149" t="s">
        <v>525</v>
      </c>
      <c r="G139" s="150" t="s">
        <v>300</v>
      </c>
      <c r="H139" s="151">
        <v>1</v>
      </c>
      <c r="I139" s="152"/>
      <c r="J139" s="153">
        <f t="shared" si="0"/>
        <v>0</v>
      </c>
      <c r="K139" s="149" t="s">
        <v>3</v>
      </c>
      <c r="L139" s="34"/>
      <c r="M139" s="154" t="s">
        <v>3</v>
      </c>
      <c r="N139" s="155" t="s">
        <v>42</v>
      </c>
      <c r="O139" s="54"/>
      <c r="P139" s="156">
        <f t="shared" si="1"/>
        <v>0</v>
      </c>
      <c r="Q139" s="156">
        <v>0</v>
      </c>
      <c r="R139" s="156">
        <f t="shared" si="2"/>
        <v>0</v>
      </c>
      <c r="S139" s="156">
        <v>0</v>
      </c>
      <c r="T139" s="157">
        <f t="shared" si="3"/>
        <v>0</v>
      </c>
      <c r="U139" s="33"/>
      <c r="V139" s="33"/>
      <c r="W139" s="33"/>
      <c r="X139" s="33"/>
      <c r="Y139" s="33"/>
      <c r="Z139" s="33"/>
      <c r="AA139" s="33"/>
      <c r="AB139" s="33"/>
      <c r="AC139" s="33"/>
      <c r="AD139" s="33"/>
      <c r="AE139" s="33"/>
      <c r="AR139" s="158" t="s">
        <v>269</v>
      </c>
      <c r="AT139" s="158" t="s">
        <v>184</v>
      </c>
      <c r="AU139" s="158" t="s">
        <v>79</v>
      </c>
      <c r="AY139" s="18" t="s">
        <v>182</v>
      </c>
      <c r="BE139" s="159">
        <f t="shared" si="4"/>
        <v>0</v>
      </c>
      <c r="BF139" s="159">
        <f t="shared" si="5"/>
        <v>0</v>
      </c>
      <c r="BG139" s="159">
        <f t="shared" si="6"/>
        <v>0</v>
      </c>
      <c r="BH139" s="159">
        <f t="shared" si="7"/>
        <v>0</v>
      </c>
      <c r="BI139" s="159">
        <f t="shared" si="8"/>
        <v>0</v>
      </c>
      <c r="BJ139" s="18" t="s">
        <v>15</v>
      </c>
      <c r="BK139" s="159">
        <f t="shared" si="9"/>
        <v>0</v>
      </c>
      <c r="BL139" s="18" t="s">
        <v>269</v>
      </c>
      <c r="BM139" s="158" t="s">
        <v>969</v>
      </c>
    </row>
    <row r="140" spans="1:65" s="2" customFormat="1" ht="16.5" customHeight="1">
      <c r="A140" s="33"/>
      <c r="B140" s="146"/>
      <c r="C140" s="147" t="s">
        <v>294</v>
      </c>
      <c r="D140" s="346" t="s">
        <v>184</v>
      </c>
      <c r="E140" s="148" t="s">
        <v>527</v>
      </c>
      <c r="F140" s="149" t="s">
        <v>528</v>
      </c>
      <c r="G140" s="150" t="s">
        <v>300</v>
      </c>
      <c r="H140" s="151">
        <v>1</v>
      </c>
      <c r="I140" s="152"/>
      <c r="J140" s="153">
        <f t="shared" si="0"/>
        <v>0</v>
      </c>
      <c r="K140" s="149" t="s">
        <v>3</v>
      </c>
      <c r="L140" s="34"/>
      <c r="M140" s="154" t="s">
        <v>3</v>
      </c>
      <c r="N140" s="155" t="s">
        <v>42</v>
      </c>
      <c r="O140" s="54"/>
      <c r="P140" s="156">
        <f t="shared" si="1"/>
        <v>0</v>
      </c>
      <c r="Q140" s="156">
        <v>0</v>
      </c>
      <c r="R140" s="156">
        <f t="shared" si="2"/>
        <v>0</v>
      </c>
      <c r="S140" s="156">
        <v>0</v>
      </c>
      <c r="T140" s="157">
        <f t="shared" si="3"/>
        <v>0</v>
      </c>
      <c r="U140" s="33"/>
      <c r="V140" s="33"/>
      <c r="W140" s="33"/>
      <c r="X140" s="33"/>
      <c r="Y140" s="33"/>
      <c r="Z140" s="33"/>
      <c r="AA140" s="33"/>
      <c r="AB140" s="33"/>
      <c r="AC140" s="33"/>
      <c r="AD140" s="33"/>
      <c r="AE140" s="33"/>
      <c r="AR140" s="158" t="s">
        <v>269</v>
      </c>
      <c r="AT140" s="158" t="s">
        <v>184</v>
      </c>
      <c r="AU140" s="158" t="s">
        <v>79</v>
      </c>
      <c r="AY140" s="18" t="s">
        <v>182</v>
      </c>
      <c r="BE140" s="159">
        <f t="shared" si="4"/>
        <v>0</v>
      </c>
      <c r="BF140" s="159">
        <f t="shared" si="5"/>
        <v>0</v>
      </c>
      <c r="BG140" s="159">
        <f t="shared" si="6"/>
        <v>0</v>
      </c>
      <c r="BH140" s="159">
        <f t="shared" si="7"/>
        <v>0</v>
      </c>
      <c r="BI140" s="159">
        <f t="shared" si="8"/>
        <v>0</v>
      </c>
      <c r="BJ140" s="18" t="s">
        <v>15</v>
      </c>
      <c r="BK140" s="159">
        <f t="shared" si="9"/>
        <v>0</v>
      </c>
      <c r="BL140" s="18" t="s">
        <v>269</v>
      </c>
      <c r="BM140" s="158" t="s">
        <v>970</v>
      </c>
    </row>
    <row r="141" spans="1:65" s="2" customFormat="1" ht="16.5" customHeight="1">
      <c r="A141" s="33"/>
      <c r="B141" s="146"/>
      <c r="C141" s="147" t="s">
        <v>8</v>
      </c>
      <c r="D141" s="346" t="s">
        <v>184</v>
      </c>
      <c r="E141" s="148" t="s">
        <v>530</v>
      </c>
      <c r="F141" s="149" t="s">
        <v>531</v>
      </c>
      <c r="G141" s="150" t="s">
        <v>300</v>
      </c>
      <c r="H141" s="151">
        <v>1</v>
      </c>
      <c r="I141" s="152"/>
      <c r="J141" s="153">
        <f t="shared" si="0"/>
        <v>0</v>
      </c>
      <c r="K141" s="149" t="s">
        <v>3</v>
      </c>
      <c r="L141" s="34"/>
      <c r="M141" s="154" t="s">
        <v>3</v>
      </c>
      <c r="N141" s="155" t="s">
        <v>42</v>
      </c>
      <c r="O141" s="54"/>
      <c r="P141" s="156">
        <f t="shared" si="1"/>
        <v>0</v>
      </c>
      <c r="Q141" s="156">
        <v>0</v>
      </c>
      <c r="R141" s="156">
        <f t="shared" si="2"/>
        <v>0</v>
      </c>
      <c r="S141" s="156">
        <v>0</v>
      </c>
      <c r="T141" s="157">
        <f t="shared" si="3"/>
        <v>0</v>
      </c>
      <c r="U141" s="33"/>
      <c r="V141" s="33"/>
      <c r="W141" s="33"/>
      <c r="X141" s="33"/>
      <c r="Y141" s="33"/>
      <c r="Z141" s="33"/>
      <c r="AA141" s="33"/>
      <c r="AB141" s="33"/>
      <c r="AC141" s="33"/>
      <c r="AD141" s="33"/>
      <c r="AE141" s="33"/>
      <c r="AR141" s="158" t="s">
        <v>269</v>
      </c>
      <c r="AT141" s="158" t="s">
        <v>184</v>
      </c>
      <c r="AU141" s="158" t="s">
        <v>79</v>
      </c>
      <c r="AY141" s="18" t="s">
        <v>182</v>
      </c>
      <c r="BE141" s="159">
        <f t="shared" si="4"/>
        <v>0</v>
      </c>
      <c r="BF141" s="159">
        <f t="shared" si="5"/>
        <v>0</v>
      </c>
      <c r="BG141" s="159">
        <f t="shared" si="6"/>
        <v>0</v>
      </c>
      <c r="BH141" s="159">
        <f t="shared" si="7"/>
        <v>0</v>
      </c>
      <c r="BI141" s="159">
        <f t="shared" si="8"/>
        <v>0</v>
      </c>
      <c r="BJ141" s="18" t="s">
        <v>15</v>
      </c>
      <c r="BK141" s="159">
        <f t="shared" si="9"/>
        <v>0</v>
      </c>
      <c r="BL141" s="18" t="s">
        <v>269</v>
      </c>
      <c r="BM141" s="158" t="s">
        <v>971</v>
      </c>
    </row>
    <row r="142" spans="1:65" s="2" customFormat="1" ht="16.5" customHeight="1">
      <c r="A142" s="33"/>
      <c r="B142" s="146"/>
      <c r="C142" s="147" t="s">
        <v>302</v>
      </c>
      <c r="D142" s="346" t="s">
        <v>184</v>
      </c>
      <c r="E142" s="148" t="s">
        <v>533</v>
      </c>
      <c r="F142" s="149" t="s">
        <v>534</v>
      </c>
      <c r="G142" s="150" t="s">
        <v>300</v>
      </c>
      <c r="H142" s="151">
        <v>1</v>
      </c>
      <c r="I142" s="152"/>
      <c r="J142" s="153">
        <f t="shared" si="0"/>
        <v>0</v>
      </c>
      <c r="K142" s="149" t="s">
        <v>3</v>
      </c>
      <c r="L142" s="34"/>
      <c r="M142" s="154" t="s">
        <v>3</v>
      </c>
      <c r="N142" s="155" t="s">
        <v>42</v>
      </c>
      <c r="O142" s="54"/>
      <c r="P142" s="156">
        <f t="shared" si="1"/>
        <v>0</v>
      </c>
      <c r="Q142" s="156">
        <v>0</v>
      </c>
      <c r="R142" s="156">
        <f t="shared" si="2"/>
        <v>0</v>
      </c>
      <c r="S142" s="156">
        <v>0</v>
      </c>
      <c r="T142" s="157">
        <f t="shared" si="3"/>
        <v>0</v>
      </c>
      <c r="U142" s="33"/>
      <c r="V142" s="33"/>
      <c r="W142" s="33"/>
      <c r="X142" s="33"/>
      <c r="Y142" s="33"/>
      <c r="Z142" s="33"/>
      <c r="AA142" s="33"/>
      <c r="AB142" s="33"/>
      <c r="AC142" s="33"/>
      <c r="AD142" s="33"/>
      <c r="AE142" s="33"/>
      <c r="AR142" s="158" t="s">
        <v>269</v>
      </c>
      <c r="AT142" s="158" t="s">
        <v>184</v>
      </c>
      <c r="AU142" s="158" t="s">
        <v>79</v>
      </c>
      <c r="AY142" s="18" t="s">
        <v>182</v>
      </c>
      <c r="BE142" s="159">
        <f t="shared" si="4"/>
        <v>0</v>
      </c>
      <c r="BF142" s="159">
        <f t="shared" si="5"/>
        <v>0</v>
      </c>
      <c r="BG142" s="159">
        <f t="shared" si="6"/>
        <v>0</v>
      </c>
      <c r="BH142" s="159">
        <f t="shared" si="7"/>
        <v>0</v>
      </c>
      <c r="BI142" s="159">
        <f t="shared" si="8"/>
        <v>0</v>
      </c>
      <c r="BJ142" s="18" t="s">
        <v>15</v>
      </c>
      <c r="BK142" s="159">
        <f t="shared" si="9"/>
        <v>0</v>
      </c>
      <c r="BL142" s="18" t="s">
        <v>269</v>
      </c>
      <c r="BM142" s="158" t="s">
        <v>972</v>
      </c>
    </row>
    <row r="143" spans="1:65" s="2" customFormat="1" ht="16.5" customHeight="1">
      <c r="A143" s="33"/>
      <c r="B143" s="146"/>
      <c r="C143" s="147" t="s">
        <v>306</v>
      </c>
      <c r="D143" s="346" t="s">
        <v>184</v>
      </c>
      <c r="E143" s="148" t="s">
        <v>536</v>
      </c>
      <c r="F143" s="149" t="s">
        <v>537</v>
      </c>
      <c r="G143" s="150" t="s">
        <v>300</v>
      </c>
      <c r="H143" s="151">
        <v>1</v>
      </c>
      <c r="I143" s="152"/>
      <c r="J143" s="153">
        <f t="shared" si="0"/>
        <v>0</v>
      </c>
      <c r="K143" s="149" t="s">
        <v>3</v>
      </c>
      <c r="L143" s="34"/>
      <c r="M143" s="154" t="s">
        <v>3</v>
      </c>
      <c r="N143" s="155" t="s">
        <v>42</v>
      </c>
      <c r="O143" s="54"/>
      <c r="P143" s="156">
        <f t="shared" si="1"/>
        <v>0</v>
      </c>
      <c r="Q143" s="156">
        <v>0</v>
      </c>
      <c r="R143" s="156">
        <f t="shared" si="2"/>
        <v>0</v>
      </c>
      <c r="S143" s="156">
        <v>0</v>
      </c>
      <c r="T143" s="157">
        <f t="shared" si="3"/>
        <v>0</v>
      </c>
      <c r="U143" s="33"/>
      <c r="V143" s="33"/>
      <c r="W143" s="33"/>
      <c r="X143" s="33"/>
      <c r="Y143" s="33"/>
      <c r="Z143" s="33"/>
      <c r="AA143" s="33"/>
      <c r="AB143" s="33"/>
      <c r="AC143" s="33"/>
      <c r="AD143" s="33"/>
      <c r="AE143" s="33"/>
      <c r="AR143" s="158" t="s">
        <v>269</v>
      </c>
      <c r="AT143" s="158" t="s">
        <v>184</v>
      </c>
      <c r="AU143" s="158" t="s">
        <v>79</v>
      </c>
      <c r="AY143" s="18" t="s">
        <v>182</v>
      </c>
      <c r="BE143" s="159">
        <f t="shared" si="4"/>
        <v>0</v>
      </c>
      <c r="BF143" s="159">
        <f t="shared" si="5"/>
        <v>0</v>
      </c>
      <c r="BG143" s="159">
        <f t="shared" si="6"/>
        <v>0</v>
      </c>
      <c r="BH143" s="159">
        <f t="shared" si="7"/>
        <v>0</v>
      </c>
      <c r="BI143" s="159">
        <f t="shared" si="8"/>
        <v>0</v>
      </c>
      <c r="BJ143" s="18" t="s">
        <v>15</v>
      </c>
      <c r="BK143" s="159">
        <f t="shared" si="9"/>
        <v>0</v>
      </c>
      <c r="BL143" s="18" t="s">
        <v>269</v>
      </c>
      <c r="BM143" s="158" t="s">
        <v>973</v>
      </c>
    </row>
    <row r="144" spans="1:65" s="2" customFormat="1" ht="24">
      <c r="A144" s="33"/>
      <c r="B144" s="146"/>
      <c r="C144" s="147" t="s">
        <v>310</v>
      </c>
      <c r="D144" s="346" t="s">
        <v>184</v>
      </c>
      <c r="E144" s="148" t="s">
        <v>539</v>
      </c>
      <c r="F144" s="149" t="s">
        <v>540</v>
      </c>
      <c r="G144" s="150" t="s">
        <v>300</v>
      </c>
      <c r="H144" s="151">
        <v>1</v>
      </c>
      <c r="I144" s="152"/>
      <c r="J144" s="153">
        <f t="shared" si="0"/>
        <v>0</v>
      </c>
      <c r="K144" s="149" t="s">
        <v>3</v>
      </c>
      <c r="L144" s="34"/>
      <c r="M144" s="154" t="s">
        <v>3</v>
      </c>
      <c r="N144" s="155" t="s">
        <v>42</v>
      </c>
      <c r="O144" s="54"/>
      <c r="P144" s="156">
        <f t="shared" si="1"/>
        <v>0</v>
      </c>
      <c r="Q144" s="156">
        <v>0</v>
      </c>
      <c r="R144" s="156">
        <f t="shared" si="2"/>
        <v>0</v>
      </c>
      <c r="S144" s="156">
        <v>0</v>
      </c>
      <c r="T144" s="157">
        <f t="shared" si="3"/>
        <v>0</v>
      </c>
      <c r="U144" s="33"/>
      <c r="V144" s="33"/>
      <c r="W144" s="33"/>
      <c r="X144" s="33"/>
      <c r="Y144" s="33"/>
      <c r="Z144" s="33"/>
      <c r="AA144" s="33"/>
      <c r="AB144" s="33"/>
      <c r="AC144" s="33"/>
      <c r="AD144" s="33"/>
      <c r="AE144" s="33"/>
      <c r="AR144" s="158" t="s">
        <v>269</v>
      </c>
      <c r="AT144" s="158" t="s">
        <v>184</v>
      </c>
      <c r="AU144" s="158" t="s">
        <v>79</v>
      </c>
      <c r="AY144" s="18" t="s">
        <v>182</v>
      </c>
      <c r="BE144" s="159">
        <f t="shared" si="4"/>
        <v>0</v>
      </c>
      <c r="BF144" s="159">
        <f t="shared" si="5"/>
        <v>0</v>
      </c>
      <c r="BG144" s="159">
        <f t="shared" si="6"/>
        <v>0</v>
      </c>
      <c r="BH144" s="159">
        <f t="shared" si="7"/>
        <v>0</v>
      </c>
      <c r="BI144" s="159">
        <f t="shared" si="8"/>
        <v>0</v>
      </c>
      <c r="BJ144" s="18" t="s">
        <v>15</v>
      </c>
      <c r="BK144" s="159">
        <f t="shared" si="9"/>
        <v>0</v>
      </c>
      <c r="BL144" s="18" t="s">
        <v>269</v>
      </c>
      <c r="BM144" s="158" t="s">
        <v>974</v>
      </c>
    </row>
    <row r="145" spans="2:63" s="12" customFormat="1" ht="22.9" customHeight="1">
      <c r="B145" s="133"/>
      <c r="D145" s="348" t="s">
        <v>70</v>
      </c>
      <c r="E145" s="144" t="s">
        <v>420</v>
      </c>
      <c r="F145" s="144" t="s">
        <v>421</v>
      </c>
      <c r="I145" s="136"/>
      <c r="J145" s="145">
        <f>BK145</f>
        <v>0</v>
      </c>
      <c r="L145" s="133"/>
      <c r="M145" s="138"/>
      <c r="N145" s="139"/>
      <c r="O145" s="139"/>
      <c r="P145" s="140">
        <f>SUM(P146:P156)</f>
        <v>0</v>
      </c>
      <c r="Q145" s="139"/>
      <c r="R145" s="140">
        <f>SUM(R146:R156)</f>
        <v>0.007909</v>
      </c>
      <c r="S145" s="139"/>
      <c r="T145" s="141">
        <f>SUM(T146:T156)</f>
        <v>0.17115000000000002</v>
      </c>
      <c r="AR145" s="134" t="s">
        <v>79</v>
      </c>
      <c r="AT145" s="142" t="s">
        <v>70</v>
      </c>
      <c r="AU145" s="142" t="s">
        <v>15</v>
      </c>
      <c r="AY145" s="134" t="s">
        <v>182</v>
      </c>
      <c r="BK145" s="143">
        <f>SUM(BK146:BK156)</f>
        <v>0</v>
      </c>
    </row>
    <row r="146" spans="1:65" s="2" customFormat="1" ht="24">
      <c r="A146" s="33"/>
      <c r="B146" s="146"/>
      <c r="C146" s="147" t="s">
        <v>314</v>
      </c>
      <c r="D146" s="346" t="s">
        <v>184</v>
      </c>
      <c r="E146" s="148" t="s">
        <v>423</v>
      </c>
      <c r="F146" s="149" t="s">
        <v>424</v>
      </c>
      <c r="G146" s="150" t="s">
        <v>187</v>
      </c>
      <c r="H146" s="151">
        <v>2.1</v>
      </c>
      <c r="I146" s="152"/>
      <c r="J146" s="153">
        <f>ROUND(I146*H146,2)</f>
        <v>0</v>
      </c>
      <c r="K146" s="149" t="s">
        <v>188</v>
      </c>
      <c r="L146" s="34"/>
      <c r="M146" s="154" t="s">
        <v>3</v>
      </c>
      <c r="N146" s="155" t="s">
        <v>42</v>
      </c>
      <c r="O146" s="54"/>
      <c r="P146" s="156">
        <f>O146*H146</f>
        <v>0</v>
      </c>
      <c r="Q146" s="156">
        <v>0</v>
      </c>
      <c r="R146" s="156">
        <f>Q146*H146</f>
        <v>0</v>
      </c>
      <c r="S146" s="156">
        <v>0.0815</v>
      </c>
      <c r="T146" s="157">
        <f>S146*H146</f>
        <v>0.17115000000000002</v>
      </c>
      <c r="U146" s="33"/>
      <c r="V146" s="33"/>
      <c r="W146" s="33"/>
      <c r="X146" s="33"/>
      <c r="Y146" s="33"/>
      <c r="Z146" s="33"/>
      <c r="AA146" s="33"/>
      <c r="AB146" s="33"/>
      <c r="AC146" s="33"/>
      <c r="AD146" s="33"/>
      <c r="AE146" s="33"/>
      <c r="AR146" s="158" t="s">
        <v>269</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269</v>
      </c>
      <c r="BM146" s="158" t="s">
        <v>975</v>
      </c>
    </row>
    <row r="147" spans="2:51" s="13" customFormat="1" ht="12">
      <c r="B147" s="160"/>
      <c r="D147" s="347" t="s">
        <v>190</v>
      </c>
      <c r="E147" s="161" t="s">
        <v>3</v>
      </c>
      <c r="F147" s="162" t="s">
        <v>499</v>
      </c>
      <c r="H147" s="163">
        <v>2.1</v>
      </c>
      <c r="I147" s="164"/>
      <c r="L147" s="160"/>
      <c r="M147" s="165"/>
      <c r="N147" s="166"/>
      <c r="O147" s="166"/>
      <c r="P147" s="166"/>
      <c r="Q147" s="166"/>
      <c r="R147" s="166"/>
      <c r="S147" s="166"/>
      <c r="T147" s="167"/>
      <c r="AT147" s="161" t="s">
        <v>190</v>
      </c>
      <c r="AU147" s="161" t="s">
        <v>79</v>
      </c>
      <c r="AV147" s="13" t="s">
        <v>79</v>
      </c>
      <c r="AW147" s="13" t="s">
        <v>33</v>
      </c>
      <c r="AX147" s="13" t="s">
        <v>15</v>
      </c>
      <c r="AY147" s="161" t="s">
        <v>182</v>
      </c>
    </row>
    <row r="148" spans="1:65" s="2" customFormat="1" ht="44.25" customHeight="1">
      <c r="A148" s="33"/>
      <c r="B148" s="146"/>
      <c r="C148" s="147" t="s">
        <v>318</v>
      </c>
      <c r="D148" s="346" t="s">
        <v>184</v>
      </c>
      <c r="E148" s="148" t="s">
        <v>428</v>
      </c>
      <c r="F148" s="149" t="s">
        <v>429</v>
      </c>
      <c r="G148" s="150" t="s">
        <v>187</v>
      </c>
      <c r="H148" s="151">
        <v>2.1</v>
      </c>
      <c r="I148" s="152"/>
      <c r="J148" s="153">
        <f>ROUND(I148*H148,2)</f>
        <v>0</v>
      </c>
      <c r="K148" s="149" t="s">
        <v>188</v>
      </c>
      <c r="L148" s="34"/>
      <c r="M148" s="154" t="s">
        <v>3</v>
      </c>
      <c r="N148" s="155" t="s">
        <v>42</v>
      </c>
      <c r="O148" s="54"/>
      <c r="P148" s="156">
        <f>O148*H148</f>
        <v>0</v>
      </c>
      <c r="Q148" s="156">
        <v>0.0029</v>
      </c>
      <c r="R148" s="156">
        <f>Q148*H148</f>
        <v>0.00609</v>
      </c>
      <c r="S148" s="156">
        <v>0</v>
      </c>
      <c r="T148" s="157">
        <f>S148*H148</f>
        <v>0</v>
      </c>
      <c r="U148" s="33"/>
      <c r="V148" s="33"/>
      <c r="W148" s="33"/>
      <c r="X148" s="33"/>
      <c r="Y148" s="33"/>
      <c r="Z148" s="33"/>
      <c r="AA148" s="33"/>
      <c r="AB148" s="33"/>
      <c r="AC148" s="33"/>
      <c r="AD148" s="33"/>
      <c r="AE148" s="33"/>
      <c r="AR148" s="158" t="s">
        <v>269</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269</v>
      </c>
      <c r="BM148" s="158" t="s">
        <v>976</v>
      </c>
    </row>
    <row r="149" spans="1:65" s="2" customFormat="1" ht="24">
      <c r="A149" s="33"/>
      <c r="B149" s="146"/>
      <c r="C149" s="184" t="s">
        <v>322</v>
      </c>
      <c r="D149" s="349" t="s">
        <v>341</v>
      </c>
      <c r="E149" s="185" t="s">
        <v>433</v>
      </c>
      <c r="F149" s="186" t="s">
        <v>434</v>
      </c>
      <c r="G149" s="187" t="s">
        <v>187</v>
      </c>
      <c r="H149" s="188">
        <v>2.31</v>
      </c>
      <c r="I149" s="189"/>
      <c r="J149" s="190">
        <f>ROUND(I149*H149,2)</f>
        <v>0</v>
      </c>
      <c r="K149" s="186" t="s">
        <v>3</v>
      </c>
      <c r="L149" s="191"/>
      <c r="M149" s="192" t="s">
        <v>3</v>
      </c>
      <c r="N149" s="193" t="s">
        <v>42</v>
      </c>
      <c r="O149" s="54"/>
      <c r="P149" s="156">
        <f>O149*H149</f>
        <v>0</v>
      </c>
      <c r="Q149" s="156">
        <v>0</v>
      </c>
      <c r="R149" s="156">
        <f>Q149*H149</f>
        <v>0</v>
      </c>
      <c r="S149" s="156">
        <v>0</v>
      </c>
      <c r="T149" s="157">
        <f>S149*H149</f>
        <v>0</v>
      </c>
      <c r="U149" s="33"/>
      <c r="V149" s="33"/>
      <c r="W149" s="33"/>
      <c r="X149" s="33"/>
      <c r="Y149" s="33"/>
      <c r="Z149" s="33"/>
      <c r="AA149" s="33"/>
      <c r="AB149" s="33"/>
      <c r="AC149" s="33"/>
      <c r="AD149" s="33"/>
      <c r="AE149" s="33"/>
      <c r="AR149" s="158" t="s">
        <v>344</v>
      </c>
      <c r="AT149" s="158" t="s">
        <v>341</v>
      </c>
      <c r="AU149" s="158" t="s">
        <v>79</v>
      </c>
      <c r="AY149" s="18" t="s">
        <v>182</v>
      </c>
      <c r="BE149" s="159">
        <f>IF(N149="základní",J149,0)</f>
        <v>0</v>
      </c>
      <c r="BF149" s="159">
        <f>IF(N149="snížená",J149,0)</f>
        <v>0</v>
      </c>
      <c r="BG149" s="159">
        <f>IF(N149="zákl. přenesená",J149,0)</f>
        <v>0</v>
      </c>
      <c r="BH149" s="159">
        <f>IF(N149="sníž. přenesená",J149,0)</f>
        <v>0</v>
      </c>
      <c r="BI149" s="159">
        <f>IF(N149="nulová",J149,0)</f>
        <v>0</v>
      </c>
      <c r="BJ149" s="18" t="s">
        <v>15</v>
      </c>
      <c r="BK149" s="159">
        <f>ROUND(I149*H149,2)</f>
        <v>0</v>
      </c>
      <c r="BL149" s="18" t="s">
        <v>269</v>
      </c>
      <c r="BM149" s="158" t="s">
        <v>977</v>
      </c>
    </row>
    <row r="150" spans="2:51" s="13" customFormat="1" ht="12">
      <c r="B150" s="160"/>
      <c r="D150" s="347" t="s">
        <v>190</v>
      </c>
      <c r="F150" s="162" t="s">
        <v>545</v>
      </c>
      <c r="H150" s="163">
        <v>2.31</v>
      </c>
      <c r="I150" s="164"/>
      <c r="L150" s="160"/>
      <c r="M150" s="165"/>
      <c r="N150" s="166"/>
      <c r="O150" s="166"/>
      <c r="P150" s="166"/>
      <c r="Q150" s="166"/>
      <c r="R150" s="166"/>
      <c r="S150" s="166"/>
      <c r="T150" s="167"/>
      <c r="AT150" s="161" t="s">
        <v>190</v>
      </c>
      <c r="AU150" s="161" t="s">
        <v>79</v>
      </c>
      <c r="AV150" s="13" t="s">
        <v>79</v>
      </c>
      <c r="AW150" s="13" t="s">
        <v>4</v>
      </c>
      <c r="AX150" s="13" t="s">
        <v>15</v>
      </c>
      <c r="AY150" s="161" t="s">
        <v>182</v>
      </c>
    </row>
    <row r="151" spans="1:65" s="2" customFormat="1" ht="24">
      <c r="A151" s="33"/>
      <c r="B151" s="146"/>
      <c r="C151" s="147" t="s">
        <v>328</v>
      </c>
      <c r="D151" s="346" t="s">
        <v>184</v>
      </c>
      <c r="E151" s="148" t="s">
        <v>546</v>
      </c>
      <c r="F151" s="149" t="s">
        <v>547</v>
      </c>
      <c r="G151" s="150" t="s">
        <v>194</v>
      </c>
      <c r="H151" s="151">
        <v>4.1</v>
      </c>
      <c r="I151" s="152"/>
      <c r="J151" s="153">
        <f>ROUND(I151*H151,2)</f>
        <v>0</v>
      </c>
      <c r="K151" s="149" t="s">
        <v>188</v>
      </c>
      <c r="L151" s="34"/>
      <c r="M151" s="154" t="s">
        <v>3</v>
      </c>
      <c r="N151" s="155" t="s">
        <v>42</v>
      </c>
      <c r="O151" s="54"/>
      <c r="P151" s="156">
        <f>O151*H151</f>
        <v>0</v>
      </c>
      <c r="Q151" s="156">
        <v>0.00026</v>
      </c>
      <c r="R151" s="156">
        <f>Q151*H151</f>
        <v>0.0010659999999999999</v>
      </c>
      <c r="S151" s="156">
        <v>0</v>
      </c>
      <c r="T151" s="157">
        <f>S151*H151</f>
        <v>0</v>
      </c>
      <c r="U151" s="33"/>
      <c r="V151" s="33"/>
      <c r="W151" s="33"/>
      <c r="X151" s="33"/>
      <c r="Y151" s="33"/>
      <c r="Z151" s="33"/>
      <c r="AA151" s="33"/>
      <c r="AB151" s="33"/>
      <c r="AC151" s="33"/>
      <c r="AD151" s="33"/>
      <c r="AE151" s="33"/>
      <c r="AR151" s="158" t="s">
        <v>269</v>
      </c>
      <c r="AT151" s="158" t="s">
        <v>184</v>
      </c>
      <c r="AU151" s="158" t="s">
        <v>79</v>
      </c>
      <c r="AY151" s="18" t="s">
        <v>182</v>
      </c>
      <c r="BE151" s="159">
        <f>IF(N151="základní",J151,0)</f>
        <v>0</v>
      </c>
      <c r="BF151" s="159">
        <f>IF(N151="snížená",J151,0)</f>
        <v>0</v>
      </c>
      <c r="BG151" s="159">
        <f>IF(N151="zákl. přenesená",J151,0)</f>
        <v>0</v>
      </c>
      <c r="BH151" s="159">
        <f>IF(N151="sníž. přenesená",J151,0)</f>
        <v>0</v>
      </c>
      <c r="BI151" s="159">
        <f>IF(N151="nulová",J151,0)</f>
        <v>0</v>
      </c>
      <c r="BJ151" s="18" t="s">
        <v>15</v>
      </c>
      <c r="BK151" s="159">
        <f>ROUND(I151*H151,2)</f>
        <v>0</v>
      </c>
      <c r="BL151" s="18" t="s">
        <v>269</v>
      </c>
      <c r="BM151" s="158" t="s">
        <v>978</v>
      </c>
    </row>
    <row r="152" spans="2:51" s="13" customFormat="1" ht="12">
      <c r="B152" s="160"/>
      <c r="D152" s="347" t="s">
        <v>190</v>
      </c>
      <c r="E152" s="161" t="s">
        <v>3</v>
      </c>
      <c r="F152" s="162" t="s">
        <v>549</v>
      </c>
      <c r="H152" s="163">
        <v>4.1</v>
      </c>
      <c r="I152" s="164"/>
      <c r="L152" s="160"/>
      <c r="M152" s="165"/>
      <c r="N152" s="166"/>
      <c r="O152" s="166"/>
      <c r="P152" s="166"/>
      <c r="Q152" s="166"/>
      <c r="R152" s="166"/>
      <c r="S152" s="166"/>
      <c r="T152" s="167"/>
      <c r="AT152" s="161" t="s">
        <v>190</v>
      </c>
      <c r="AU152" s="161" t="s">
        <v>79</v>
      </c>
      <c r="AV152" s="13" t="s">
        <v>79</v>
      </c>
      <c r="AW152" s="13" t="s">
        <v>33</v>
      </c>
      <c r="AX152" s="13" t="s">
        <v>15</v>
      </c>
      <c r="AY152" s="161" t="s">
        <v>182</v>
      </c>
    </row>
    <row r="153" spans="1:65" s="2" customFormat="1" ht="16.5" customHeight="1">
      <c r="A153" s="33"/>
      <c r="B153" s="146"/>
      <c r="C153" s="147" t="s">
        <v>332</v>
      </c>
      <c r="D153" s="346" t="s">
        <v>184</v>
      </c>
      <c r="E153" s="148" t="s">
        <v>453</v>
      </c>
      <c r="F153" s="149" t="s">
        <v>454</v>
      </c>
      <c r="G153" s="150" t="s">
        <v>187</v>
      </c>
      <c r="H153" s="151">
        <v>2.1</v>
      </c>
      <c r="I153" s="152"/>
      <c r="J153" s="153">
        <f>ROUND(I153*H153,2)</f>
        <v>0</v>
      </c>
      <c r="K153" s="149" t="s">
        <v>188</v>
      </c>
      <c r="L153" s="34"/>
      <c r="M153" s="154" t="s">
        <v>3</v>
      </c>
      <c r="N153" s="155" t="s">
        <v>42</v>
      </c>
      <c r="O153" s="54"/>
      <c r="P153" s="156">
        <f>O153*H153</f>
        <v>0</v>
      </c>
      <c r="Q153" s="156">
        <v>0.0003</v>
      </c>
      <c r="R153" s="156">
        <f>Q153*H153</f>
        <v>0.0006299999999999999</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979</v>
      </c>
    </row>
    <row r="154" spans="1:65" s="2" customFormat="1" ht="16.5" customHeight="1">
      <c r="A154" s="33"/>
      <c r="B154" s="146"/>
      <c r="C154" s="147" t="s">
        <v>336</v>
      </c>
      <c r="D154" s="346" t="s">
        <v>184</v>
      </c>
      <c r="E154" s="148" t="s">
        <v>457</v>
      </c>
      <c r="F154" s="149" t="s">
        <v>458</v>
      </c>
      <c r="G154" s="150" t="s">
        <v>194</v>
      </c>
      <c r="H154" s="151">
        <v>4.1</v>
      </c>
      <c r="I154" s="152"/>
      <c r="J154" s="153">
        <f>ROUND(I154*H154,2)</f>
        <v>0</v>
      </c>
      <c r="K154" s="149" t="s">
        <v>188</v>
      </c>
      <c r="L154" s="34"/>
      <c r="M154" s="154" t="s">
        <v>3</v>
      </c>
      <c r="N154" s="155" t="s">
        <v>42</v>
      </c>
      <c r="O154" s="54"/>
      <c r="P154" s="156">
        <f>O154*H154</f>
        <v>0</v>
      </c>
      <c r="Q154" s="156">
        <v>3E-05</v>
      </c>
      <c r="R154" s="156">
        <f>Q154*H154</f>
        <v>0.00012299999999999998</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980</v>
      </c>
    </row>
    <row r="155" spans="2:51" s="13" customFormat="1" ht="12">
      <c r="B155" s="160"/>
      <c r="D155" s="347" t="s">
        <v>190</v>
      </c>
      <c r="E155" s="161" t="s">
        <v>3</v>
      </c>
      <c r="F155" s="162" t="s">
        <v>549</v>
      </c>
      <c r="H155" s="163">
        <v>4.1</v>
      </c>
      <c r="I155" s="164"/>
      <c r="L155" s="160"/>
      <c r="M155" s="165"/>
      <c r="N155" s="166"/>
      <c r="O155" s="166"/>
      <c r="P155" s="166"/>
      <c r="Q155" s="166"/>
      <c r="R155" s="166"/>
      <c r="S155" s="166"/>
      <c r="T155" s="167"/>
      <c r="AT155" s="161" t="s">
        <v>190</v>
      </c>
      <c r="AU155" s="161" t="s">
        <v>79</v>
      </c>
      <c r="AV155" s="13" t="s">
        <v>79</v>
      </c>
      <c r="AW155" s="13" t="s">
        <v>33</v>
      </c>
      <c r="AX155" s="13" t="s">
        <v>15</v>
      </c>
      <c r="AY155" s="161" t="s">
        <v>182</v>
      </c>
    </row>
    <row r="156" spans="1:65" s="2" customFormat="1" ht="44.25" customHeight="1">
      <c r="A156" s="33"/>
      <c r="B156" s="146"/>
      <c r="C156" s="147" t="s">
        <v>340</v>
      </c>
      <c r="D156" s="346" t="s">
        <v>184</v>
      </c>
      <c r="E156" s="148" t="s">
        <v>468</v>
      </c>
      <c r="F156" s="149" t="s">
        <v>469</v>
      </c>
      <c r="G156" s="150" t="s">
        <v>290</v>
      </c>
      <c r="H156" s="183"/>
      <c r="I156" s="152"/>
      <c r="J156" s="153">
        <f>ROUND(I156*H156,2)</f>
        <v>0</v>
      </c>
      <c r="K156" s="149" t="s">
        <v>188</v>
      </c>
      <c r="L156" s="34"/>
      <c r="M156" s="154" t="s">
        <v>3</v>
      </c>
      <c r="N156" s="155" t="s">
        <v>42</v>
      </c>
      <c r="O156" s="54"/>
      <c r="P156" s="156">
        <f>O156*H156</f>
        <v>0</v>
      </c>
      <c r="Q156" s="156">
        <v>0</v>
      </c>
      <c r="R156" s="156">
        <f>Q156*H156</f>
        <v>0</v>
      </c>
      <c r="S156" s="156">
        <v>0</v>
      </c>
      <c r="T156" s="157">
        <f>S156*H156</f>
        <v>0</v>
      </c>
      <c r="U156" s="33"/>
      <c r="V156" s="33"/>
      <c r="W156" s="33"/>
      <c r="X156" s="33"/>
      <c r="Y156" s="33"/>
      <c r="Z156" s="33"/>
      <c r="AA156" s="33"/>
      <c r="AB156" s="33"/>
      <c r="AC156" s="33"/>
      <c r="AD156" s="33"/>
      <c r="AE156" s="33"/>
      <c r="AR156" s="158" t="s">
        <v>269</v>
      </c>
      <c r="AT156" s="158" t="s">
        <v>184</v>
      </c>
      <c r="AU156" s="158" t="s">
        <v>79</v>
      </c>
      <c r="AY156" s="18" t="s">
        <v>182</v>
      </c>
      <c r="BE156" s="159">
        <f>IF(N156="základní",J156,0)</f>
        <v>0</v>
      </c>
      <c r="BF156" s="159">
        <f>IF(N156="snížená",J156,0)</f>
        <v>0</v>
      </c>
      <c r="BG156" s="159">
        <f>IF(N156="zákl. přenesená",J156,0)</f>
        <v>0</v>
      </c>
      <c r="BH156" s="159">
        <f>IF(N156="sníž. přenesená",J156,0)</f>
        <v>0</v>
      </c>
      <c r="BI156" s="159">
        <f>IF(N156="nulová",J156,0)</f>
        <v>0</v>
      </c>
      <c r="BJ156" s="18" t="s">
        <v>15</v>
      </c>
      <c r="BK156" s="159">
        <f>ROUND(I156*H156,2)</f>
        <v>0</v>
      </c>
      <c r="BL156" s="18" t="s">
        <v>269</v>
      </c>
      <c r="BM156" s="158" t="s">
        <v>981</v>
      </c>
    </row>
    <row r="157" spans="2:63" s="12" customFormat="1" ht="22.9" customHeight="1">
      <c r="B157" s="133"/>
      <c r="D157" s="348" t="s">
        <v>70</v>
      </c>
      <c r="E157" s="144" t="s">
        <v>487</v>
      </c>
      <c r="F157" s="144" t="s">
        <v>488</v>
      </c>
      <c r="I157" s="136"/>
      <c r="J157" s="145">
        <f>BK157</f>
        <v>0</v>
      </c>
      <c r="L157" s="133"/>
      <c r="M157" s="138"/>
      <c r="N157" s="139"/>
      <c r="O157" s="139"/>
      <c r="P157" s="140">
        <f>SUM(P158:P178)</f>
        <v>0</v>
      </c>
      <c r="Q157" s="139"/>
      <c r="R157" s="140">
        <f>SUM(R158:R178)</f>
        <v>0.0372138</v>
      </c>
      <c r="S157" s="139"/>
      <c r="T157" s="141">
        <f>SUM(T158:T178)</f>
        <v>0.0067332</v>
      </c>
      <c r="AR157" s="134" t="s">
        <v>79</v>
      </c>
      <c r="AT157" s="142" t="s">
        <v>70</v>
      </c>
      <c r="AU157" s="142" t="s">
        <v>15</v>
      </c>
      <c r="AY157" s="134" t="s">
        <v>182</v>
      </c>
      <c r="BK157" s="143">
        <f>SUM(BK158:BK178)</f>
        <v>0</v>
      </c>
    </row>
    <row r="158" spans="1:65" s="2" customFormat="1" ht="16.5" customHeight="1">
      <c r="A158" s="33"/>
      <c r="B158" s="146"/>
      <c r="C158" s="147" t="s">
        <v>344</v>
      </c>
      <c r="D158" s="346" t="s">
        <v>184</v>
      </c>
      <c r="E158" s="148" t="s">
        <v>553</v>
      </c>
      <c r="F158" s="149" t="s">
        <v>554</v>
      </c>
      <c r="G158" s="150" t="s">
        <v>187</v>
      </c>
      <c r="H158" s="151">
        <v>21.72</v>
      </c>
      <c r="I158" s="152"/>
      <c r="J158" s="153">
        <f>ROUND(I158*H158,2)</f>
        <v>0</v>
      </c>
      <c r="K158" s="149" t="s">
        <v>188</v>
      </c>
      <c r="L158" s="34"/>
      <c r="M158" s="154" t="s">
        <v>3</v>
      </c>
      <c r="N158" s="155" t="s">
        <v>42</v>
      </c>
      <c r="O158" s="54"/>
      <c r="P158" s="156">
        <f>O158*H158</f>
        <v>0</v>
      </c>
      <c r="Q158" s="156">
        <v>0.001</v>
      </c>
      <c r="R158" s="156">
        <f>Q158*H158</f>
        <v>0.02172</v>
      </c>
      <c r="S158" s="156">
        <v>0.00031</v>
      </c>
      <c r="T158" s="157">
        <f>S158*H158</f>
        <v>0.0067332</v>
      </c>
      <c r="U158" s="33"/>
      <c r="V158" s="33"/>
      <c r="W158" s="33"/>
      <c r="X158" s="33"/>
      <c r="Y158" s="33"/>
      <c r="Z158" s="33"/>
      <c r="AA158" s="33"/>
      <c r="AB158" s="33"/>
      <c r="AC158" s="33"/>
      <c r="AD158" s="33"/>
      <c r="AE158" s="33"/>
      <c r="AR158" s="158" t="s">
        <v>269</v>
      </c>
      <c r="AT158" s="158" t="s">
        <v>184</v>
      </c>
      <c r="AU158" s="158" t="s">
        <v>79</v>
      </c>
      <c r="AY158" s="18" t="s">
        <v>182</v>
      </c>
      <c r="BE158" s="159">
        <f>IF(N158="základní",J158,0)</f>
        <v>0</v>
      </c>
      <c r="BF158" s="159">
        <f>IF(N158="snížená",J158,0)</f>
        <v>0</v>
      </c>
      <c r="BG158" s="159">
        <f>IF(N158="zákl. přenesená",J158,0)</f>
        <v>0</v>
      </c>
      <c r="BH158" s="159">
        <f>IF(N158="sníž. přenesená",J158,0)</f>
        <v>0</v>
      </c>
      <c r="BI158" s="159">
        <f>IF(N158="nulová",J158,0)</f>
        <v>0</v>
      </c>
      <c r="BJ158" s="18" t="s">
        <v>15</v>
      </c>
      <c r="BK158" s="159">
        <f>ROUND(I158*H158,2)</f>
        <v>0</v>
      </c>
      <c r="BL158" s="18" t="s">
        <v>269</v>
      </c>
      <c r="BM158" s="158" t="s">
        <v>982</v>
      </c>
    </row>
    <row r="159" spans="2:51" s="15" customFormat="1" ht="12">
      <c r="B159" s="176"/>
      <c r="D159" s="347" t="s">
        <v>190</v>
      </c>
      <c r="E159" s="177" t="s">
        <v>3</v>
      </c>
      <c r="F159" s="178" t="s">
        <v>556</v>
      </c>
      <c r="H159" s="177" t="s">
        <v>3</v>
      </c>
      <c r="I159" s="179"/>
      <c r="L159" s="176"/>
      <c r="M159" s="180"/>
      <c r="N159" s="181"/>
      <c r="O159" s="181"/>
      <c r="P159" s="181"/>
      <c r="Q159" s="181"/>
      <c r="R159" s="181"/>
      <c r="S159" s="181"/>
      <c r="T159" s="182"/>
      <c r="AT159" s="177" t="s">
        <v>190</v>
      </c>
      <c r="AU159" s="177" t="s">
        <v>79</v>
      </c>
      <c r="AV159" s="15" t="s">
        <v>15</v>
      </c>
      <c r="AW159" s="15" t="s">
        <v>33</v>
      </c>
      <c r="AX159" s="15" t="s">
        <v>71</v>
      </c>
      <c r="AY159" s="177" t="s">
        <v>182</v>
      </c>
    </row>
    <row r="160" spans="2:51" s="13" customFormat="1" ht="12">
      <c r="B160" s="160"/>
      <c r="D160" s="347" t="s">
        <v>190</v>
      </c>
      <c r="E160" s="161" t="s">
        <v>3</v>
      </c>
      <c r="F160" s="162" t="s">
        <v>773</v>
      </c>
      <c r="H160" s="163">
        <v>30.72</v>
      </c>
      <c r="I160" s="164"/>
      <c r="L160" s="160"/>
      <c r="M160" s="165"/>
      <c r="N160" s="166"/>
      <c r="O160" s="166"/>
      <c r="P160" s="166"/>
      <c r="Q160" s="166"/>
      <c r="R160" s="166"/>
      <c r="S160" s="166"/>
      <c r="T160" s="167"/>
      <c r="AT160" s="161" t="s">
        <v>190</v>
      </c>
      <c r="AU160" s="161" t="s">
        <v>79</v>
      </c>
      <c r="AV160" s="13" t="s">
        <v>79</v>
      </c>
      <c r="AW160" s="13" t="s">
        <v>33</v>
      </c>
      <c r="AX160" s="13" t="s">
        <v>71</v>
      </c>
      <c r="AY160" s="161" t="s">
        <v>182</v>
      </c>
    </row>
    <row r="161" spans="2:51" s="15" customFormat="1" ht="12">
      <c r="B161" s="176"/>
      <c r="D161" s="347" t="s">
        <v>190</v>
      </c>
      <c r="E161" s="177" t="s">
        <v>3</v>
      </c>
      <c r="F161" s="178" t="s">
        <v>558</v>
      </c>
      <c r="H161" s="177" t="s">
        <v>3</v>
      </c>
      <c r="I161" s="179"/>
      <c r="L161" s="176"/>
      <c r="M161" s="180"/>
      <c r="N161" s="181"/>
      <c r="O161" s="181"/>
      <c r="P161" s="181"/>
      <c r="Q161" s="181"/>
      <c r="R161" s="181"/>
      <c r="S161" s="181"/>
      <c r="T161" s="182"/>
      <c r="AT161" s="177" t="s">
        <v>190</v>
      </c>
      <c r="AU161" s="177" t="s">
        <v>79</v>
      </c>
      <c r="AV161" s="15" t="s">
        <v>15</v>
      </c>
      <c r="AW161" s="15" t="s">
        <v>33</v>
      </c>
      <c r="AX161" s="15" t="s">
        <v>71</v>
      </c>
      <c r="AY161" s="177" t="s">
        <v>182</v>
      </c>
    </row>
    <row r="162" spans="2:51" s="13" customFormat="1" ht="12">
      <c r="B162" s="160"/>
      <c r="D162" s="347" t="s">
        <v>190</v>
      </c>
      <c r="E162" s="161" t="s">
        <v>3</v>
      </c>
      <c r="F162" s="162" t="s">
        <v>774</v>
      </c>
      <c r="H162" s="163">
        <v>-1.4</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47" t="s">
        <v>190</v>
      </c>
      <c r="E163" s="161" t="s">
        <v>3</v>
      </c>
      <c r="F163" s="162" t="s">
        <v>775</v>
      </c>
      <c r="H163" s="163">
        <v>-5.5</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5" customFormat="1" ht="12">
      <c r="B164" s="176"/>
      <c r="D164" s="347" t="s">
        <v>190</v>
      </c>
      <c r="E164" s="177" t="s">
        <v>3</v>
      </c>
      <c r="F164" s="178" t="s">
        <v>560</v>
      </c>
      <c r="H164" s="177" t="s">
        <v>3</v>
      </c>
      <c r="I164" s="179"/>
      <c r="L164" s="176"/>
      <c r="M164" s="180"/>
      <c r="N164" s="181"/>
      <c r="O164" s="181"/>
      <c r="P164" s="181"/>
      <c r="Q164" s="181"/>
      <c r="R164" s="181"/>
      <c r="S164" s="181"/>
      <c r="T164" s="182"/>
      <c r="AT164" s="177" t="s">
        <v>190</v>
      </c>
      <c r="AU164" s="177" t="s">
        <v>79</v>
      </c>
      <c r="AV164" s="15" t="s">
        <v>15</v>
      </c>
      <c r="AW164" s="15" t="s">
        <v>33</v>
      </c>
      <c r="AX164" s="15" t="s">
        <v>71</v>
      </c>
      <c r="AY164" s="177" t="s">
        <v>182</v>
      </c>
    </row>
    <row r="165" spans="2:51" s="13" customFormat="1" ht="12">
      <c r="B165" s="160"/>
      <c r="D165" s="347" t="s">
        <v>190</v>
      </c>
      <c r="E165" s="161" t="s">
        <v>3</v>
      </c>
      <c r="F165" s="162" t="s">
        <v>561</v>
      </c>
      <c r="H165" s="163">
        <v>-2.1</v>
      </c>
      <c r="I165" s="164"/>
      <c r="L165" s="160"/>
      <c r="M165" s="165"/>
      <c r="N165" s="166"/>
      <c r="O165" s="166"/>
      <c r="P165" s="166"/>
      <c r="Q165" s="166"/>
      <c r="R165" s="166"/>
      <c r="S165" s="166"/>
      <c r="T165" s="167"/>
      <c r="AT165" s="161" t="s">
        <v>190</v>
      </c>
      <c r="AU165" s="161" t="s">
        <v>79</v>
      </c>
      <c r="AV165" s="13" t="s">
        <v>79</v>
      </c>
      <c r="AW165" s="13" t="s">
        <v>33</v>
      </c>
      <c r="AX165" s="13" t="s">
        <v>71</v>
      </c>
      <c r="AY165" s="161" t="s">
        <v>182</v>
      </c>
    </row>
    <row r="166" spans="2:51" s="14" customFormat="1" ht="12">
      <c r="B166" s="168"/>
      <c r="D166" s="347" t="s">
        <v>190</v>
      </c>
      <c r="E166" s="169" t="s">
        <v>3</v>
      </c>
      <c r="F166" s="170" t="s">
        <v>198</v>
      </c>
      <c r="H166" s="171">
        <v>21.72</v>
      </c>
      <c r="I166" s="172"/>
      <c r="L166" s="168"/>
      <c r="M166" s="173"/>
      <c r="N166" s="174"/>
      <c r="O166" s="174"/>
      <c r="P166" s="174"/>
      <c r="Q166" s="174"/>
      <c r="R166" s="174"/>
      <c r="S166" s="174"/>
      <c r="T166" s="175"/>
      <c r="AT166" s="169" t="s">
        <v>190</v>
      </c>
      <c r="AU166" s="169" t="s">
        <v>79</v>
      </c>
      <c r="AV166" s="14" t="s">
        <v>87</v>
      </c>
      <c r="AW166" s="14" t="s">
        <v>33</v>
      </c>
      <c r="AX166" s="14" t="s">
        <v>15</v>
      </c>
      <c r="AY166" s="169" t="s">
        <v>182</v>
      </c>
    </row>
    <row r="167" spans="1:65" s="2" customFormat="1" ht="24">
      <c r="A167" s="33"/>
      <c r="B167" s="146"/>
      <c r="C167" s="147" t="s">
        <v>351</v>
      </c>
      <c r="D167" s="346" t="s">
        <v>184</v>
      </c>
      <c r="E167" s="148" t="s">
        <v>490</v>
      </c>
      <c r="F167" s="149" t="s">
        <v>491</v>
      </c>
      <c r="G167" s="150" t="s">
        <v>187</v>
      </c>
      <c r="H167" s="151">
        <v>31.62</v>
      </c>
      <c r="I167" s="152"/>
      <c r="J167" s="153">
        <f>ROUND(I167*H167,2)</f>
        <v>0</v>
      </c>
      <c r="K167" s="149" t="s">
        <v>188</v>
      </c>
      <c r="L167" s="34"/>
      <c r="M167" s="154" t="s">
        <v>3</v>
      </c>
      <c r="N167" s="155" t="s">
        <v>42</v>
      </c>
      <c r="O167" s="54"/>
      <c r="P167" s="156">
        <f>O167*H167</f>
        <v>0</v>
      </c>
      <c r="Q167" s="156">
        <v>0.0002</v>
      </c>
      <c r="R167" s="156">
        <f>Q167*H167</f>
        <v>0.006324000000000001</v>
      </c>
      <c r="S167" s="156">
        <v>0</v>
      </c>
      <c r="T167" s="157">
        <f>S167*H167</f>
        <v>0</v>
      </c>
      <c r="U167" s="33"/>
      <c r="V167" s="33"/>
      <c r="W167" s="33"/>
      <c r="X167" s="33"/>
      <c r="Y167" s="33"/>
      <c r="Z167" s="33"/>
      <c r="AA167" s="33"/>
      <c r="AB167" s="33"/>
      <c r="AC167" s="33"/>
      <c r="AD167" s="33"/>
      <c r="AE167" s="33"/>
      <c r="AR167" s="158" t="s">
        <v>269</v>
      </c>
      <c r="AT167" s="158" t="s">
        <v>184</v>
      </c>
      <c r="AU167" s="158" t="s">
        <v>79</v>
      </c>
      <c r="AY167" s="18" t="s">
        <v>182</v>
      </c>
      <c r="BE167" s="159">
        <f>IF(N167="základní",J167,0)</f>
        <v>0</v>
      </c>
      <c r="BF167" s="159">
        <f>IF(N167="snížená",J167,0)</f>
        <v>0</v>
      </c>
      <c r="BG167" s="159">
        <f>IF(N167="zákl. přenesená",J167,0)</f>
        <v>0</v>
      </c>
      <c r="BH167" s="159">
        <f>IF(N167="sníž. přenesená",J167,0)</f>
        <v>0</v>
      </c>
      <c r="BI167" s="159">
        <f>IF(N167="nulová",J167,0)</f>
        <v>0</v>
      </c>
      <c r="BJ167" s="18" t="s">
        <v>15</v>
      </c>
      <c r="BK167" s="159">
        <f>ROUND(I167*H167,2)</f>
        <v>0</v>
      </c>
      <c r="BL167" s="18" t="s">
        <v>269</v>
      </c>
      <c r="BM167" s="158" t="s">
        <v>983</v>
      </c>
    </row>
    <row r="168" spans="2:51" s="15" customFormat="1" ht="12">
      <c r="B168" s="176"/>
      <c r="D168" s="347" t="s">
        <v>190</v>
      </c>
      <c r="E168" s="177" t="s">
        <v>3</v>
      </c>
      <c r="F168" s="178" t="s">
        <v>563</v>
      </c>
      <c r="H168" s="177" t="s">
        <v>3</v>
      </c>
      <c r="I168" s="179"/>
      <c r="L168" s="176"/>
      <c r="M168" s="180"/>
      <c r="N168" s="181"/>
      <c r="O168" s="181"/>
      <c r="P168" s="181"/>
      <c r="Q168" s="181"/>
      <c r="R168" s="181"/>
      <c r="S168" s="181"/>
      <c r="T168" s="182"/>
      <c r="AT168" s="177" t="s">
        <v>190</v>
      </c>
      <c r="AU168" s="177" t="s">
        <v>79</v>
      </c>
      <c r="AV168" s="15" t="s">
        <v>15</v>
      </c>
      <c r="AW168" s="15" t="s">
        <v>33</v>
      </c>
      <c r="AX168" s="15" t="s">
        <v>71</v>
      </c>
      <c r="AY168" s="177" t="s">
        <v>182</v>
      </c>
    </row>
    <row r="169" spans="2:51" s="13" customFormat="1" ht="12">
      <c r="B169" s="160"/>
      <c r="D169" s="347" t="s">
        <v>190</v>
      </c>
      <c r="E169" s="161" t="s">
        <v>3</v>
      </c>
      <c r="F169" s="162" t="s">
        <v>776</v>
      </c>
      <c r="H169" s="163">
        <v>9.9</v>
      </c>
      <c r="I169" s="164"/>
      <c r="L169" s="160"/>
      <c r="M169" s="165"/>
      <c r="N169" s="166"/>
      <c r="O169" s="166"/>
      <c r="P169" s="166"/>
      <c r="Q169" s="166"/>
      <c r="R169" s="166"/>
      <c r="S169" s="166"/>
      <c r="T169" s="167"/>
      <c r="AT169" s="161" t="s">
        <v>190</v>
      </c>
      <c r="AU169" s="161" t="s">
        <v>79</v>
      </c>
      <c r="AV169" s="13" t="s">
        <v>79</v>
      </c>
      <c r="AW169" s="13" t="s">
        <v>33</v>
      </c>
      <c r="AX169" s="13" t="s">
        <v>71</v>
      </c>
      <c r="AY169" s="161" t="s">
        <v>182</v>
      </c>
    </row>
    <row r="170" spans="2:51" s="15" customFormat="1" ht="12">
      <c r="B170" s="176"/>
      <c r="D170" s="347" t="s">
        <v>190</v>
      </c>
      <c r="E170" s="177" t="s">
        <v>3</v>
      </c>
      <c r="F170" s="178" t="s">
        <v>556</v>
      </c>
      <c r="H170" s="177" t="s">
        <v>3</v>
      </c>
      <c r="I170" s="179"/>
      <c r="L170" s="176"/>
      <c r="M170" s="180"/>
      <c r="N170" s="181"/>
      <c r="O170" s="181"/>
      <c r="P170" s="181"/>
      <c r="Q170" s="181"/>
      <c r="R170" s="181"/>
      <c r="S170" s="181"/>
      <c r="T170" s="182"/>
      <c r="AT170" s="177" t="s">
        <v>190</v>
      </c>
      <c r="AU170" s="177" t="s">
        <v>79</v>
      </c>
      <c r="AV170" s="15" t="s">
        <v>15</v>
      </c>
      <c r="AW170" s="15" t="s">
        <v>33</v>
      </c>
      <c r="AX170" s="15" t="s">
        <v>71</v>
      </c>
      <c r="AY170" s="177" t="s">
        <v>182</v>
      </c>
    </row>
    <row r="171" spans="2:51" s="13" customFormat="1" ht="12">
      <c r="B171" s="160"/>
      <c r="D171" s="347" t="s">
        <v>190</v>
      </c>
      <c r="E171" s="161" t="s">
        <v>3</v>
      </c>
      <c r="F171" s="162" t="s">
        <v>773</v>
      </c>
      <c r="H171" s="163">
        <v>30.72</v>
      </c>
      <c r="I171" s="164"/>
      <c r="L171" s="160"/>
      <c r="M171" s="165"/>
      <c r="N171" s="166"/>
      <c r="O171" s="166"/>
      <c r="P171" s="166"/>
      <c r="Q171" s="166"/>
      <c r="R171" s="166"/>
      <c r="S171" s="166"/>
      <c r="T171" s="167"/>
      <c r="AT171" s="161" t="s">
        <v>190</v>
      </c>
      <c r="AU171" s="161" t="s">
        <v>79</v>
      </c>
      <c r="AV171" s="13" t="s">
        <v>79</v>
      </c>
      <c r="AW171" s="13" t="s">
        <v>33</v>
      </c>
      <c r="AX171" s="13" t="s">
        <v>71</v>
      </c>
      <c r="AY171" s="161" t="s">
        <v>182</v>
      </c>
    </row>
    <row r="172" spans="2:51" s="15" customFormat="1" ht="12">
      <c r="B172" s="176"/>
      <c r="D172" s="347" t="s">
        <v>190</v>
      </c>
      <c r="E172" s="177" t="s">
        <v>3</v>
      </c>
      <c r="F172" s="178" t="s">
        <v>558</v>
      </c>
      <c r="H172" s="177" t="s">
        <v>3</v>
      </c>
      <c r="I172" s="179"/>
      <c r="L172" s="176"/>
      <c r="M172" s="180"/>
      <c r="N172" s="181"/>
      <c r="O172" s="181"/>
      <c r="P172" s="181"/>
      <c r="Q172" s="181"/>
      <c r="R172" s="181"/>
      <c r="S172" s="181"/>
      <c r="T172" s="182"/>
      <c r="AT172" s="177" t="s">
        <v>190</v>
      </c>
      <c r="AU172" s="177" t="s">
        <v>79</v>
      </c>
      <c r="AV172" s="15" t="s">
        <v>15</v>
      </c>
      <c r="AW172" s="15" t="s">
        <v>33</v>
      </c>
      <c r="AX172" s="15" t="s">
        <v>71</v>
      </c>
      <c r="AY172" s="177" t="s">
        <v>182</v>
      </c>
    </row>
    <row r="173" spans="2:51" s="13" customFormat="1" ht="12">
      <c r="B173" s="160"/>
      <c r="D173" s="347" t="s">
        <v>190</v>
      </c>
      <c r="E173" s="161" t="s">
        <v>3</v>
      </c>
      <c r="F173" s="162" t="s">
        <v>774</v>
      </c>
      <c r="H173" s="163">
        <v>-1.4</v>
      </c>
      <c r="I173" s="164"/>
      <c r="L173" s="160"/>
      <c r="M173" s="165"/>
      <c r="N173" s="166"/>
      <c r="O173" s="166"/>
      <c r="P173" s="166"/>
      <c r="Q173" s="166"/>
      <c r="R173" s="166"/>
      <c r="S173" s="166"/>
      <c r="T173" s="167"/>
      <c r="AT173" s="161" t="s">
        <v>190</v>
      </c>
      <c r="AU173" s="161" t="s">
        <v>79</v>
      </c>
      <c r="AV173" s="13" t="s">
        <v>79</v>
      </c>
      <c r="AW173" s="13" t="s">
        <v>33</v>
      </c>
      <c r="AX173" s="13" t="s">
        <v>71</v>
      </c>
      <c r="AY173" s="161" t="s">
        <v>182</v>
      </c>
    </row>
    <row r="174" spans="2:51" s="13" customFormat="1" ht="12">
      <c r="B174" s="160"/>
      <c r="D174" s="347" t="s">
        <v>190</v>
      </c>
      <c r="E174" s="161" t="s">
        <v>3</v>
      </c>
      <c r="F174" s="162" t="s">
        <v>775</v>
      </c>
      <c r="H174" s="163">
        <v>-5.5</v>
      </c>
      <c r="I174" s="164"/>
      <c r="L174" s="160"/>
      <c r="M174" s="165"/>
      <c r="N174" s="166"/>
      <c r="O174" s="166"/>
      <c r="P174" s="166"/>
      <c r="Q174" s="166"/>
      <c r="R174" s="166"/>
      <c r="S174" s="166"/>
      <c r="T174" s="167"/>
      <c r="AT174" s="161" t="s">
        <v>190</v>
      </c>
      <c r="AU174" s="161" t="s">
        <v>79</v>
      </c>
      <c r="AV174" s="13" t="s">
        <v>79</v>
      </c>
      <c r="AW174" s="13" t="s">
        <v>33</v>
      </c>
      <c r="AX174" s="13" t="s">
        <v>71</v>
      </c>
      <c r="AY174" s="161" t="s">
        <v>182</v>
      </c>
    </row>
    <row r="175" spans="2:51" s="15" customFormat="1" ht="12">
      <c r="B175" s="176"/>
      <c r="D175" s="347" t="s">
        <v>190</v>
      </c>
      <c r="E175" s="177" t="s">
        <v>3</v>
      </c>
      <c r="F175" s="178" t="s">
        <v>560</v>
      </c>
      <c r="H175" s="177" t="s">
        <v>3</v>
      </c>
      <c r="I175" s="179"/>
      <c r="L175" s="176"/>
      <c r="M175" s="180"/>
      <c r="N175" s="181"/>
      <c r="O175" s="181"/>
      <c r="P175" s="181"/>
      <c r="Q175" s="181"/>
      <c r="R175" s="181"/>
      <c r="S175" s="181"/>
      <c r="T175" s="182"/>
      <c r="AT175" s="177" t="s">
        <v>190</v>
      </c>
      <c r="AU175" s="177" t="s">
        <v>79</v>
      </c>
      <c r="AV175" s="15" t="s">
        <v>15</v>
      </c>
      <c r="AW175" s="15" t="s">
        <v>33</v>
      </c>
      <c r="AX175" s="15" t="s">
        <v>71</v>
      </c>
      <c r="AY175" s="177" t="s">
        <v>182</v>
      </c>
    </row>
    <row r="176" spans="2:51" s="13" customFormat="1" ht="12">
      <c r="B176" s="160"/>
      <c r="D176" s="347" t="s">
        <v>190</v>
      </c>
      <c r="E176" s="161" t="s">
        <v>3</v>
      </c>
      <c r="F176" s="162" t="s">
        <v>561</v>
      </c>
      <c r="H176" s="163">
        <v>-2.1</v>
      </c>
      <c r="I176" s="164"/>
      <c r="L176" s="160"/>
      <c r="M176" s="165"/>
      <c r="N176" s="166"/>
      <c r="O176" s="166"/>
      <c r="P176" s="166"/>
      <c r="Q176" s="166"/>
      <c r="R176" s="166"/>
      <c r="S176" s="166"/>
      <c r="T176" s="167"/>
      <c r="AT176" s="161" t="s">
        <v>190</v>
      </c>
      <c r="AU176" s="161" t="s">
        <v>79</v>
      </c>
      <c r="AV176" s="13" t="s">
        <v>79</v>
      </c>
      <c r="AW176" s="13" t="s">
        <v>33</v>
      </c>
      <c r="AX176" s="13" t="s">
        <v>71</v>
      </c>
      <c r="AY176" s="161" t="s">
        <v>182</v>
      </c>
    </row>
    <row r="177" spans="2:51" s="14" customFormat="1" ht="12">
      <c r="B177" s="168"/>
      <c r="D177" s="347" t="s">
        <v>190</v>
      </c>
      <c r="E177" s="169" t="s">
        <v>3</v>
      </c>
      <c r="F177" s="170" t="s">
        <v>198</v>
      </c>
      <c r="H177" s="171">
        <v>31.62</v>
      </c>
      <c r="I177" s="172"/>
      <c r="L177" s="168"/>
      <c r="M177" s="173"/>
      <c r="N177" s="174"/>
      <c r="O177" s="174"/>
      <c r="P177" s="174"/>
      <c r="Q177" s="174"/>
      <c r="R177" s="174"/>
      <c r="S177" s="174"/>
      <c r="T177" s="175"/>
      <c r="AT177" s="169" t="s">
        <v>190</v>
      </c>
      <c r="AU177" s="169" t="s">
        <v>79</v>
      </c>
      <c r="AV177" s="14" t="s">
        <v>87</v>
      </c>
      <c r="AW177" s="14" t="s">
        <v>33</v>
      </c>
      <c r="AX177" s="14" t="s">
        <v>15</v>
      </c>
      <c r="AY177" s="169" t="s">
        <v>182</v>
      </c>
    </row>
    <row r="178" spans="1:65" s="2" customFormat="1" ht="36">
      <c r="A178" s="33"/>
      <c r="B178" s="146"/>
      <c r="C178" s="147" t="s">
        <v>355</v>
      </c>
      <c r="D178" s="346" t="s">
        <v>184</v>
      </c>
      <c r="E178" s="148" t="s">
        <v>494</v>
      </c>
      <c r="F178" s="149" t="s">
        <v>495</v>
      </c>
      <c r="G178" s="150" t="s">
        <v>187</v>
      </c>
      <c r="H178" s="151">
        <v>31.62</v>
      </c>
      <c r="I178" s="152"/>
      <c r="J178" s="153">
        <f>ROUND(I178*H178,2)</f>
        <v>0</v>
      </c>
      <c r="K178" s="149" t="s">
        <v>188</v>
      </c>
      <c r="L178" s="34"/>
      <c r="M178" s="194" t="s">
        <v>3</v>
      </c>
      <c r="N178" s="195" t="s">
        <v>42</v>
      </c>
      <c r="O178" s="196"/>
      <c r="P178" s="197">
        <f>O178*H178</f>
        <v>0</v>
      </c>
      <c r="Q178" s="197">
        <v>0.00029</v>
      </c>
      <c r="R178" s="197">
        <f>Q178*H178</f>
        <v>0.0091698</v>
      </c>
      <c r="S178" s="197">
        <v>0</v>
      </c>
      <c r="T178" s="198">
        <f>S178*H178</f>
        <v>0</v>
      </c>
      <c r="U178" s="33"/>
      <c r="V178" s="33"/>
      <c r="W178" s="33"/>
      <c r="X178" s="33"/>
      <c r="Y178" s="33"/>
      <c r="Z178" s="33"/>
      <c r="AA178" s="33"/>
      <c r="AB178" s="33"/>
      <c r="AC178" s="33"/>
      <c r="AD178" s="33"/>
      <c r="AE178" s="33"/>
      <c r="AR178" s="158" t="s">
        <v>269</v>
      </c>
      <c r="AT178" s="158" t="s">
        <v>184</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984</v>
      </c>
    </row>
    <row r="179" spans="1:31" s="2" customFormat="1" ht="6.95" customHeight="1">
      <c r="A179" s="33"/>
      <c r="B179" s="43"/>
      <c r="C179" s="44"/>
      <c r="D179" s="44"/>
      <c r="E179" s="44"/>
      <c r="F179" s="44"/>
      <c r="G179" s="44"/>
      <c r="H179" s="44"/>
      <c r="I179" s="44"/>
      <c r="J179" s="44"/>
      <c r="K179" s="44"/>
      <c r="L179" s="34"/>
      <c r="M179" s="33"/>
      <c r="O179" s="33"/>
      <c r="P179" s="33"/>
      <c r="Q179" s="33"/>
      <c r="R179" s="33"/>
      <c r="S179" s="33"/>
      <c r="T179" s="33"/>
      <c r="U179" s="33"/>
      <c r="V179" s="33"/>
      <c r="W179" s="33"/>
      <c r="X179" s="33"/>
      <c r="Y179" s="33"/>
      <c r="Z179" s="33"/>
      <c r="AA179" s="33"/>
      <c r="AB179" s="33"/>
      <c r="AC179" s="33"/>
      <c r="AD179" s="33"/>
      <c r="AE179" s="33"/>
    </row>
  </sheetData>
  <autoFilter ref="C102:K178"/>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3"/>
  <sheetViews>
    <sheetView showGridLines="0" workbookViewId="0" topLeftCell="A94">
      <selection activeCell="D111" sqref="D111:D24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107</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144</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ROUND(J108,2)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ROUND((SUM(BE108:BE242)),2)</f>
        <v>0</v>
      </c>
      <c r="G37" s="33"/>
      <c r="H37" s="33"/>
      <c r="I37" s="105">
        <v>0.21</v>
      </c>
      <c r="J37" s="104">
        <f>ROUND(((SUM(BE108:BE242))*I37),2)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ROUND((SUM(BF108:BF242)),2)</f>
        <v>0</v>
      </c>
      <c r="G38" s="33"/>
      <c r="H38" s="33"/>
      <c r="I38" s="105">
        <v>0.15</v>
      </c>
      <c r="J38" s="104">
        <f>ROUND(((SUM(BF108:BF242))*I38),2)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ROUND((SUM(BG108:BG242)),2)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ROUND((SUM(BH108:BH242)),2)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ROUND((SUM(BI108:BI242)),2)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1 - Typ A1-A4</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J108</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J109</f>
        <v>0</v>
      </c>
      <c r="L68" s="115"/>
    </row>
    <row r="69" spans="2:12" s="10" customFormat="1" ht="19.9" customHeight="1">
      <c r="B69" s="119"/>
      <c r="D69" s="120" t="s">
        <v>151</v>
      </c>
      <c r="E69" s="121"/>
      <c r="F69" s="121"/>
      <c r="G69" s="121"/>
      <c r="H69" s="121"/>
      <c r="I69" s="121"/>
      <c r="J69" s="122">
        <f>J110</f>
        <v>0</v>
      </c>
      <c r="L69" s="119"/>
    </row>
    <row r="70" spans="2:12" s="10" customFormat="1" ht="19.9" customHeight="1">
      <c r="B70" s="119"/>
      <c r="D70" s="120" t="s">
        <v>152</v>
      </c>
      <c r="E70" s="121"/>
      <c r="F70" s="121"/>
      <c r="G70" s="121"/>
      <c r="H70" s="121"/>
      <c r="I70" s="121"/>
      <c r="J70" s="122">
        <f>J119</f>
        <v>0</v>
      </c>
      <c r="L70" s="119"/>
    </row>
    <row r="71" spans="2:12" s="10" customFormat="1" ht="19.9" customHeight="1">
      <c r="B71" s="119"/>
      <c r="D71" s="120" t="s">
        <v>153</v>
      </c>
      <c r="E71" s="121"/>
      <c r="F71" s="121"/>
      <c r="G71" s="121"/>
      <c r="H71" s="121"/>
      <c r="I71" s="121"/>
      <c r="J71" s="122">
        <f>J130</f>
        <v>0</v>
      </c>
      <c r="L71" s="119"/>
    </row>
    <row r="72" spans="2:12" s="10" customFormat="1" ht="14.85" customHeight="1">
      <c r="B72" s="119"/>
      <c r="D72" s="120" t="s">
        <v>154</v>
      </c>
      <c r="E72" s="121"/>
      <c r="F72" s="121"/>
      <c r="G72" s="121"/>
      <c r="H72" s="121"/>
      <c r="I72" s="121"/>
      <c r="J72" s="122">
        <f>J131</f>
        <v>0</v>
      </c>
      <c r="L72" s="119"/>
    </row>
    <row r="73" spans="2:12" s="10" customFormat="1" ht="14.85" customHeight="1">
      <c r="B73" s="119"/>
      <c r="D73" s="120" t="s">
        <v>155</v>
      </c>
      <c r="E73" s="121"/>
      <c r="F73" s="121"/>
      <c r="G73" s="121"/>
      <c r="H73" s="121"/>
      <c r="I73" s="121"/>
      <c r="J73" s="122">
        <f>J134</f>
        <v>0</v>
      </c>
      <c r="L73" s="119"/>
    </row>
    <row r="74" spans="2:12" s="10" customFormat="1" ht="19.9" customHeight="1">
      <c r="B74" s="119"/>
      <c r="D74" s="120" t="s">
        <v>156</v>
      </c>
      <c r="E74" s="121"/>
      <c r="F74" s="121"/>
      <c r="G74" s="121"/>
      <c r="H74" s="121"/>
      <c r="I74" s="121"/>
      <c r="J74" s="122">
        <f>J143</f>
        <v>0</v>
      </c>
      <c r="L74" s="119"/>
    </row>
    <row r="75" spans="2:12" s="10" customFormat="1" ht="19.9" customHeight="1">
      <c r="B75" s="119"/>
      <c r="D75" s="120" t="s">
        <v>157</v>
      </c>
      <c r="E75" s="121"/>
      <c r="F75" s="121"/>
      <c r="G75" s="121"/>
      <c r="H75" s="121"/>
      <c r="I75" s="121"/>
      <c r="J75" s="122">
        <f>J149</f>
        <v>0</v>
      </c>
      <c r="L75" s="119"/>
    </row>
    <row r="76" spans="2:12" s="9" customFormat="1" ht="24.95" customHeight="1">
      <c r="B76" s="115"/>
      <c r="D76" s="116" t="s">
        <v>158</v>
      </c>
      <c r="E76" s="117"/>
      <c r="F76" s="117"/>
      <c r="G76" s="117"/>
      <c r="H76" s="117"/>
      <c r="I76" s="117"/>
      <c r="J76" s="118">
        <f>J151</f>
        <v>0</v>
      </c>
      <c r="L76" s="115"/>
    </row>
    <row r="77" spans="2:12" s="10" customFormat="1" ht="19.9" customHeight="1">
      <c r="B77" s="119"/>
      <c r="D77" s="120" t="s">
        <v>159</v>
      </c>
      <c r="E77" s="121"/>
      <c r="F77" s="121"/>
      <c r="G77" s="121"/>
      <c r="H77" s="121"/>
      <c r="I77" s="121"/>
      <c r="J77" s="122">
        <f>J152</f>
        <v>0</v>
      </c>
      <c r="L77" s="119"/>
    </row>
    <row r="78" spans="2:12" s="10" customFormat="1" ht="19.9" customHeight="1">
      <c r="B78" s="119"/>
      <c r="D78" s="120" t="s">
        <v>160</v>
      </c>
      <c r="E78" s="121"/>
      <c r="F78" s="121"/>
      <c r="G78" s="121"/>
      <c r="H78" s="121"/>
      <c r="I78" s="121"/>
      <c r="J78" s="122">
        <f>J166</f>
        <v>0</v>
      </c>
      <c r="L78" s="119"/>
    </row>
    <row r="79" spans="2:12" s="10" customFormat="1" ht="19.9" customHeight="1">
      <c r="B79" s="119"/>
      <c r="D79" s="120" t="s">
        <v>161</v>
      </c>
      <c r="E79" s="121"/>
      <c r="F79" s="121"/>
      <c r="G79" s="121"/>
      <c r="H79" s="121"/>
      <c r="I79" s="121"/>
      <c r="J79" s="122">
        <f>J175</f>
        <v>0</v>
      </c>
      <c r="L79" s="119"/>
    </row>
    <row r="80" spans="2:12" s="10" customFormat="1" ht="19.9" customHeight="1">
      <c r="B80" s="119"/>
      <c r="D80" s="120" t="s">
        <v>162</v>
      </c>
      <c r="E80" s="121"/>
      <c r="F80" s="121"/>
      <c r="G80" s="121"/>
      <c r="H80" s="121"/>
      <c r="I80" s="121"/>
      <c r="J80" s="122">
        <f>J182</f>
        <v>0</v>
      </c>
      <c r="L80" s="119"/>
    </row>
    <row r="81" spans="2:12" s="10" customFormat="1" ht="19.9" customHeight="1">
      <c r="B81" s="119"/>
      <c r="D81" s="120" t="s">
        <v>163</v>
      </c>
      <c r="E81" s="121"/>
      <c r="F81" s="121"/>
      <c r="G81" s="121"/>
      <c r="H81" s="121"/>
      <c r="I81" s="121"/>
      <c r="J81" s="122">
        <f>J192</f>
        <v>0</v>
      </c>
      <c r="L81" s="119"/>
    </row>
    <row r="82" spans="2:12" s="10" customFormat="1" ht="19.9" customHeight="1">
      <c r="B82" s="119"/>
      <c r="D82" s="120" t="s">
        <v>164</v>
      </c>
      <c r="E82" s="121"/>
      <c r="F82" s="121"/>
      <c r="G82" s="121"/>
      <c r="H82" s="121"/>
      <c r="I82" s="121"/>
      <c r="J82" s="122">
        <f>J205</f>
        <v>0</v>
      </c>
      <c r="L82" s="119"/>
    </row>
    <row r="83" spans="2:12" s="10" customFormat="1" ht="19.9" customHeight="1">
      <c r="B83" s="119"/>
      <c r="D83" s="120" t="s">
        <v>165</v>
      </c>
      <c r="E83" s="121"/>
      <c r="F83" s="121"/>
      <c r="G83" s="121"/>
      <c r="H83" s="121"/>
      <c r="I83" s="121"/>
      <c r="J83" s="122">
        <f>J233</f>
        <v>0</v>
      </c>
      <c r="L83" s="119"/>
    </row>
    <row r="84" spans="2:12" s="10" customFormat="1" ht="19.9" customHeight="1">
      <c r="B84" s="119"/>
      <c r="D84" s="120" t="s">
        <v>166</v>
      </c>
      <c r="E84" s="121"/>
      <c r="F84" s="121"/>
      <c r="G84" s="121"/>
      <c r="H84" s="121"/>
      <c r="I84" s="121"/>
      <c r="J84" s="122">
        <f>J239</f>
        <v>0</v>
      </c>
      <c r="L84" s="119"/>
    </row>
    <row r="85" spans="1:31" s="2" customFormat="1" ht="21.75" customHeight="1">
      <c r="A85" s="33"/>
      <c r="B85" s="34"/>
      <c r="C85" s="33"/>
      <c r="D85" s="33"/>
      <c r="E85" s="33"/>
      <c r="F85" s="33"/>
      <c r="G85" s="33"/>
      <c r="H85" s="33"/>
      <c r="I85" s="33"/>
      <c r="J85" s="33"/>
      <c r="K85" s="33"/>
      <c r="L85" s="99"/>
      <c r="S85" s="33"/>
      <c r="T85" s="33"/>
      <c r="U85" s="33"/>
      <c r="V85" s="33"/>
      <c r="W85" s="33"/>
      <c r="X85" s="33"/>
      <c r="Y85" s="33"/>
      <c r="Z85" s="33"/>
      <c r="AA85" s="33"/>
      <c r="AB85" s="33"/>
      <c r="AC85" s="33"/>
      <c r="AD85" s="33"/>
      <c r="AE85" s="33"/>
    </row>
    <row r="86" spans="1:31" s="2" customFormat="1" ht="6.95" customHeight="1">
      <c r="A86" s="33"/>
      <c r="B86" s="43"/>
      <c r="C86" s="44"/>
      <c r="D86" s="44"/>
      <c r="E86" s="44"/>
      <c r="F86" s="44"/>
      <c r="G86" s="44"/>
      <c r="H86" s="44"/>
      <c r="I86" s="44"/>
      <c r="J86" s="44"/>
      <c r="K86" s="44"/>
      <c r="L86" s="99"/>
      <c r="S86" s="33"/>
      <c r="T86" s="33"/>
      <c r="U86" s="33"/>
      <c r="V86" s="33"/>
      <c r="W86" s="33"/>
      <c r="X86" s="33"/>
      <c r="Y86" s="33"/>
      <c r="Z86" s="33"/>
      <c r="AA86" s="33"/>
      <c r="AB86" s="33"/>
      <c r="AC86" s="33"/>
      <c r="AD86" s="33"/>
      <c r="AE86" s="33"/>
    </row>
    <row r="90" spans="1:31" s="2" customFormat="1" ht="6.95" customHeight="1">
      <c r="A90" s="33"/>
      <c r="B90" s="45"/>
      <c r="C90" s="46"/>
      <c r="D90" s="46"/>
      <c r="E90" s="46"/>
      <c r="F90" s="46"/>
      <c r="G90" s="46"/>
      <c r="H90" s="46"/>
      <c r="I90" s="46"/>
      <c r="J90" s="46"/>
      <c r="K90" s="46"/>
      <c r="L90" s="99"/>
      <c r="S90" s="33"/>
      <c r="T90" s="33"/>
      <c r="U90" s="33"/>
      <c r="V90" s="33"/>
      <c r="W90" s="33"/>
      <c r="X90" s="33"/>
      <c r="Y90" s="33"/>
      <c r="Z90" s="33"/>
      <c r="AA90" s="33"/>
      <c r="AB90" s="33"/>
      <c r="AC90" s="33"/>
      <c r="AD90" s="33"/>
      <c r="AE90" s="33"/>
    </row>
    <row r="91" spans="1:31" s="2" customFormat="1" ht="24.95" customHeight="1">
      <c r="A91" s="33"/>
      <c r="B91" s="34"/>
      <c r="C91" s="22" t="s">
        <v>167</v>
      </c>
      <c r="D91" s="33"/>
      <c r="E91" s="33"/>
      <c r="F91" s="33"/>
      <c r="G91" s="33"/>
      <c r="H91" s="33"/>
      <c r="I91" s="33"/>
      <c r="J91" s="33"/>
      <c r="K91" s="33"/>
      <c r="L91" s="99"/>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99"/>
      <c r="S92" s="33"/>
      <c r="T92" s="33"/>
      <c r="U92" s="33"/>
      <c r="V92" s="33"/>
      <c r="W92" s="33"/>
      <c r="X92" s="33"/>
      <c r="Y92" s="33"/>
      <c r="Z92" s="33"/>
      <c r="AA92" s="33"/>
      <c r="AB92" s="33"/>
      <c r="AC92" s="33"/>
      <c r="AD92" s="33"/>
      <c r="AE92" s="33"/>
    </row>
    <row r="93" spans="1:31" s="2" customFormat="1" ht="12" customHeight="1">
      <c r="A93" s="33"/>
      <c r="B93" s="34"/>
      <c r="C93" s="28" t="s">
        <v>17</v>
      </c>
      <c r="D93" s="33"/>
      <c r="E93" s="33"/>
      <c r="F93" s="33"/>
      <c r="G93" s="33"/>
      <c r="H93" s="33"/>
      <c r="I93" s="33"/>
      <c r="J93" s="33"/>
      <c r="K93" s="33"/>
      <c r="L93" s="99"/>
      <c r="S93" s="33"/>
      <c r="T93" s="33"/>
      <c r="U93" s="33"/>
      <c r="V93" s="33"/>
      <c r="W93" s="33"/>
      <c r="X93" s="33"/>
      <c r="Y93" s="33"/>
      <c r="Z93" s="33"/>
      <c r="AA93" s="33"/>
      <c r="AB93" s="33"/>
      <c r="AC93" s="33"/>
      <c r="AD93" s="33"/>
      <c r="AE93" s="33"/>
    </row>
    <row r="94" spans="1:31" s="2" customFormat="1" ht="16.5" customHeight="1">
      <c r="A94" s="33"/>
      <c r="B94" s="34"/>
      <c r="C94" s="33"/>
      <c r="D94" s="33"/>
      <c r="E94" s="326" t="str">
        <f>E7</f>
        <v>Rekonstrukce koupelen</v>
      </c>
      <c r="F94" s="327"/>
      <c r="G94" s="327"/>
      <c r="H94" s="327"/>
      <c r="I94" s="33"/>
      <c r="J94" s="33"/>
      <c r="K94" s="33"/>
      <c r="L94" s="99"/>
      <c r="S94" s="33"/>
      <c r="T94" s="33"/>
      <c r="U94" s="33"/>
      <c r="V94" s="33"/>
      <c r="W94" s="33"/>
      <c r="X94" s="33"/>
      <c r="Y94" s="33"/>
      <c r="Z94" s="33"/>
      <c r="AA94" s="33"/>
      <c r="AB94" s="33"/>
      <c r="AC94" s="33"/>
      <c r="AD94" s="33"/>
      <c r="AE94" s="33"/>
    </row>
    <row r="95" spans="2:12" s="1" customFormat="1" ht="12" customHeight="1">
      <c r="B95" s="21"/>
      <c r="C95" s="28" t="s">
        <v>139</v>
      </c>
      <c r="L95" s="21"/>
    </row>
    <row r="96" spans="2:12" s="1" customFormat="1" ht="16.5" customHeight="1">
      <c r="B96" s="21"/>
      <c r="E96" s="326" t="s">
        <v>140</v>
      </c>
      <c r="F96" s="301"/>
      <c r="G96" s="301"/>
      <c r="H96" s="301"/>
      <c r="L96" s="21"/>
    </row>
    <row r="97" spans="2:12" s="1" customFormat="1" ht="12" customHeight="1">
      <c r="B97" s="21"/>
      <c r="C97" s="28" t="s">
        <v>141</v>
      </c>
      <c r="L97" s="21"/>
    </row>
    <row r="98" spans="1:31" s="2" customFormat="1" ht="16.5" customHeight="1">
      <c r="A98" s="33"/>
      <c r="B98" s="34"/>
      <c r="C98" s="33"/>
      <c r="D98" s="33"/>
      <c r="E98" s="328" t="s">
        <v>142</v>
      </c>
      <c r="F98" s="329"/>
      <c r="G98" s="329"/>
      <c r="H98" s="329"/>
      <c r="I98" s="33"/>
      <c r="J98" s="33"/>
      <c r="K98" s="33"/>
      <c r="L98" s="99"/>
      <c r="S98" s="33"/>
      <c r="T98" s="33"/>
      <c r="U98" s="33"/>
      <c r="V98" s="33"/>
      <c r="W98" s="33"/>
      <c r="X98" s="33"/>
      <c r="Y98" s="33"/>
      <c r="Z98" s="33"/>
      <c r="AA98" s="33"/>
      <c r="AB98" s="33"/>
      <c r="AC98" s="33"/>
      <c r="AD98" s="33"/>
      <c r="AE98" s="33"/>
    </row>
    <row r="99" spans="1:31" s="2" customFormat="1" ht="12" customHeight="1">
      <c r="A99" s="33"/>
      <c r="B99" s="34"/>
      <c r="C99" s="28" t="s">
        <v>143</v>
      </c>
      <c r="D99" s="33"/>
      <c r="E99" s="33"/>
      <c r="F99" s="33"/>
      <c r="G99" s="33"/>
      <c r="H99" s="33"/>
      <c r="I99" s="33"/>
      <c r="J99" s="33"/>
      <c r="K99" s="33"/>
      <c r="L99" s="99"/>
      <c r="S99" s="33"/>
      <c r="T99" s="33"/>
      <c r="U99" s="33"/>
      <c r="V99" s="33"/>
      <c r="W99" s="33"/>
      <c r="X99" s="33"/>
      <c r="Y99" s="33"/>
      <c r="Z99" s="33"/>
      <c r="AA99" s="33"/>
      <c r="AB99" s="33"/>
      <c r="AC99" s="33"/>
      <c r="AD99" s="33"/>
      <c r="AE99" s="33"/>
    </row>
    <row r="100" spans="1:31" s="2" customFormat="1" ht="16.5" customHeight="1">
      <c r="A100" s="33"/>
      <c r="B100" s="34"/>
      <c r="C100" s="33"/>
      <c r="D100" s="33"/>
      <c r="E100" s="302" t="str">
        <f>E13</f>
        <v>1 - Typ A1-A4</v>
      </c>
      <c r="F100" s="329"/>
      <c r="G100" s="329"/>
      <c r="H100" s="329"/>
      <c r="I100" s="33"/>
      <c r="J100" s="33"/>
      <c r="K100" s="33"/>
      <c r="L100" s="99"/>
      <c r="S100" s="33"/>
      <c r="T100" s="33"/>
      <c r="U100" s="33"/>
      <c r="V100" s="33"/>
      <c r="W100" s="33"/>
      <c r="X100" s="33"/>
      <c r="Y100" s="33"/>
      <c r="Z100" s="33"/>
      <c r="AA100" s="33"/>
      <c r="AB100" s="33"/>
      <c r="AC100" s="33"/>
      <c r="AD100" s="33"/>
      <c r="AE100" s="33"/>
    </row>
    <row r="101" spans="1:31" s="2" customFormat="1" ht="6.9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2" customFormat="1" ht="12" customHeight="1">
      <c r="A102" s="33"/>
      <c r="B102" s="34"/>
      <c r="C102" s="28" t="s">
        <v>21</v>
      </c>
      <c r="D102" s="33"/>
      <c r="E102" s="33"/>
      <c r="F102" s="26" t="str">
        <f>F16</f>
        <v xml:space="preserve"> </v>
      </c>
      <c r="G102" s="33"/>
      <c r="H102" s="33"/>
      <c r="I102" s="28" t="s">
        <v>23</v>
      </c>
      <c r="J102" s="51" t="str">
        <f>IF(J16="","",J16)</f>
        <v>28. 8. 2018</v>
      </c>
      <c r="K102" s="33"/>
      <c r="L102" s="99"/>
      <c r="S102" s="33"/>
      <c r="T102" s="33"/>
      <c r="U102" s="33"/>
      <c r="V102" s="33"/>
      <c r="W102" s="33"/>
      <c r="X102" s="33"/>
      <c r="Y102" s="33"/>
      <c r="Z102" s="33"/>
      <c r="AA102" s="33"/>
      <c r="AB102" s="33"/>
      <c r="AC102" s="33"/>
      <c r="AD102" s="33"/>
      <c r="AE102" s="33"/>
    </row>
    <row r="103" spans="1:31" s="2" customFormat="1" ht="6.95" customHeight="1">
      <c r="A103" s="33"/>
      <c r="B103" s="34"/>
      <c r="C103" s="33"/>
      <c r="D103" s="33"/>
      <c r="E103" s="33"/>
      <c r="F103" s="33"/>
      <c r="G103" s="33"/>
      <c r="H103" s="33"/>
      <c r="I103" s="33"/>
      <c r="J103" s="33"/>
      <c r="K103" s="33"/>
      <c r="L103" s="99"/>
      <c r="S103" s="33"/>
      <c r="T103" s="33"/>
      <c r="U103" s="33"/>
      <c r="V103" s="33"/>
      <c r="W103" s="33"/>
      <c r="X103" s="33"/>
      <c r="Y103" s="33"/>
      <c r="Z103" s="33"/>
      <c r="AA103" s="33"/>
      <c r="AB103" s="33"/>
      <c r="AC103" s="33"/>
      <c r="AD103" s="33"/>
      <c r="AE103" s="33"/>
    </row>
    <row r="104" spans="1:31" s="2" customFormat="1" ht="15.2" customHeight="1">
      <c r="A104" s="33"/>
      <c r="B104" s="34"/>
      <c r="C104" s="28" t="s">
        <v>25</v>
      </c>
      <c r="D104" s="33"/>
      <c r="E104" s="33"/>
      <c r="F104" s="26" t="str">
        <f>E19</f>
        <v>Správa účelových zařízení VŠE</v>
      </c>
      <c r="G104" s="33"/>
      <c r="H104" s="33"/>
      <c r="I104" s="28" t="s">
        <v>31</v>
      </c>
      <c r="J104" s="31" t="str">
        <f>E25</f>
        <v>PROJECTICA s.r.o.</v>
      </c>
      <c r="K104" s="33"/>
      <c r="L104" s="99"/>
      <c r="S104" s="33"/>
      <c r="T104" s="33"/>
      <c r="U104" s="33"/>
      <c r="V104" s="33"/>
      <c r="W104" s="33"/>
      <c r="X104" s="33"/>
      <c r="Y104" s="33"/>
      <c r="Z104" s="33"/>
      <c r="AA104" s="33"/>
      <c r="AB104" s="33"/>
      <c r="AC104" s="33"/>
      <c r="AD104" s="33"/>
      <c r="AE104" s="33"/>
    </row>
    <row r="105" spans="1:31" s="2" customFormat="1" ht="15.2" customHeight="1">
      <c r="A105" s="33"/>
      <c r="B105" s="34"/>
      <c r="C105" s="28" t="s">
        <v>29</v>
      </c>
      <c r="D105" s="33"/>
      <c r="E105" s="33"/>
      <c r="F105" s="26" t="str">
        <f>IF(E22="","",E22)</f>
        <v>Vyplň údaj</v>
      </c>
      <c r="G105" s="33"/>
      <c r="H105" s="33"/>
      <c r="I105" s="28" t="s">
        <v>34</v>
      </c>
      <c r="J105" s="31" t="str">
        <f>E28</f>
        <v xml:space="preserve"> </v>
      </c>
      <c r="K105" s="33"/>
      <c r="L105" s="99"/>
      <c r="S105" s="33"/>
      <c r="T105" s="33"/>
      <c r="U105" s="33"/>
      <c r="V105" s="33"/>
      <c r="W105" s="33"/>
      <c r="X105" s="33"/>
      <c r="Y105" s="33"/>
      <c r="Z105" s="33"/>
      <c r="AA105" s="33"/>
      <c r="AB105" s="33"/>
      <c r="AC105" s="33"/>
      <c r="AD105" s="33"/>
      <c r="AE105" s="33"/>
    </row>
    <row r="106" spans="1:31" s="2" customFormat="1" ht="10.35" customHeight="1">
      <c r="A106" s="33"/>
      <c r="B106" s="34"/>
      <c r="C106" s="33"/>
      <c r="D106" s="33"/>
      <c r="E106" s="33"/>
      <c r="F106" s="33"/>
      <c r="G106" s="33"/>
      <c r="H106" s="33"/>
      <c r="I106" s="33"/>
      <c r="J106" s="33"/>
      <c r="K106" s="33"/>
      <c r="L106" s="99"/>
      <c r="S106" s="33"/>
      <c r="T106" s="33"/>
      <c r="U106" s="33"/>
      <c r="V106" s="33"/>
      <c r="W106" s="33"/>
      <c r="X106" s="33"/>
      <c r="Y106" s="33"/>
      <c r="Z106" s="33"/>
      <c r="AA106" s="33"/>
      <c r="AB106" s="33"/>
      <c r="AC106" s="33"/>
      <c r="AD106" s="33"/>
      <c r="AE106" s="33"/>
    </row>
    <row r="107" spans="1:31" s="11" customFormat="1" ht="29.25" customHeight="1">
      <c r="A107" s="123"/>
      <c r="B107" s="124"/>
      <c r="C107" s="125" t="s">
        <v>168</v>
      </c>
      <c r="D107" s="126" t="s">
        <v>56</v>
      </c>
      <c r="E107" s="126" t="s">
        <v>52</v>
      </c>
      <c r="F107" s="126" t="s">
        <v>53</v>
      </c>
      <c r="G107" s="126" t="s">
        <v>169</v>
      </c>
      <c r="H107" s="126" t="s">
        <v>170</v>
      </c>
      <c r="I107" s="126" t="s">
        <v>171</v>
      </c>
      <c r="J107" s="126" t="s">
        <v>148</v>
      </c>
      <c r="K107" s="127" t="s">
        <v>172</v>
      </c>
      <c r="L107" s="128"/>
      <c r="M107" s="59" t="s">
        <v>3</v>
      </c>
      <c r="N107" s="60" t="s">
        <v>41</v>
      </c>
      <c r="O107" s="60" t="s">
        <v>173</v>
      </c>
      <c r="P107" s="60" t="s">
        <v>174</v>
      </c>
      <c r="Q107" s="60" t="s">
        <v>175</v>
      </c>
      <c r="R107" s="60" t="s">
        <v>176</v>
      </c>
      <c r="S107" s="60" t="s">
        <v>177</v>
      </c>
      <c r="T107" s="61" t="s">
        <v>178</v>
      </c>
      <c r="U107" s="123"/>
      <c r="V107" s="123"/>
      <c r="W107" s="123"/>
      <c r="X107" s="123"/>
      <c r="Y107" s="123"/>
      <c r="Z107" s="123"/>
      <c r="AA107" s="123"/>
      <c r="AB107" s="123"/>
      <c r="AC107" s="123"/>
      <c r="AD107" s="123"/>
      <c r="AE107" s="123"/>
    </row>
    <row r="108" spans="1:63" s="2" customFormat="1" ht="22.9" customHeight="1">
      <c r="A108" s="33"/>
      <c r="B108" s="34"/>
      <c r="C108" s="66" t="s">
        <v>179</v>
      </c>
      <c r="D108" s="33"/>
      <c r="E108" s="33"/>
      <c r="F108" s="33"/>
      <c r="G108" s="33"/>
      <c r="H108" s="33"/>
      <c r="I108" s="33"/>
      <c r="J108" s="129">
        <f>BK108</f>
        <v>0</v>
      </c>
      <c r="K108" s="33"/>
      <c r="L108" s="34"/>
      <c r="M108" s="62"/>
      <c r="N108" s="52"/>
      <c r="O108" s="63"/>
      <c r="P108" s="130">
        <f>P109+P151</f>
        <v>0</v>
      </c>
      <c r="Q108" s="63"/>
      <c r="R108" s="130">
        <f>R109+R151</f>
        <v>2.3247267</v>
      </c>
      <c r="S108" s="63"/>
      <c r="T108" s="131">
        <f>T109+T151</f>
        <v>7.16536</v>
      </c>
      <c r="U108" s="33"/>
      <c r="V108" s="33"/>
      <c r="W108" s="33"/>
      <c r="X108" s="33"/>
      <c r="Y108" s="33"/>
      <c r="Z108" s="33"/>
      <c r="AA108" s="33"/>
      <c r="AB108" s="33"/>
      <c r="AC108" s="33"/>
      <c r="AD108" s="33"/>
      <c r="AE108" s="33"/>
      <c r="AT108" s="18" t="s">
        <v>70</v>
      </c>
      <c r="AU108" s="18" t="s">
        <v>149</v>
      </c>
      <c r="BK108" s="132">
        <f>BK109+BK151</f>
        <v>0</v>
      </c>
    </row>
    <row r="109" spans="2:63" s="12" customFormat="1" ht="25.9" customHeight="1">
      <c r="B109" s="133"/>
      <c r="D109" s="134" t="s">
        <v>70</v>
      </c>
      <c r="E109" s="135" t="s">
        <v>180</v>
      </c>
      <c r="F109" s="135" t="s">
        <v>181</v>
      </c>
      <c r="I109" s="136"/>
      <c r="J109" s="137">
        <f>BK109</f>
        <v>0</v>
      </c>
      <c r="L109" s="133"/>
      <c r="M109" s="138"/>
      <c r="N109" s="139"/>
      <c r="O109" s="139"/>
      <c r="P109" s="140">
        <f>P110+P119+P130+P143+P149</f>
        <v>0</v>
      </c>
      <c r="Q109" s="139"/>
      <c r="R109" s="140">
        <f>R110+R119+R130+R143+R149</f>
        <v>1.7069483999999997</v>
      </c>
      <c r="S109" s="139"/>
      <c r="T109" s="141">
        <f>T110+T119+T130+T143+T149</f>
        <v>3.63854</v>
      </c>
      <c r="AR109" s="134" t="s">
        <v>15</v>
      </c>
      <c r="AT109" s="142" t="s">
        <v>70</v>
      </c>
      <c r="AU109" s="142" t="s">
        <v>71</v>
      </c>
      <c r="AY109" s="134" t="s">
        <v>182</v>
      </c>
      <c r="BK109" s="143">
        <f>BK110+BK119+BK130+BK143+BK149</f>
        <v>0</v>
      </c>
    </row>
    <row r="110" spans="2:63" s="12" customFormat="1" ht="22.9" customHeight="1">
      <c r="B110" s="133"/>
      <c r="D110" s="134" t="s">
        <v>70</v>
      </c>
      <c r="E110" s="144" t="s">
        <v>75</v>
      </c>
      <c r="F110" s="144" t="s">
        <v>183</v>
      </c>
      <c r="I110" s="136"/>
      <c r="J110" s="145">
        <f>BK110</f>
        <v>0</v>
      </c>
      <c r="L110" s="133"/>
      <c r="M110" s="138"/>
      <c r="N110" s="139"/>
      <c r="O110" s="139"/>
      <c r="P110" s="140">
        <f>SUM(P111:P118)</f>
        <v>0</v>
      </c>
      <c r="Q110" s="139"/>
      <c r="R110" s="140">
        <f>SUM(R111:R118)</f>
        <v>1.3388258999999998</v>
      </c>
      <c r="S110" s="139"/>
      <c r="T110" s="141">
        <f>SUM(T111:T118)</f>
        <v>0</v>
      </c>
      <c r="AR110" s="134" t="s">
        <v>15</v>
      </c>
      <c r="AT110" s="142" t="s">
        <v>70</v>
      </c>
      <c r="AU110" s="142" t="s">
        <v>15</v>
      </c>
      <c r="AY110" s="134" t="s">
        <v>182</v>
      </c>
      <c r="BK110" s="143">
        <f>SUM(BK111:BK118)</f>
        <v>0</v>
      </c>
    </row>
    <row r="111" spans="1:65" s="2" customFormat="1" ht="36">
      <c r="A111" s="33"/>
      <c r="B111" s="146"/>
      <c r="C111" s="147" t="s">
        <v>15</v>
      </c>
      <c r="D111" s="342" t="s">
        <v>184</v>
      </c>
      <c r="E111" s="148" t="s">
        <v>185</v>
      </c>
      <c r="F111" s="149" t="s">
        <v>186</v>
      </c>
      <c r="G111" s="150" t="s">
        <v>187</v>
      </c>
      <c r="H111" s="151">
        <v>9.62</v>
      </c>
      <c r="I111" s="152"/>
      <c r="J111" s="153">
        <f>ROUND(I111*H111,2)</f>
        <v>0</v>
      </c>
      <c r="K111" s="149" t="s">
        <v>188</v>
      </c>
      <c r="L111" s="34"/>
      <c r="M111" s="154" t="s">
        <v>3</v>
      </c>
      <c r="N111" s="155" t="s">
        <v>42</v>
      </c>
      <c r="O111" s="54"/>
      <c r="P111" s="156">
        <f>O111*H111</f>
        <v>0</v>
      </c>
      <c r="Q111" s="156">
        <v>0.06917</v>
      </c>
      <c r="R111" s="156">
        <f>Q111*H111</f>
        <v>0.6654153999999999</v>
      </c>
      <c r="S111" s="156">
        <v>0</v>
      </c>
      <c r="T111" s="157">
        <f>S111*H111</f>
        <v>0</v>
      </c>
      <c r="U111" s="33"/>
      <c r="V111" s="33"/>
      <c r="W111" s="33"/>
      <c r="X111" s="33"/>
      <c r="Y111" s="33"/>
      <c r="Z111" s="33"/>
      <c r="AA111" s="33"/>
      <c r="AB111" s="33"/>
      <c r="AC111" s="33"/>
      <c r="AD111" s="33"/>
      <c r="AE111" s="33"/>
      <c r="AR111" s="158" t="s">
        <v>87</v>
      </c>
      <c r="AT111" s="158" t="s">
        <v>184</v>
      </c>
      <c r="AU111" s="158" t="s">
        <v>79</v>
      </c>
      <c r="AY111" s="18" t="s">
        <v>182</v>
      </c>
      <c r="BE111" s="159">
        <f>IF(N111="základní",J111,0)</f>
        <v>0</v>
      </c>
      <c r="BF111" s="159">
        <f>IF(N111="snížená",J111,0)</f>
        <v>0</v>
      </c>
      <c r="BG111" s="159">
        <f>IF(N111="zákl. přenesená",J111,0)</f>
        <v>0</v>
      </c>
      <c r="BH111" s="159">
        <f>IF(N111="sníž. přenesená",J111,0)</f>
        <v>0</v>
      </c>
      <c r="BI111" s="159">
        <f>IF(N111="nulová",J111,0)</f>
        <v>0</v>
      </c>
      <c r="BJ111" s="18" t="s">
        <v>15</v>
      </c>
      <c r="BK111" s="159">
        <f>ROUND(I111*H111,2)</f>
        <v>0</v>
      </c>
      <c r="BL111" s="18" t="s">
        <v>87</v>
      </c>
      <c r="BM111" s="158" t="s">
        <v>985</v>
      </c>
    </row>
    <row r="112" spans="2:51" s="13" customFormat="1" ht="12">
      <c r="B112" s="160"/>
      <c r="D112" s="343" t="s">
        <v>190</v>
      </c>
      <c r="E112" s="161" t="s">
        <v>3</v>
      </c>
      <c r="F112" s="162" t="s">
        <v>191</v>
      </c>
      <c r="H112" s="163">
        <v>9.62</v>
      </c>
      <c r="I112" s="164"/>
      <c r="L112" s="160"/>
      <c r="M112" s="165"/>
      <c r="N112" s="166"/>
      <c r="O112" s="166"/>
      <c r="P112" s="166"/>
      <c r="Q112" s="166"/>
      <c r="R112" s="166"/>
      <c r="S112" s="166"/>
      <c r="T112" s="167"/>
      <c r="AT112" s="161" t="s">
        <v>190</v>
      </c>
      <c r="AU112" s="161" t="s">
        <v>79</v>
      </c>
      <c r="AV112" s="13" t="s">
        <v>79</v>
      </c>
      <c r="AW112" s="13" t="s">
        <v>33</v>
      </c>
      <c r="AX112" s="13" t="s">
        <v>15</v>
      </c>
      <c r="AY112" s="161" t="s">
        <v>182</v>
      </c>
    </row>
    <row r="113" spans="1:65" s="2" customFormat="1" ht="24">
      <c r="A113" s="33"/>
      <c r="B113" s="146"/>
      <c r="C113" s="147" t="s">
        <v>79</v>
      </c>
      <c r="D113" s="342" t="s">
        <v>184</v>
      </c>
      <c r="E113" s="148" t="s">
        <v>192</v>
      </c>
      <c r="F113" s="149" t="s">
        <v>193</v>
      </c>
      <c r="G113" s="150" t="s">
        <v>194</v>
      </c>
      <c r="H113" s="151">
        <v>15.4</v>
      </c>
      <c r="I113" s="152"/>
      <c r="J113" s="153">
        <f>ROUND(I113*H113,2)</f>
        <v>0</v>
      </c>
      <c r="K113" s="149" t="s">
        <v>188</v>
      </c>
      <c r="L113" s="34"/>
      <c r="M113" s="154" t="s">
        <v>3</v>
      </c>
      <c r="N113" s="155" t="s">
        <v>42</v>
      </c>
      <c r="O113" s="54"/>
      <c r="P113" s="156">
        <f>O113*H113</f>
        <v>0</v>
      </c>
      <c r="Q113" s="156">
        <v>0.00012</v>
      </c>
      <c r="R113" s="156">
        <f>Q113*H113</f>
        <v>0.001848</v>
      </c>
      <c r="S113" s="156">
        <v>0</v>
      </c>
      <c r="T113" s="157">
        <f>S113*H113</f>
        <v>0</v>
      </c>
      <c r="U113" s="33"/>
      <c r="V113" s="33"/>
      <c r="W113" s="33"/>
      <c r="X113" s="33"/>
      <c r="Y113" s="33"/>
      <c r="Z113" s="33"/>
      <c r="AA113" s="33"/>
      <c r="AB113" s="33"/>
      <c r="AC113" s="33"/>
      <c r="AD113" s="33"/>
      <c r="AE113" s="33"/>
      <c r="AR113" s="158" t="s">
        <v>87</v>
      </c>
      <c r="AT113" s="158" t="s">
        <v>184</v>
      </c>
      <c r="AU113" s="158" t="s">
        <v>79</v>
      </c>
      <c r="AY113" s="18" t="s">
        <v>182</v>
      </c>
      <c r="BE113" s="159">
        <f>IF(N113="základní",J113,0)</f>
        <v>0</v>
      </c>
      <c r="BF113" s="159">
        <f>IF(N113="snížená",J113,0)</f>
        <v>0</v>
      </c>
      <c r="BG113" s="159">
        <f>IF(N113="zákl. přenesená",J113,0)</f>
        <v>0</v>
      </c>
      <c r="BH113" s="159">
        <f>IF(N113="sníž. přenesená",J113,0)</f>
        <v>0</v>
      </c>
      <c r="BI113" s="159">
        <f>IF(N113="nulová",J113,0)</f>
        <v>0</v>
      </c>
      <c r="BJ113" s="18" t="s">
        <v>15</v>
      </c>
      <c r="BK113" s="159">
        <f>ROUND(I113*H113,2)</f>
        <v>0</v>
      </c>
      <c r="BL113" s="18" t="s">
        <v>87</v>
      </c>
      <c r="BM113" s="158" t="s">
        <v>986</v>
      </c>
    </row>
    <row r="114" spans="2:51" s="13" customFormat="1" ht="12">
      <c r="B114" s="160"/>
      <c r="D114" s="343" t="s">
        <v>190</v>
      </c>
      <c r="E114" s="161" t="s">
        <v>3</v>
      </c>
      <c r="F114" s="162" t="s">
        <v>196</v>
      </c>
      <c r="H114" s="163">
        <v>10.4</v>
      </c>
      <c r="I114" s="164"/>
      <c r="L114" s="160"/>
      <c r="M114" s="165"/>
      <c r="N114" s="166"/>
      <c r="O114" s="166"/>
      <c r="P114" s="166"/>
      <c r="Q114" s="166"/>
      <c r="R114" s="166"/>
      <c r="S114" s="166"/>
      <c r="T114" s="167"/>
      <c r="AT114" s="161" t="s">
        <v>190</v>
      </c>
      <c r="AU114" s="161" t="s">
        <v>79</v>
      </c>
      <c r="AV114" s="13" t="s">
        <v>79</v>
      </c>
      <c r="AW114" s="13" t="s">
        <v>33</v>
      </c>
      <c r="AX114" s="13" t="s">
        <v>71</v>
      </c>
      <c r="AY114" s="161" t="s">
        <v>182</v>
      </c>
    </row>
    <row r="115" spans="2:51" s="13" customFormat="1" ht="12">
      <c r="B115" s="160"/>
      <c r="D115" s="343" t="s">
        <v>190</v>
      </c>
      <c r="E115" s="161" t="s">
        <v>3</v>
      </c>
      <c r="F115" s="162" t="s">
        <v>197</v>
      </c>
      <c r="H115" s="163">
        <v>5</v>
      </c>
      <c r="I115" s="164"/>
      <c r="L115" s="160"/>
      <c r="M115" s="165"/>
      <c r="N115" s="166"/>
      <c r="O115" s="166"/>
      <c r="P115" s="166"/>
      <c r="Q115" s="166"/>
      <c r="R115" s="166"/>
      <c r="S115" s="166"/>
      <c r="T115" s="167"/>
      <c r="AT115" s="161" t="s">
        <v>190</v>
      </c>
      <c r="AU115" s="161" t="s">
        <v>79</v>
      </c>
      <c r="AV115" s="13" t="s">
        <v>79</v>
      </c>
      <c r="AW115" s="13" t="s">
        <v>33</v>
      </c>
      <c r="AX115" s="13" t="s">
        <v>71</v>
      </c>
      <c r="AY115" s="161" t="s">
        <v>182</v>
      </c>
    </row>
    <row r="116" spans="2:51" s="14" customFormat="1" ht="12">
      <c r="B116" s="168"/>
      <c r="D116" s="343" t="s">
        <v>190</v>
      </c>
      <c r="E116" s="169" t="s">
        <v>3</v>
      </c>
      <c r="F116" s="170" t="s">
        <v>198</v>
      </c>
      <c r="H116" s="171">
        <v>15.4</v>
      </c>
      <c r="I116" s="172"/>
      <c r="L116" s="168"/>
      <c r="M116" s="173"/>
      <c r="N116" s="174"/>
      <c r="O116" s="174"/>
      <c r="P116" s="174"/>
      <c r="Q116" s="174"/>
      <c r="R116" s="174"/>
      <c r="S116" s="174"/>
      <c r="T116" s="175"/>
      <c r="AT116" s="169" t="s">
        <v>190</v>
      </c>
      <c r="AU116" s="169" t="s">
        <v>79</v>
      </c>
      <c r="AV116" s="14" t="s">
        <v>87</v>
      </c>
      <c r="AW116" s="14" t="s">
        <v>33</v>
      </c>
      <c r="AX116" s="14" t="s">
        <v>15</v>
      </c>
      <c r="AY116" s="169" t="s">
        <v>182</v>
      </c>
    </row>
    <row r="117" spans="1:65" s="2" customFormat="1" ht="36">
      <c r="A117" s="33"/>
      <c r="B117" s="146"/>
      <c r="C117" s="147" t="s">
        <v>75</v>
      </c>
      <c r="D117" s="342" t="s">
        <v>184</v>
      </c>
      <c r="E117" s="148" t="s">
        <v>199</v>
      </c>
      <c r="F117" s="149" t="s">
        <v>200</v>
      </c>
      <c r="G117" s="150" t="s">
        <v>187</v>
      </c>
      <c r="H117" s="151">
        <v>6.25</v>
      </c>
      <c r="I117" s="152"/>
      <c r="J117" s="153">
        <f>ROUND(I117*H117,2)</f>
        <v>0</v>
      </c>
      <c r="K117" s="149" t="s">
        <v>188</v>
      </c>
      <c r="L117" s="34"/>
      <c r="M117" s="154" t="s">
        <v>3</v>
      </c>
      <c r="N117" s="155" t="s">
        <v>42</v>
      </c>
      <c r="O117" s="54"/>
      <c r="P117" s="156">
        <f>O117*H117</f>
        <v>0</v>
      </c>
      <c r="Q117" s="156">
        <v>0.10745</v>
      </c>
      <c r="R117" s="156">
        <f>Q117*H117</f>
        <v>0.6715625000000001</v>
      </c>
      <c r="S117" s="156">
        <v>0</v>
      </c>
      <c r="T117" s="157">
        <f>S117*H117</f>
        <v>0</v>
      </c>
      <c r="U117" s="33"/>
      <c r="V117" s="33"/>
      <c r="W117" s="33"/>
      <c r="X117" s="33"/>
      <c r="Y117" s="33"/>
      <c r="Z117" s="33"/>
      <c r="AA117" s="33"/>
      <c r="AB117" s="33"/>
      <c r="AC117" s="33"/>
      <c r="AD117" s="33"/>
      <c r="AE117" s="33"/>
      <c r="AR117" s="158" t="s">
        <v>87</v>
      </c>
      <c r="AT117" s="158" t="s">
        <v>184</v>
      </c>
      <c r="AU117" s="158" t="s">
        <v>79</v>
      </c>
      <c r="AY117" s="18" t="s">
        <v>182</v>
      </c>
      <c r="BE117" s="159">
        <f>IF(N117="základní",J117,0)</f>
        <v>0</v>
      </c>
      <c r="BF117" s="159">
        <f>IF(N117="snížená",J117,0)</f>
        <v>0</v>
      </c>
      <c r="BG117" s="159">
        <f>IF(N117="zákl. přenesená",J117,0)</f>
        <v>0</v>
      </c>
      <c r="BH117" s="159">
        <f>IF(N117="sníž. přenesená",J117,0)</f>
        <v>0</v>
      </c>
      <c r="BI117" s="159">
        <f>IF(N117="nulová",J117,0)</f>
        <v>0</v>
      </c>
      <c r="BJ117" s="18" t="s">
        <v>15</v>
      </c>
      <c r="BK117" s="159">
        <f>ROUND(I117*H117,2)</f>
        <v>0</v>
      </c>
      <c r="BL117" s="18" t="s">
        <v>87</v>
      </c>
      <c r="BM117" s="158" t="s">
        <v>987</v>
      </c>
    </row>
    <row r="118" spans="2:51" s="13" customFormat="1" ht="12">
      <c r="B118" s="160"/>
      <c r="D118" s="343" t="s">
        <v>190</v>
      </c>
      <c r="E118" s="161" t="s">
        <v>3</v>
      </c>
      <c r="F118" s="162" t="s">
        <v>202</v>
      </c>
      <c r="H118" s="163">
        <v>6.25</v>
      </c>
      <c r="I118" s="164"/>
      <c r="L118" s="160"/>
      <c r="M118" s="165"/>
      <c r="N118" s="166"/>
      <c r="O118" s="166"/>
      <c r="P118" s="166"/>
      <c r="Q118" s="166"/>
      <c r="R118" s="166"/>
      <c r="S118" s="166"/>
      <c r="T118" s="167"/>
      <c r="AT118" s="161" t="s">
        <v>190</v>
      </c>
      <c r="AU118" s="161" t="s">
        <v>79</v>
      </c>
      <c r="AV118" s="13" t="s">
        <v>79</v>
      </c>
      <c r="AW118" s="13" t="s">
        <v>33</v>
      </c>
      <c r="AX118" s="13" t="s">
        <v>15</v>
      </c>
      <c r="AY118" s="161" t="s">
        <v>182</v>
      </c>
    </row>
    <row r="119" spans="2:63" s="12" customFormat="1" ht="22.9" customHeight="1">
      <c r="B119" s="133"/>
      <c r="D119" s="344" t="s">
        <v>70</v>
      </c>
      <c r="E119" s="144" t="s">
        <v>126</v>
      </c>
      <c r="F119" s="144" t="s">
        <v>203</v>
      </c>
      <c r="I119" s="136"/>
      <c r="J119" s="145">
        <f>BK119</f>
        <v>0</v>
      </c>
      <c r="L119" s="133"/>
      <c r="M119" s="138"/>
      <c r="N119" s="139"/>
      <c r="O119" s="139"/>
      <c r="P119" s="140">
        <f>SUM(P120:P129)</f>
        <v>0</v>
      </c>
      <c r="Q119" s="139"/>
      <c r="R119" s="140">
        <f>SUM(R120:R129)</f>
        <v>0.36776250000000005</v>
      </c>
      <c r="S119" s="139"/>
      <c r="T119" s="141">
        <f>SUM(T120:T129)</f>
        <v>0</v>
      </c>
      <c r="AR119" s="134" t="s">
        <v>15</v>
      </c>
      <c r="AT119" s="142" t="s">
        <v>70</v>
      </c>
      <c r="AU119" s="142" t="s">
        <v>15</v>
      </c>
      <c r="AY119" s="134" t="s">
        <v>182</v>
      </c>
      <c r="BK119" s="143">
        <f>SUM(BK120:BK129)</f>
        <v>0</v>
      </c>
    </row>
    <row r="120" spans="1:65" s="2" customFormat="1" ht="36">
      <c r="A120" s="33"/>
      <c r="B120" s="146"/>
      <c r="C120" s="147" t="s">
        <v>87</v>
      </c>
      <c r="D120" s="342" t="s">
        <v>184</v>
      </c>
      <c r="E120" s="148" t="s">
        <v>204</v>
      </c>
      <c r="F120" s="149" t="s">
        <v>205</v>
      </c>
      <c r="G120" s="150" t="s">
        <v>187</v>
      </c>
      <c r="H120" s="151">
        <v>23.35</v>
      </c>
      <c r="I120" s="152"/>
      <c r="J120" s="153">
        <f>ROUND(I120*H120,2)</f>
        <v>0</v>
      </c>
      <c r="K120" s="149" t="s">
        <v>188</v>
      </c>
      <c r="L120" s="34"/>
      <c r="M120" s="154" t="s">
        <v>3</v>
      </c>
      <c r="N120" s="155" t="s">
        <v>42</v>
      </c>
      <c r="O120" s="54"/>
      <c r="P120" s="156">
        <f>O120*H120</f>
        <v>0</v>
      </c>
      <c r="Q120" s="156">
        <v>0.01575</v>
      </c>
      <c r="R120" s="156">
        <f>Q120*H120</f>
        <v>0.36776250000000005</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988</v>
      </c>
    </row>
    <row r="121" spans="2:51" s="15" customFormat="1" ht="12">
      <c r="B121" s="176"/>
      <c r="D121" s="343" t="s">
        <v>190</v>
      </c>
      <c r="E121" s="177" t="s">
        <v>3</v>
      </c>
      <c r="F121" s="178" t="s">
        <v>207</v>
      </c>
      <c r="H121" s="177" t="s">
        <v>3</v>
      </c>
      <c r="I121" s="179"/>
      <c r="L121" s="176"/>
      <c r="M121" s="180"/>
      <c r="N121" s="181"/>
      <c r="O121" s="181"/>
      <c r="P121" s="181"/>
      <c r="Q121" s="181"/>
      <c r="R121" s="181"/>
      <c r="S121" s="181"/>
      <c r="T121" s="182"/>
      <c r="AT121" s="177" t="s">
        <v>190</v>
      </c>
      <c r="AU121" s="177" t="s">
        <v>79</v>
      </c>
      <c r="AV121" s="15" t="s">
        <v>15</v>
      </c>
      <c r="AW121" s="15" t="s">
        <v>33</v>
      </c>
      <c r="AX121" s="15" t="s">
        <v>71</v>
      </c>
      <c r="AY121" s="177" t="s">
        <v>182</v>
      </c>
    </row>
    <row r="122" spans="2:51" s="13" customFormat="1" ht="12">
      <c r="B122" s="160"/>
      <c r="D122" s="343" t="s">
        <v>190</v>
      </c>
      <c r="E122" s="161" t="s">
        <v>3</v>
      </c>
      <c r="F122" s="162" t="s">
        <v>208</v>
      </c>
      <c r="H122" s="163">
        <v>32.4</v>
      </c>
      <c r="I122" s="164"/>
      <c r="L122" s="160"/>
      <c r="M122" s="165"/>
      <c r="N122" s="166"/>
      <c r="O122" s="166"/>
      <c r="P122" s="166"/>
      <c r="Q122" s="166"/>
      <c r="R122" s="166"/>
      <c r="S122" s="166"/>
      <c r="T122" s="167"/>
      <c r="AT122" s="161" t="s">
        <v>190</v>
      </c>
      <c r="AU122" s="161" t="s">
        <v>79</v>
      </c>
      <c r="AV122" s="13" t="s">
        <v>79</v>
      </c>
      <c r="AW122" s="13" t="s">
        <v>33</v>
      </c>
      <c r="AX122" s="13" t="s">
        <v>71</v>
      </c>
      <c r="AY122" s="161" t="s">
        <v>182</v>
      </c>
    </row>
    <row r="123" spans="2:51" s="13" customFormat="1" ht="12">
      <c r="B123" s="160"/>
      <c r="D123" s="343" t="s">
        <v>190</v>
      </c>
      <c r="E123" s="161" t="s">
        <v>3</v>
      </c>
      <c r="F123" s="162" t="s">
        <v>209</v>
      </c>
      <c r="H123" s="163">
        <v>-2.8</v>
      </c>
      <c r="I123" s="164"/>
      <c r="L123" s="160"/>
      <c r="M123" s="165"/>
      <c r="N123" s="166"/>
      <c r="O123" s="166"/>
      <c r="P123" s="166"/>
      <c r="Q123" s="166"/>
      <c r="R123" s="166"/>
      <c r="S123" s="166"/>
      <c r="T123" s="167"/>
      <c r="AT123" s="161" t="s">
        <v>190</v>
      </c>
      <c r="AU123" s="161" t="s">
        <v>79</v>
      </c>
      <c r="AV123" s="13" t="s">
        <v>79</v>
      </c>
      <c r="AW123" s="13" t="s">
        <v>33</v>
      </c>
      <c r="AX123" s="13" t="s">
        <v>71</v>
      </c>
      <c r="AY123" s="161" t="s">
        <v>182</v>
      </c>
    </row>
    <row r="124" spans="2:51" s="13" customFormat="1" ht="12">
      <c r="B124" s="160"/>
      <c r="D124" s="343" t="s">
        <v>190</v>
      </c>
      <c r="E124" s="161" t="s">
        <v>3</v>
      </c>
      <c r="F124" s="162" t="s">
        <v>210</v>
      </c>
      <c r="H124" s="163">
        <v>-6.25</v>
      </c>
      <c r="I124" s="164"/>
      <c r="L124" s="160"/>
      <c r="M124" s="165"/>
      <c r="N124" s="166"/>
      <c r="O124" s="166"/>
      <c r="P124" s="166"/>
      <c r="Q124" s="166"/>
      <c r="R124" s="166"/>
      <c r="S124" s="166"/>
      <c r="T124" s="167"/>
      <c r="AT124" s="161" t="s">
        <v>190</v>
      </c>
      <c r="AU124" s="161" t="s">
        <v>79</v>
      </c>
      <c r="AV124" s="13" t="s">
        <v>79</v>
      </c>
      <c r="AW124" s="13" t="s">
        <v>33</v>
      </c>
      <c r="AX124" s="13" t="s">
        <v>71</v>
      </c>
      <c r="AY124" s="161" t="s">
        <v>182</v>
      </c>
    </row>
    <row r="125" spans="2:51" s="14" customFormat="1" ht="12">
      <c r="B125" s="168"/>
      <c r="D125" s="343" t="s">
        <v>190</v>
      </c>
      <c r="E125" s="169" t="s">
        <v>3</v>
      </c>
      <c r="F125" s="170" t="s">
        <v>198</v>
      </c>
      <c r="H125" s="171">
        <v>23.35</v>
      </c>
      <c r="I125" s="172"/>
      <c r="L125" s="168"/>
      <c r="M125" s="173"/>
      <c r="N125" s="174"/>
      <c r="O125" s="174"/>
      <c r="P125" s="174"/>
      <c r="Q125" s="174"/>
      <c r="R125" s="174"/>
      <c r="S125" s="174"/>
      <c r="T125" s="175"/>
      <c r="AT125" s="169" t="s">
        <v>190</v>
      </c>
      <c r="AU125" s="169" t="s">
        <v>79</v>
      </c>
      <c r="AV125" s="14" t="s">
        <v>87</v>
      </c>
      <c r="AW125" s="14" t="s">
        <v>33</v>
      </c>
      <c r="AX125" s="14" t="s">
        <v>15</v>
      </c>
      <c r="AY125" s="169" t="s">
        <v>182</v>
      </c>
    </row>
    <row r="126" spans="1:65" s="2" customFormat="1" ht="33" customHeight="1">
      <c r="A126" s="33"/>
      <c r="B126" s="146"/>
      <c r="C126" s="147" t="s">
        <v>111</v>
      </c>
      <c r="D126" s="342" t="s">
        <v>184</v>
      </c>
      <c r="E126" s="148" t="s">
        <v>211</v>
      </c>
      <c r="F126" s="149" t="s">
        <v>212</v>
      </c>
      <c r="G126" s="150" t="s">
        <v>187</v>
      </c>
      <c r="H126" s="151">
        <v>9</v>
      </c>
      <c r="I126" s="152"/>
      <c r="J126" s="153">
        <f>ROUND(I126*H126,2)</f>
        <v>0</v>
      </c>
      <c r="K126" s="149" t="s">
        <v>188</v>
      </c>
      <c r="L126" s="34"/>
      <c r="M126" s="154" t="s">
        <v>3</v>
      </c>
      <c r="N126" s="155" t="s">
        <v>42</v>
      </c>
      <c r="O126" s="54"/>
      <c r="P126" s="156">
        <f>O126*H126</f>
        <v>0</v>
      </c>
      <c r="Q126" s="156">
        <v>0</v>
      </c>
      <c r="R126" s="156">
        <f>Q126*H126</f>
        <v>0</v>
      </c>
      <c r="S126" s="156">
        <v>0</v>
      </c>
      <c r="T126" s="157">
        <f>S126*H126</f>
        <v>0</v>
      </c>
      <c r="U126" s="33"/>
      <c r="V126" s="33"/>
      <c r="W126" s="33"/>
      <c r="X126" s="33"/>
      <c r="Y126" s="33"/>
      <c r="Z126" s="33"/>
      <c r="AA126" s="33"/>
      <c r="AB126" s="33"/>
      <c r="AC126" s="33"/>
      <c r="AD126" s="33"/>
      <c r="AE126" s="33"/>
      <c r="AR126" s="158" t="s">
        <v>87</v>
      </c>
      <c r="AT126" s="158" t="s">
        <v>184</v>
      </c>
      <c r="AU126" s="158" t="s">
        <v>79</v>
      </c>
      <c r="AY126" s="18" t="s">
        <v>182</v>
      </c>
      <c r="BE126" s="159">
        <f>IF(N126="základní",J126,0)</f>
        <v>0</v>
      </c>
      <c r="BF126" s="159">
        <f>IF(N126="snížená",J126,0)</f>
        <v>0</v>
      </c>
      <c r="BG126" s="159">
        <f>IF(N126="zákl. přenesená",J126,0)</f>
        <v>0</v>
      </c>
      <c r="BH126" s="159">
        <f>IF(N126="sníž. přenesená",J126,0)</f>
        <v>0</v>
      </c>
      <c r="BI126" s="159">
        <f>IF(N126="nulová",J126,0)</f>
        <v>0</v>
      </c>
      <c r="BJ126" s="18" t="s">
        <v>15</v>
      </c>
      <c r="BK126" s="159">
        <f>ROUND(I126*H126,2)</f>
        <v>0</v>
      </c>
      <c r="BL126" s="18" t="s">
        <v>87</v>
      </c>
      <c r="BM126" s="158" t="s">
        <v>989</v>
      </c>
    </row>
    <row r="127" spans="1:65" s="2" customFormat="1" ht="36">
      <c r="A127" s="33"/>
      <c r="B127" s="146"/>
      <c r="C127" s="147" t="s">
        <v>126</v>
      </c>
      <c r="D127" s="342" t="s">
        <v>184</v>
      </c>
      <c r="E127" s="148" t="s">
        <v>214</v>
      </c>
      <c r="F127" s="149" t="s">
        <v>215</v>
      </c>
      <c r="G127" s="150" t="s">
        <v>187</v>
      </c>
      <c r="H127" s="151">
        <v>2.8</v>
      </c>
      <c r="I127" s="152"/>
      <c r="J127" s="153">
        <f>ROUND(I127*H127,2)</f>
        <v>0</v>
      </c>
      <c r="K127" s="149" t="s">
        <v>188</v>
      </c>
      <c r="L127" s="34"/>
      <c r="M127" s="154" t="s">
        <v>3</v>
      </c>
      <c r="N127" s="155" t="s">
        <v>42</v>
      </c>
      <c r="O127" s="54"/>
      <c r="P127" s="156">
        <f>O127*H127</f>
        <v>0</v>
      </c>
      <c r="Q127" s="156">
        <v>0</v>
      </c>
      <c r="R127" s="156">
        <f>Q127*H127</f>
        <v>0</v>
      </c>
      <c r="S127" s="156">
        <v>0</v>
      </c>
      <c r="T127" s="157">
        <f>S127*H127</f>
        <v>0</v>
      </c>
      <c r="U127" s="33"/>
      <c r="V127" s="33"/>
      <c r="W127" s="33"/>
      <c r="X127" s="33"/>
      <c r="Y127" s="33"/>
      <c r="Z127" s="33"/>
      <c r="AA127" s="33"/>
      <c r="AB127" s="33"/>
      <c r="AC127" s="33"/>
      <c r="AD127" s="33"/>
      <c r="AE127" s="33"/>
      <c r="AR127" s="158" t="s">
        <v>87</v>
      </c>
      <c r="AT127" s="158" t="s">
        <v>184</v>
      </c>
      <c r="AU127" s="158" t="s">
        <v>79</v>
      </c>
      <c r="AY127" s="18" t="s">
        <v>182</v>
      </c>
      <c r="BE127" s="159">
        <f>IF(N127="základní",J127,0)</f>
        <v>0</v>
      </c>
      <c r="BF127" s="159">
        <f>IF(N127="snížená",J127,0)</f>
        <v>0</v>
      </c>
      <c r="BG127" s="159">
        <f>IF(N127="zákl. přenesená",J127,0)</f>
        <v>0</v>
      </c>
      <c r="BH127" s="159">
        <f>IF(N127="sníž. přenesená",J127,0)</f>
        <v>0</v>
      </c>
      <c r="BI127" s="159">
        <f>IF(N127="nulová",J127,0)</f>
        <v>0</v>
      </c>
      <c r="BJ127" s="18" t="s">
        <v>15</v>
      </c>
      <c r="BK127" s="159">
        <f>ROUND(I127*H127,2)</f>
        <v>0</v>
      </c>
      <c r="BL127" s="18" t="s">
        <v>87</v>
      </c>
      <c r="BM127" s="158" t="s">
        <v>990</v>
      </c>
    </row>
    <row r="128" spans="2:51" s="15" customFormat="1" ht="12">
      <c r="B128" s="176"/>
      <c r="D128" s="343" t="s">
        <v>190</v>
      </c>
      <c r="E128" s="177" t="s">
        <v>3</v>
      </c>
      <c r="F128" s="178" t="s">
        <v>217</v>
      </c>
      <c r="H128" s="177" t="s">
        <v>3</v>
      </c>
      <c r="I128" s="179"/>
      <c r="L128" s="176"/>
      <c r="M128" s="180"/>
      <c r="N128" s="181"/>
      <c r="O128" s="181"/>
      <c r="P128" s="181"/>
      <c r="Q128" s="181"/>
      <c r="R128" s="181"/>
      <c r="S128" s="181"/>
      <c r="T128" s="182"/>
      <c r="AT128" s="177" t="s">
        <v>190</v>
      </c>
      <c r="AU128" s="177" t="s">
        <v>79</v>
      </c>
      <c r="AV128" s="15" t="s">
        <v>15</v>
      </c>
      <c r="AW128" s="15" t="s">
        <v>33</v>
      </c>
      <c r="AX128" s="15" t="s">
        <v>71</v>
      </c>
      <c r="AY128" s="177" t="s">
        <v>182</v>
      </c>
    </row>
    <row r="129" spans="2:51" s="13" customFormat="1" ht="12">
      <c r="B129" s="160"/>
      <c r="D129" s="343" t="s">
        <v>190</v>
      </c>
      <c r="E129" s="161" t="s">
        <v>3</v>
      </c>
      <c r="F129" s="162" t="s">
        <v>218</v>
      </c>
      <c r="H129" s="163">
        <v>2.8</v>
      </c>
      <c r="I129" s="164"/>
      <c r="L129" s="160"/>
      <c r="M129" s="165"/>
      <c r="N129" s="166"/>
      <c r="O129" s="166"/>
      <c r="P129" s="166"/>
      <c r="Q129" s="166"/>
      <c r="R129" s="166"/>
      <c r="S129" s="166"/>
      <c r="T129" s="167"/>
      <c r="AT129" s="161" t="s">
        <v>190</v>
      </c>
      <c r="AU129" s="161" t="s">
        <v>79</v>
      </c>
      <c r="AV129" s="13" t="s">
        <v>79</v>
      </c>
      <c r="AW129" s="13" t="s">
        <v>33</v>
      </c>
      <c r="AX129" s="13" t="s">
        <v>15</v>
      </c>
      <c r="AY129" s="161" t="s">
        <v>182</v>
      </c>
    </row>
    <row r="130" spans="2:63" s="12" customFormat="1" ht="22.9" customHeight="1">
      <c r="B130" s="133"/>
      <c r="D130" s="344" t="s">
        <v>70</v>
      </c>
      <c r="E130" s="144" t="s">
        <v>219</v>
      </c>
      <c r="F130" s="144" t="s">
        <v>220</v>
      </c>
      <c r="I130" s="136"/>
      <c r="J130" s="145">
        <f>BK130</f>
        <v>0</v>
      </c>
      <c r="L130" s="133"/>
      <c r="M130" s="138"/>
      <c r="N130" s="139"/>
      <c r="O130" s="139"/>
      <c r="P130" s="140">
        <f>P131+P134</f>
        <v>0</v>
      </c>
      <c r="Q130" s="139"/>
      <c r="R130" s="140">
        <f>R131+R134</f>
        <v>0.00036</v>
      </c>
      <c r="S130" s="139"/>
      <c r="T130" s="141">
        <f>T131+T134</f>
        <v>3.63854</v>
      </c>
      <c r="AR130" s="134" t="s">
        <v>15</v>
      </c>
      <c r="AT130" s="142" t="s">
        <v>70</v>
      </c>
      <c r="AU130" s="142" t="s">
        <v>15</v>
      </c>
      <c r="AY130" s="134" t="s">
        <v>182</v>
      </c>
      <c r="BK130" s="143">
        <f>BK131+BK134</f>
        <v>0</v>
      </c>
    </row>
    <row r="131" spans="2:63" s="12" customFormat="1" ht="20.85" customHeight="1">
      <c r="B131" s="133"/>
      <c r="D131" s="344" t="s">
        <v>70</v>
      </c>
      <c r="E131" s="144" t="s">
        <v>221</v>
      </c>
      <c r="F131" s="144" t="s">
        <v>222</v>
      </c>
      <c r="I131" s="136"/>
      <c r="J131" s="145">
        <f>BK131</f>
        <v>0</v>
      </c>
      <c r="L131" s="133"/>
      <c r="M131" s="138"/>
      <c r="N131" s="139"/>
      <c r="O131" s="139"/>
      <c r="P131" s="140">
        <f>SUM(P132:P133)</f>
        <v>0</v>
      </c>
      <c r="Q131" s="139"/>
      <c r="R131" s="140">
        <f>SUM(R132:R133)</f>
        <v>0.00036</v>
      </c>
      <c r="S131" s="139"/>
      <c r="T131" s="141">
        <f>SUM(T132:T133)</f>
        <v>0</v>
      </c>
      <c r="AR131" s="134" t="s">
        <v>15</v>
      </c>
      <c r="AT131" s="142" t="s">
        <v>70</v>
      </c>
      <c r="AU131" s="142" t="s">
        <v>79</v>
      </c>
      <c r="AY131" s="134" t="s">
        <v>182</v>
      </c>
      <c r="BK131" s="143">
        <f>SUM(BK132:BK133)</f>
        <v>0</v>
      </c>
    </row>
    <row r="132" spans="1:65" s="2" customFormat="1" ht="36">
      <c r="A132" s="33"/>
      <c r="B132" s="146"/>
      <c r="C132" s="147" t="s">
        <v>129</v>
      </c>
      <c r="D132" s="342" t="s">
        <v>184</v>
      </c>
      <c r="E132" s="148" t="s">
        <v>223</v>
      </c>
      <c r="F132" s="149" t="s">
        <v>224</v>
      </c>
      <c r="G132" s="150" t="s">
        <v>187</v>
      </c>
      <c r="H132" s="151">
        <v>9</v>
      </c>
      <c r="I132" s="152"/>
      <c r="J132" s="153">
        <f>ROUND(I132*H132,2)</f>
        <v>0</v>
      </c>
      <c r="K132" s="149" t="s">
        <v>188</v>
      </c>
      <c r="L132" s="34"/>
      <c r="M132" s="154" t="s">
        <v>3</v>
      </c>
      <c r="N132" s="155" t="s">
        <v>42</v>
      </c>
      <c r="O132" s="54"/>
      <c r="P132" s="156">
        <f>O132*H132</f>
        <v>0</v>
      </c>
      <c r="Q132" s="156">
        <v>4E-05</v>
      </c>
      <c r="R132" s="156">
        <f>Q132*H132</f>
        <v>0.00036</v>
      </c>
      <c r="S132" s="156">
        <v>0</v>
      </c>
      <c r="T132" s="157">
        <f>S132*H132</f>
        <v>0</v>
      </c>
      <c r="U132" s="33"/>
      <c r="V132" s="33"/>
      <c r="W132" s="33"/>
      <c r="X132" s="33"/>
      <c r="Y132" s="33"/>
      <c r="Z132" s="33"/>
      <c r="AA132" s="33"/>
      <c r="AB132" s="33"/>
      <c r="AC132" s="33"/>
      <c r="AD132" s="33"/>
      <c r="AE132" s="33"/>
      <c r="AR132" s="158" t="s">
        <v>87</v>
      </c>
      <c r="AT132" s="158" t="s">
        <v>184</v>
      </c>
      <c r="AU132" s="158" t="s">
        <v>75</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87</v>
      </c>
      <c r="BM132" s="158" t="s">
        <v>991</v>
      </c>
    </row>
    <row r="133" spans="2:51" s="13" customFormat="1" ht="12">
      <c r="B133" s="160"/>
      <c r="D133" s="343" t="s">
        <v>190</v>
      </c>
      <c r="E133" s="161" t="s">
        <v>3</v>
      </c>
      <c r="F133" s="162" t="s">
        <v>226</v>
      </c>
      <c r="H133" s="163">
        <v>9</v>
      </c>
      <c r="I133" s="164"/>
      <c r="L133" s="160"/>
      <c r="M133" s="165"/>
      <c r="N133" s="166"/>
      <c r="O133" s="166"/>
      <c r="P133" s="166"/>
      <c r="Q133" s="166"/>
      <c r="R133" s="166"/>
      <c r="S133" s="166"/>
      <c r="T133" s="167"/>
      <c r="AT133" s="161" t="s">
        <v>190</v>
      </c>
      <c r="AU133" s="161" t="s">
        <v>75</v>
      </c>
      <c r="AV133" s="13" t="s">
        <v>79</v>
      </c>
      <c r="AW133" s="13" t="s">
        <v>33</v>
      </c>
      <c r="AX133" s="13" t="s">
        <v>15</v>
      </c>
      <c r="AY133" s="161" t="s">
        <v>182</v>
      </c>
    </row>
    <row r="134" spans="2:63" s="12" customFormat="1" ht="20.85" customHeight="1">
      <c r="B134" s="133"/>
      <c r="D134" s="344" t="s">
        <v>70</v>
      </c>
      <c r="E134" s="144" t="s">
        <v>227</v>
      </c>
      <c r="F134" s="144" t="s">
        <v>228</v>
      </c>
      <c r="I134" s="136"/>
      <c r="J134" s="145">
        <f>BK134</f>
        <v>0</v>
      </c>
      <c r="L134" s="133"/>
      <c r="M134" s="138"/>
      <c r="N134" s="139"/>
      <c r="O134" s="139"/>
      <c r="P134" s="140">
        <f>SUM(P135:P142)</f>
        <v>0</v>
      </c>
      <c r="Q134" s="139"/>
      <c r="R134" s="140">
        <f>SUM(R135:R142)</f>
        <v>0</v>
      </c>
      <c r="S134" s="139"/>
      <c r="T134" s="141">
        <f>SUM(T135:T142)</f>
        <v>3.63854</v>
      </c>
      <c r="AR134" s="134" t="s">
        <v>15</v>
      </c>
      <c r="AT134" s="142" t="s">
        <v>70</v>
      </c>
      <c r="AU134" s="142" t="s">
        <v>79</v>
      </c>
      <c r="AY134" s="134" t="s">
        <v>182</v>
      </c>
      <c r="BK134" s="143">
        <f>SUM(BK135:BK142)</f>
        <v>0</v>
      </c>
    </row>
    <row r="135" spans="1:65" s="2" customFormat="1" ht="44.25" customHeight="1">
      <c r="A135" s="33"/>
      <c r="B135" s="146"/>
      <c r="C135" s="147" t="s">
        <v>132</v>
      </c>
      <c r="D135" s="342" t="s">
        <v>184</v>
      </c>
      <c r="E135" s="148" t="s">
        <v>229</v>
      </c>
      <c r="F135" s="149" t="s">
        <v>230</v>
      </c>
      <c r="G135" s="150" t="s">
        <v>187</v>
      </c>
      <c r="H135" s="151">
        <v>9.62</v>
      </c>
      <c r="I135" s="152"/>
      <c r="J135" s="153">
        <f>ROUND(I135*H135,2)</f>
        <v>0</v>
      </c>
      <c r="K135" s="149" t="s">
        <v>188</v>
      </c>
      <c r="L135" s="34"/>
      <c r="M135" s="154" t="s">
        <v>3</v>
      </c>
      <c r="N135" s="155" t="s">
        <v>42</v>
      </c>
      <c r="O135" s="54"/>
      <c r="P135" s="156">
        <f>O135*H135</f>
        <v>0</v>
      </c>
      <c r="Q135" s="156">
        <v>0</v>
      </c>
      <c r="R135" s="156">
        <f>Q135*H135</f>
        <v>0</v>
      </c>
      <c r="S135" s="156">
        <v>0.131</v>
      </c>
      <c r="T135" s="157">
        <f>S135*H135</f>
        <v>1.26022</v>
      </c>
      <c r="U135" s="33"/>
      <c r="V135" s="33"/>
      <c r="W135" s="33"/>
      <c r="X135" s="33"/>
      <c r="Y135" s="33"/>
      <c r="Z135" s="33"/>
      <c r="AA135" s="33"/>
      <c r="AB135" s="33"/>
      <c r="AC135" s="33"/>
      <c r="AD135" s="33"/>
      <c r="AE135" s="33"/>
      <c r="AR135" s="158" t="s">
        <v>87</v>
      </c>
      <c r="AT135" s="158" t="s">
        <v>184</v>
      </c>
      <c r="AU135" s="158" t="s">
        <v>75</v>
      </c>
      <c r="AY135" s="18" t="s">
        <v>182</v>
      </c>
      <c r="BE135" s="159">
        <f>IF(N135="základní",J135,0)</f>
        <v>0</v>
      </c>
      <c r="BF135" s="159">
        <f>IF(N135="snížená",J135,0)</f>
        <v>0</v>
      </c>
      <c r="BG135" s="159">
        <f>IF(N135="zákl. přenesená",J135,0)</f>
        <v>0</v>
      </c>
      <c r="BH135" s="159">
        <f>IF(N135="sníž. přenesená",J135,0)</f>
        <v>0</v>
      </c>
      <c r="BI135" s="159">
        <f>IF(N135="nulová",J135,0)</f>
        <v>0</v>
      </c>
      <c r="BJ135" s="18" t="s">
        <v>15</v>
      </c>
      <c r="BK135" s="159">
        <f>ROUND(I135*H135,2)</f>
        <v>0</v>
      </c>
      <c r="BL135" s="18" t="s">
        <v>87</v>
      </c>
      <c r="BM135" s="158" t="s">
        <v>992</v>
      </c>
    </row>
    <row r="136" spans="2:51" s="13" customFormat="1" ht="12">
      <c r="B136" s="160"/>
      <c r="D136" s="343" t="s">
        <v>190</v>
      </c>
      <c r="E136" s="161" t="s">
        <v>3</v>
      </c>
      <c r="F136" s="162" t="s">
        <v>191</v>
      </c>
      <c r="H136" s="163">
        <v>9.62</v>
      </c>
      <c r="I136" s="164"/>
      <c r="L136" s="160"/>
      <c r="M136" s="165"/>
      <c r="N136" s="166"/>
      <c r="O136" s="166"/>
      <c r="P136" s="166"/>
      <c r="Q136" s="166"/>
      <c r="R136" s="166"/>
      <c r="S136" s="166"/>
      <c r="T136" s="167"/>
      <c r="AT136" s="161" t="s">
        <v>190</v>
      </c>
      <c r="AU136" s="161" t="s">
        <v>75</v>
      </c>
      <c r="AV136" s="13" t="s">
        <v>79</v>
      </c>
      <c r="AW136" s="13" t="s">
        <v>33</v>
      </c>
      <c r="AX136" s="13" t="s">
        <v>15</v>
      </c>
      <c r="AY136" s="161" t="s">
        <v>182</v>
      </c>
    </row>
    <row r="137" spans="1:65" s="2" customFormat="1" ht="33" customHeight="1">
      <c r="A137" s="33"/>
      <c r="B137" s="146"/>
      <c r="C137" s="147" t="s">
        <v>219</v>
      </c>
      <c r="D137" s="342" t="s">
        <v>184</v>
      </c>
      <c r="E137" s="148" t="s">
        <v>232</v>
      </c>
      <c r="F137" s="149" t="s">
        <v>233</v>
      </c>
      <c r="G137" s="150" t="s">
        <v>187</v>
      </c>
      <c r="H137" s="151">
        <v>9</v>
      </c>
      <c r="I137" s="152"/>
      <c r="J137" s="153">
        <f>ROUND(I137*H137,2)</f>
        <v>0</v>
      </c>
      <c r="K137" s="149" t="s">
        <v>188</v>
      </c>
      <c r="L137" s="34"/>
      <c r="M137" s="154" t="s">
        <v>3</v>
      </c>
      <c r="N137" s="155" t="s">
        <v>42</v>
      </c>
      <c r="O137" s="54"/>
      <c r="P137" s="156">
        <f>O137*H137</f>
        <v>0</v>
      </c>
      <c r="Q137" s="156">
        <v>0</v>
      </c>
      <c r="R137" s="156">
        <f>Q137*H137</f>
        <v>0</v>
      </c>
      <c r="S137" s="156">
        <v>0.05</v>
      </c>
      <c r="T137" s="157">
        <f>S137*H137</f>
        <v>0.45</v>
      </c>
      <c r="U137" s="33"/>
      <c r="V137" s="33"/>
      <c r="W137" s="33"/>
      <c r="X137" s="33"/>
      <c r="Y137" s="33"/>
      <c r="Z137" s="33"/>
      <c r="AA137" s="33"/>
      <c r="AB137" s="33"/>
      <c r="AC137" s="33"/>
      <c r="AD137" s="33"/>
      <c r="AE137" s="33"/>
      <c r="AR137" s="158" t="s">
        <v>87</v>
      </c>
      <c r="AT137" s="158" t="s">
        <v>184</v>
      </c>
      <c r="AU137" s="158" t="s">
        <v>75</v>
      </c>
      <c r="AY137" s="18" t="s">
        <v>182</v>
      </c>
      <c r="BE137" s="159">
        <f>IF(N137="základní",J137,0)</f>
        <v>0</v>
      </c>
      <c r="BF137" s="159">
        <f>IF(N137="snížená",J137,0)</f>
        <v>0</v>
      </c>
      <c r="BG137" s="159">
        <f>IF(N137="zákl. přenesená",J137,0)</f>
        <v>0</v>
      </c>
      <c r="BH137" s="159">
        <f>IF(N137="sníž. přenesená",J137,0)</f>
        <v>0</v>
      </c>
      <c r="BI137" s="159">
        <f>IF(N137="nulová",J137,0)</f>
        <v>0</v>
      </c>
      <c r="BJ137" s="18" t="s">
        <v>15</v>
      </c>
      <c r="BK137" s="159">
        <f>ROUND(I137*H137,2)</f>
        <v>0</v>
      </c>
      <c r="BL137" s="18" t="s">
        <v>87</v>
      </c>
      <c r="BM137" s="158" t="s">
        <v>993</v>
      </c>
    </row>
    <row r="138" spans="2:51" s="13" customFormat="1" ht="12">
      <c r="B138" s="160"/>
      <c r="D138" s="343" t="s">
        <v>190</v>
      </c>
      <c r="E138" s="161" t="s">
        <v>3</v>
      </c>
      <c r="F138" s="162" t="s">
        <v>226</v>
      </c>
      <c r="H138" s="163">
        <v>9</v>
      </c>
      <c r="I138" s="164"/>
      <c r="L138" s="160"/>
      <c r="M138" s="165"/>
      <c r="N138" s="166"/>
      <c r="O138" s="166"/>
      <c r="P138" s="166"/>
      <c r="Q138" s="166"/>
      <c r="R138" s="166"/>
      <c r="S138" s="166"/>
      <c r="T138" s="167"/>
      <c r="AT138" s="161" t="s">
        <v>190</v>
      </c>
      <c r="AU138" s="161" t="s">
        <v>75</v>
      </c>
      <c r="AV138" s="13" t="s">
        <v>79</v>
      </c>
      <c r="AW138" s="13" t="s">
        <v>33</v>
      </c>
      <c r="AX138" s="13" t="s">
        <v>15</v>
      </c>
      <c r="AY138" s="161" t="s">
        <v>182</v>
      </c>
    </row>
    <row r="139" spans="1:65" s="2" customFormat="1" ht="36">
      <c r="A139" s="33"/>
      <c r="B139" s="146"/>
      <c r="C139" s="147" t="s">
        <v>235</v>
      </c>
      <c r="D139" s="342" t="s">
        <v>184</v>
      </c>
      <c r="E139" s="148" t="s">
        <v>236</v>
      </c>
      <c r="F139" s="149" t="s">
        <v>237</v>
      </c>
      <c r="G139" s="150" t="s">
        <v>187</v>
      </c>
      <c r="H139" s="151">
        <v>41.92</v>
      </c>
      <c r="I139" s="152"/>
      <c r="J139" s="153">
        <f>ROUND(I139*H139,2)</f>
        <v>0</v>
      </c>
      <c r="K139" s="149" t="s">
        <v>188</v>
      </c>
      <c r="L139" s="34"/>
      <c r="M139" s="154" t="s">
        <v>3</v>
      </c>
      <c r="N139" s="155" t="s">
        <v>42</v>
      </c>
      <c r="O139" s="54"/>
      <c r="P139" s="156">
        <f>O139*H139</f>
        <v>0</v>
      </c>
      <c r="Q139" s="156">
        <v>0</v>
      </c>
      <c r="R139" s="156">
        <f>Q139*H139</f>
        <v>0</v>
      </c>
      <c r="S139" s="156">
        <v>0.046</v>
      </c>
      <c r="T139" s="157">
        <f>S139*H139</f>
        <v>1.92832</v>
      </c>
      <c r="U139" s="33"/>
      <c r="V139" s="33"/>
      <c r="W139" s="33"/>
      <c r="X139" s="33"/>
      <c r="Y139" s="33"/>
      <c r="Z139" s="33"/>
      <c r="AA139" s="33"/>
      <c r="AB139" s="33"/>
      <c r="AC139" s="33"/>
      <c r="AD139" s="33"/>
      <c r="AE139" s="33"/>
      <c r="AR139" s="158" t="s">
        <v>87</v>
      </c>
      <c r="AT139" s="158" t="s">
        <v>184</v>
      </c>
      <c r="AU139" s="158" t="s">
        <v>75</v>
      </c>
      <c r="AY139" s="18" t="s">
        <v>182</v>
      </c>
      <c r="BE139" s="159">
        <f>IF(N139="základní",J139,0)</f>
        <v>0</v>
      </c>
      <c r="BF139" s="159">
        <f>IF(N139="snížená",J139,0)</f>
        <v>0</v>
      </c>
      <c r="BG139" s="159">
        <f>IF(N139="zákl. přenesená",J139,0)</f>
        <v>0</v>
      </c>
      <c r="BH139" s="159">
        <f>IF(N139="sníž. přenesená",J139,0)</f>
        <v>0</v>
      </c>
      <c r="BI139" s="159">
        <f>IF(N139="nulová",J139,0)</f>
        <v>0</v>
      </c>
      <c r="BJ139" s="18" t="s">
        <v>15</v>
      </c>
      <c r="BK139" s="159">
        <f>ROUND(I139*H139,2)</f>
        <v>0</v>
      </c>
      <c r="BL139" s="18" t="s">
        <v>87</v>
      </c>
      <c r="BM139" s="158" t="s">
        <v>994</v>
      </c>
    </row>
    <row r="140" spans="2:51" s="13" customFormat="1" ht="12">
      <c r="B140" s="160"/>
      <c r="D140" s="343" t="s">
        <v>190</v>
      </c>
      <c r="E140" s="161" t="s">
        <v>3</v>
      </c>
      <c r="F140" s="162" t="s">
        <v>239</v>
      </c>
      <c r="H140" s="163">
        <v>44.72</v>
      </c>
      <c r="I140" s="164"/>
      <c r="L140" s="160"/>
      <c r="M140" s="165"/>
      <c r="N140" s="166"/>
      <c r="O140" s="166"/>
      <c r="P140" s="166"/>
      <c r="Q140" s="166"/>
      <c r="R140" s="166"/>
      <c r="S140" s="166"/>
      <c r="T140" s="167"/>
      <c r="AT140" s="161" t="s">
        <v>190</v>
      </c>
      <c r="AU140" s="161" t="s">
        <v>75</v>
      </c>
      <c r="AV140" s="13" t="s">
        <v>79</v>
      </c>
      <c r="AW140" s="13" t="s">
        <v>33</v>
      </c>
      <c r="AX140" s="13" t="s">
        <v>71</v>
      </c>
      <c r="AY140" s="161" t="s">
        <v>182</v>
      </c>
    </row>
    <row r="141" spans="2:51" s="13" customFormat="1" ht="12">
      <c r="B141" s="160"/>
      <c r="D141" s="343" t="s">
        <v>190</v>
      </c>
      <c r="E141" s="161" t="s">
        <v>3</v>
      </c>
      <c r="F141" s="162" t="s">
        <v>209</v>
      </c>
      <c r="H141" s="163">
        <v>-2.8</v>
      </c>
      <c r="I141" s="164"/>
      <c r="L141" s="160"/>
      <c r="M141" s="165"/>
      <c r="N141" s="166"/>
      <c r="O141" s="166"/>
      <c r="P141" s="166"/>
      <c r="Q141" s="166"/>
      <c r="R141" s="166"/>
      <c r="S141" s="166"/>
      <c r="T141" s="167"/>
      <c r="AT141" s="161" t="s">
        <v>190</v>
      </c>
      <c r="AU141" s="161" t="s">
        <v>75</v>
      </c>
      <c r="AV141" s="13" t="s">
        <v>79</v>
      </c>
      <c r="AW141" s="13" t="s">
        <v>33</v>
      </c>
      <c r="AX141" s="13" t="s">
        <v>71</v>
      </c>
      <c r="AY141" s="161" t="s">
        <v>182</v>
      </c>
    </row>
    <row r="142" spans="2:51" s="14" customFormat="1" ht="12">
      <c r="B142" s="168"/>
      <c r="D142" s="343" t="s">
        <v>190</v>
      </c>
      <c r="E142" s="169" t="s">
        <v>3</v>
      </c>
      <c r="F142" s="170" t="s">
        <v>198</v>
      </c>
      <c r="H142" s="171">
        <v>41.92</v>
      </c>
      <c r="I142" s="172"/>
      <c r="L142" s="168"/>
      <c r="M142" s="173"/>
      <c r="N142" s="174"/>
      <c r="O142" s="174"/>
      <c r="P142" s="174"/>
      <c r="Q142" s="174"/>
      <c r="R142" s="174"/>
      <c r="S142" s="174"/>
      <c r="T142" s="175"/>
      <c r="AT142" s="169" t="s">
        <v>190</v>
      </c>
      <c r="AU142" s="169" t="s">
        <v>75</v>
      </c>
      <c r="AV142" s="14" t="s">
        <v>87</v>
      </c>
      <c r="AW142" s="14" t="s">
        <v>33</v>
      </c>
      <c r="AX142" s="14" t="s">
        <v>15</v>
      </c>
      <c r="AY142" s="169" t="s">
        <v>182</v>
      </c>
    </row>
    <row r="143" spans="2:63" s="12" customFormat="1" ht="22.9" customHeight="1">
      <c r="B143" s="133"/>
      <c r="D143" s="344" t="s">
        <v>70</v>
      </c>
      <c r="E143" s="144" t="s">
        <v>240</v>
      </c>
      <c r="F143" s="144" t="s">
        <v>241</v>
      </c>
      <c r="I143" s="136"/>
      <c r="J143" s="145">
        <f>BK143</f>
        <v>0</v>
      </c>
      <c r="L143" s="133"/>
      <c r="M143" s="138"/>
      <c r="N143" s="139"/>
      <c r="O143" s="139"/>
      <c r="P143" s="140">
        <f>SUM(P144:P148)</f>
        <v>0</v>
      </c>
      <c r="Q143" s="139"/>
      <c r="R143" s="140">
        <f>SUM(R144:R148)</f>
        <v>0</v>
      </c>
      <c r="S143" s="139"/>
      <c r="T143" s="141">
        <f>SUM(T144:T148)</f>
        <v>0</v>
      </c>
      <c r="AR143" s="134" t="s">
        <v>15</v>
      </c>
      <c r="AT143" s="142" t="s">
        <v>70</v>
      </c>
      <c r="AU143" s="142" t="s">
        <v>15</v>
      </c>
      <c r="AY143" s="134" t="s">
        <v>182</v>
      </c>
      <c r="BK143" s="143">
        <f>SUM(BK144:BK148)</f>
        <v>0</v>
      </c>
    </row>
    <row r="144" spans="1:65" s="2" customFormat="1" ht="44.25" customHeight="1">
      <c r="A144" s="33"/>
      <c r="B144" s="146"/>
      <c r="C144" s="147" t="s">
        <v>242</v>
      </c>
      <c r="D144" s="342" t="s">
        <v>184</v>
      </c>
      <c r="E144" s="148" t="s">
        <v>995</v>
      </c>
      <c r="F144" s="149" t="s">
        <v>996</v>
      </c>
      <c r="G144" s="150" t="s">
        <v>245</v>
      </c>
      <c r="H144" s="151">
        <v>7.165</v>
      </c>
      <c r="I144" s="152"/>
      <c r="J144" s="153">
        <f>ROUND(I144*H144,2)</f>
        <v>0</v>
      </c>
      <c r="K144" s="149" t="s">
        <v>188</v>
      </c>
      <c r="L144" s="34"/>
      <c r="M144" s="154" t="s">
        <v>3</v>
      </c>
      <c r="N144" s="155" t="s">
        <v>42</v>
      </c>
      <c r="O144" s="54"/>
      <c r="P144" s="156">
        <f>O144*H144</f>
        <v>0</v>
      </c>
      <c r="Q144" s="156">
        <v>0</v>
      </c>
      <c r="R144" s="156">
        <f>Q144*H144</f>
        <v>0</v>
      </c>
      <c r="S144" s="156">
        <v>0</v>
      </c>
      <c r="T144" s="157">
        <f>S144*H144</f>
        <v>0</v>
      </c>
      <c r="U144" s="33"/>
      <c r="V144" s="33"/>
      <c r="W144" s="33"/>
      <c r="X144" s="33"/>
      <c r="Y144" s="33"/>
      <c r="Z144" s="33"/>
      <c r="AA144" s="33"/>
      <c r="AB144" s="33"/>
      <c r="AC144" s="33"/>
      <c r="AD144" s="33"/>
      <c r="AE144" s="33"/>
      <c r="AR144" s="158" t="s">
        <v>87</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87</v>
      </c>
      <c r="BM144" s="158" t="s">
        <v>997</v>
      </c>
    </row>
    <row r="145" spans="1:65" s="2" customFormat="1" ht="33" customHeight="1">
      <c r="A145" s="33"/>
      <c r="B145" s="146"/>
      <c r="C145" s="147" t="s">
        <v>247</v>
      </c>
      <c r="D145" s="342" t="s">
        <v>184</v>
      </c>
      <c r="E145" s="148" t="s">
        <v>248</v>
      </c>
      <c r="F145" s="149" t="s">
        <v>249</v>
      </c>
      <c r="G145" s="150" t="s">
        <v>245</v>
      </c>
      <c r="H145" s="151">
        <v>7.165</v>
      </c>
      <c r="I145" s="152"/>
      <c r="J145" s="153">
        <f>ROUND(I145*H145,2)</f>
        <v>0</v>
      </c>
      <c r="K145" s="149" t="s">
        <v>188</v>
      </c>
      <c r="L145" s="34"/>
      <c r="M145" s="154" t="s">
        <v>3</v>
      </c>
      <c r="N145" s="155" t="s">
        <v>42</v>
      </c>
      <c r="O145" s="54"/>
      <c r="P145" s="156">
        <f>O145*H145</f>
        <v>0</v>
      </c>
      <c r="Q145" s="156">
        <v>0</v>
      </c>
      <c r="R145" s="156">
        <f>Q145*H145</f>
        <v>0</v>
      </c>
      <c r="S145" s="156">
        <v>0</v>
      </c>
      <c r="T145" s="157">
        <f>S145*H145</f>
        <v>0</v>
      </c>
      <c r="U145" s="33"/>
      <c r="V145" s="33"/>
      <c r="W145" s="33"/>
      <c r="X145" s="33"/>
      <c r="Y145" s="33"/>
      <c r="Z145" s="33"/>
      <c r="AA145" s="33"/>
      <c r="AB145" s="33"/>
      <c r="AC145" s="33"/>
      <c r="AD145" s="33"/>
      <c r="AE145" s="33"/>
      <c r="AR145" s="158" t="s">
        <v>87</v>
      </c>
      <c r="AT145" s="158" t="s">
        <v>184</v>
      </c>
      <c r="AU145" s="158" t="s">
        <v>79</v>
      </c>
      <c r="AY145" s="18" t="s">
        <v>182</v>
      </c>
      <c r="BE145" s="159">
        <f>IF(N145="základní",J145,0)</f>
        <v>0</v>
      </c>
      <c r="BF145" s="159">
        <f>IF(N145="snížená",J145,0)</f>
        <v>0</v>
      </c>
      <c r="BG145" s="159">
        <f>IF(N145="zákl. přenesená",J145,0)</f>
        <v>0</v>
      </c>
      <c r="BH145" s="159">
        <f>IF(N145="sníž. přenesená",J145,0)</f>
        <v>0</v>
      </c>
      <c r="BI145" s="159">
        <f>IF(N145="nulová",J145,0)</f>
        <v>0</v>
      </c>
      <c r="BJ145" s="18" t="s">
        <v>15</v>
      </c>
      <c r="BK145" s="159">
        <f>ROUND(I145*H145,2)</f>
        <v>0</v>
      </c>
      <c r="BL145" s="18" t="s">
        <v>87</v>
      </c>
      <c r="BM145" s="158" t="s">
        <v>998</v>
      </c>
    </row>
    <row r="146" spans="1:65" s="2" customFormat="1" ht="44.25" customHeight="1">
      <c r="A146" s="33"/>
      <c r="B146" s="146"/>
      <c r="C146" s="147" t="s">
        <v>251</v>
      </c>
      <c r="D146" s="342" t="s">
        <v>184</v>
      </c>
      <c r="E146" s="148" t="s">
        <v>252</v>
      </c>
      <c r="F146" s="149" t="s">
        <v>253</v>
      </c>
      <c r="G146" s="150" t="s">
        <v>245</v>
      </c>
      <c r="H146" s="151">
        <v>214.95</v>
      </c>
      <c r="I146" s="152"/>
      <c r="J146" s="153">
        <f>ROUND(I146*H146,2)</f>
        <v>0</v>
      </c>
      <c r="K146" s="149" t="s">
        <v>188</v>
      </c>
      <c r="L146" s="34"/>
      <c r="M146" s="154" t="s">
        <v>3</v>
      </c>
      <c r="N146" s="155" t="s">
        <v>42</v>
      </c>
      <c r="O146" s="54"/>
      <c r="P146" s="156">
        <f>O146*H146</f>
        <v>0</v>
      </c>
      <c r="Q146" s="156">
        <v>0</v>
      </c>
      <c r="R146" s="156">
        <f>Q146*H146</f>
        <v>0</v>
      </c>
      <c r="S146" s="156">
        <v>0</v>
      </c>
      <c r="T146" s="157">
        <f>S146*H146</f>
        <v>0</v>
      </c>
      <c r="U146" s="33"/>
      <c r="V146" s="33"/>
      <c r="W146" s="33"/>
      <c r="X146" s="33"/>
      <c r="Y146" s="33"/>
      <c r="Z146" s="33"/>
      <c r="AA146" s="33"/>
      <c r="AB146" s="33"/>
      <c r="AC146" s="33"/>
      <c r="AD146" s="33"/>
      <c r="AE146" s="33"/>
      <c r="AR146" s="158" t="s">
        <v>87</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87</v>
      </c>
      <c r="BM146" s="158" t="s">
        <v>999</v>
      </c>
    </row>
    <row r="147" spans="2:51" s="13" customFormat="1" ht="12">
      <c r="B147" s="160"/>
      <c r="D147" s="343" t="s">
        <v>190</v>
      </c>
      <c r="F147" s="162" t="s">
        <v>255</v>
      </c>
      <c r="H147" s="163">
        <v>214.95</v>
      </c>
      <c r="I147" s="164"/>
      <c r="L147" s="160"/>
      <c r="M147" s="165"/>
      <c r="N147" s="166"/>
      <c r="O147" s="166"/>
      <c r="P147" s="166"/>
      <c r="Q147" s="166"/>
      <c r="R147" s="166"/>
      <c r="S147" s="166"/>
      <c r="T147" s="167"/>
      <c r="AT147" s="161" t="s">
        <v>190</v>
      </c>
      <c r="AU147" s="161" t="s">
        <v>79</v>
      </c>
      <c r="AV147" s="13" t="s">
        <v>79</v>
      </c>
      <c r="AW147" s="13" t="s">
        <v>4</v>
      </c>
      <c r="AX147" s="13" t="s">
        <v>15</v>
      </c>
      <c r="AY147" s="161" t="s">
        <v>182</v>
      </c>
    </row>
    <row r="148" spans="1:65" s="2" customFormat="1" ht="44.25" customHeight="1">
      <c r="A148" s="33"/>
      <c r="B148" s="146"/>
      <c r="C148" s="147" t="s">
        <v>256</v>
      </c>
      <c r="D148" s="342" t="s">
        <v>184</v>
      </c>
      <c r="E148" s="148" t="s">
        <v>257</v>
      </c>
      <c r="F148" s="149" t="s">
        <v>258</v>
      </c>
      <c r="G148" s="150" t="s">
        <v>245</v>
      </c>
      <c r="H148" s="151">
        <v>7.165</v>
      </c>
      <c r="I148" s="152"/>
      <c r="J148" s="153">
        <f>ROUND(I148*H148,2)</f>
        <v>0</v>
      </c>
      <c r="K148" s="149" t="s">
        <v>188</v>
      </c>
      <c r="L148" s="34"/>
      <c r="M148" s="154" t="s">
        <v>3</v>
      </c>
      <c r="N148" s="155" t="s">
        <v>42</v>
      </c>
      <c r="O148" s="54"/>
      <c r="P148" s="156">
        <f>O148*H148</f>
        <v>0</v>
      </c>
      <c r="Q148" s="156">
        <v>0</v>
      </c>
      <c r="R148" s="156">
        <f>Q148*H148</f>
        <v>0</v>
      </c>
      <c r="S148" s="156">
        <v>0</v>
      </c>
      <c r="T148" s="157">
        <f>S148*H148</f>
        <v>0</v>
      </c>
      <c r="U148" s="33"/>
      <c r="V148" s="33"/>
      <c r="W148" s="33"/>
      <c r="X148" s="33"/>
      <c r="Y148" s="33"/>
      <c r="Z148" s="33"/>
      <c r="AA148" s="33"/>
      <c r="AB148" s="33"/>
      <c r="AC148" s="33"/>
      <c r="AD148" s="33"/>
      <c r="AE148" s="33"/>
      <c r="AR148" s="158" t="s">
        <v>87</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87</v>
      </c>
      <c r="BM148" s="158" t="s">
        <v>1000</v>
      </c>
    </row>
    <row r="149" spans="2:63" s="12" customFormat="1" ht="22.9" customHeight="1">
      <c r="B149" s="133"/>
      <c r="D149" s="344" t="s">
        <v>70</v>
      </c>
      <c r="E149" s="144" t="s">
        <v>260</v>
      </c>
      <c r="F149" s="144" t="s">
        <v>261</v>
      </c>
      <c r="I149" s="136"/>
      <c r="J149" s="145">
        <f>BK149</f>
        <v>0</v>
      </c>
      <c r="L149" s="133"/>
      <c r="M149" s="138"/>
      <c r="N149" s="139"/>
      <c r="O149" s="139"/>
      <c r="P149" s="140">
        <f>P150</f>
        <v>0</v>
      </c>
      <c r="Q149" s="139"/>
      <c r="R149" s="140">
        <f>R150</f>
        <v>0</v>
      </c>
      <c r="S149" s="139"/>
      <c r="T149" s="141">
        <f>T150</f>
        <v>0</v>
      </c>
      <c r="AR149" s="134" t="s">
        <v>15</v>
      </c>
      <c r="AT149" s="142" t="s">
        <v>70</v>
      </c>
      <c r="AU149" s="142" t="s">
        <v>15</v>
      </c>
      <c r="AY149" s="134" t="s">
        <v>182</v>
      </c>
      <c r="BK149" s="143">
        <f>BK150</f>
        <v>0</v>
      </c>
    </row>
    <row r="150" spans="1:65" s="2" customFormat="1" ht="55.5" customHeight="1">
      <c r="A150" s="33"/>
      <c r="B150" s="146"/>
      <c r="C150" s="147" t="s">
        <v>9</v>
      </c>
      <c r="D150" s="342" t="s">
        <v>184</v>
      </c>
      <c r="E150" s="148" t="s">
        <v>793</v>
      </c>
      <c r="F150" s="149" t="s">
        <v>794</v>
      </c>
      <c r="G150" s="150" t="s">
        <v>245</v>
      </c>
      <c r="H150" s="151">
        <v>1.707</v>
      </c>
      <c r="I150" s="152"/>
      <c r="J150" s="153">
        <f>ROUND(I150*H150,2)</f>
        <v>0</v>
      </c>
      <c r="K150" s="149" t="s">
        <v>188</v>
      </c>
      <c r="L150" s="34"/>
      <c r="M150" s="154" t="s">
        <v>3</v>
      </c>
      <c r="N150" s="155" t="s">
        <v>42</v>
      </c>
      <c r="O150" s="54"/>
      <c r="P150" s="156">
        <f>O150*H150</f>
        <v>0</v>
      </c>
      <c r="Q150" s="156">
        <v>0</v>
      </c>
      <c r="R150" s="156">
        <f>Q150*H150</f>
        <v>0</v>
      </c>
      <c r="S150" s="156">
        <v>0</v>
      </c>
      <c r="T150" s="157">
        <f>S150*H150</f>
        <v>0</v>
      </c>
      <c r="U150" s="33"/>
      <c r="V150" s="33"/>
      <c r="W150" s="33"/>
      <c r="X150" s="33"/>
      <c r="Y150" s="33"/>
      <c r="Z150" s="33"/>
      <c r="AA150" s="33"/>
      <c r="AB150" s="33"/>
      <c r="AC150" s="33"/>
      <c r="AD150" s="33"/>
      <c r="AE150" s="33"/>
      <c r="AR150" s="158" t="s">
        <v>87</v>
      </c>
      <c r="AT150" s="158" t="s">
        <v>184</v>
      </c>
      <c r="AU150" s="158" t="s">
        <v>79</v>
      </c>
      <c r="AY150" s="18" t="s">
        <v>182</v>
      </c>
      <c r="BE150" s="159">
        <f>IF(N150="základní",J150,0)</f>
        <v>0</v>
      </c>
      <c r="BF150" s="159">
        <f>IF(N150="snížená",J150,0)</f>
        <v>0</v>
      </c>
      <c r="BG150" s="159">
        <f>IF(N150="zákl. přenesená",J150,0)</f>
        <v>0</v>
      </c>
      <c r="BH150" s="159">
        <f>IF(N150="sníž. přenesená",J150,0)</f>
        <v>0</v>
      </c>
      <c r="BI150" s="159">
        <f>IF(N150="nulová",J150,0)</f>
        <v>0</v>
      </c>
      <c r="BJ150" s="18" t="s">
        <v>15</v>
      </c>
      <c r="BK150" s="159">
        <f>ROUND(I150*H150,2)</f>
        <v>0</v>
      </c>
      <c r="BL150" s="18" t="s">
        <v>87</v>
      </c>
      <c r="BM150" s="158" t="s">
        <v>1001</v>
      </c>
    </row>
    <row r="151" spans="2:63" s="12" customFormat="1" ht="25.9" customHeight="1">
      <c r="B151" s="133"/>
      <c r="D151" s="344" t="s">
        <v>70</v>
      </c>
      <c r="E151" s="135" t="s">
        <v>265</v>
      </c>
      <c r="F151" s="135" t="s">
        <v>266</v>
      </c>
      <c r="I151" s="136"/>
      <c r="J151" s="137">
        <f>BK151</f>
        <v>0</v>
      </c>
      <c r="L151" s="133"/>
      <c r="M151" s="138"/>
      <c r="N151" s="139"/>
      <c r="O151" s="139"/>
      <c r="P151" s="140">
        <f>P152+P166+P175+P182+P192+P205+P233+P239</f>
        <v>0</v>
      </c>
      <c r="Q151" s="139"/>
      <c r="R151" s="140">
        <f>R152+R166+R175+R182+R192+R205+R233+R239</f>
        <v>0.6177783</v>
      </c>
      <c r="S151" s="139"/>
      <c r="T151" s="141">
        <f>T152+T166+T175+T182+T192+T205+T233+T239</f>
        <v>3.52682</v>
      </c>
      <c r="AR151" s="134" t="s">
        <v>79</v>
      </c>
      <c r="AT151" s="142" t="s">
        <v>70</v>
      </c>
      <c r="AU151" s="142" t="s">
        <v>71</v>
      </c>
      <c r="AY151" s="134" t="s">
        <v>182</v>
      </c>
      <c r="BK151" s="143">
        <f>BK152+BK166+BK175+BK182+BK192+BK205+BK233+BK239</f>
        <v>0</v>
      </c>
    </row>
    <row r="152" spans="2:63" s="12" customFormat="1" ht="22.9" customHeight="1">
      <c r="B152" s="133"/>
      <c r="D152" s="344" t="s">
        <v>70</v>
      </c>
      <c r="E152" s="144" t="s">
        <v>267</v>
      </c>
      <c r="F152" s="144" t="s">
        <v>268</v>
      </c>
      <c r="I152" s="136"/>
      <c r="J152" s="145">
        <f>BK152</f>
        <v>0</v>
      </c>
      <c r="L152" s="133"/>
      <c r="M152" s="138"/>
      <c r="N152" s="139"/>
      <c r="O152" s="139"/>
      <c r="P152" s="140">
        <f>SUM(P153:P165)</f>
        <v>0</v>
      </c>
      <c r="Q152" s="139"/>
      <c r="R152" s="140">
        <f>SUM(R153:R165)</f>
        <v>0.06814500000000001</v>
      </c>
      <c r="S152" s="139"/>
      <c r="T152" s="141">
        <f>SUM(T153:T165)</f>
        <v>0</v>
      </c>
      <c r="AR152" s="134" t="s">
        <v>79</v>
      </c>
      <c r="AT152" s="142" t="s">
        <v>70</v>
      </c>
      <c r="AU152" s="142" t="s">
        <v>15</v>
      </c>
      <c r="AY152" s="134" t="s">
        <v>182</v>
      </c>
      <c r="BK152" s="143">
        <f>SUM(BK153:BK165)</f>
        <v>0</v>
      </c>
    </row>
    <row r="153" spans="1:65" s="2" customFormat="1" ht="24">
      <c r="A153" s="33"/>
      <c r="B153" s="146"/>
      <c r="C153" s="147" t="s">
        <v>269</v>
      </c>
      <c r="D153" s="342" t="s">
        <v>184</v>
      </c>
      <c r="E153" s="148" t="s">
        <v>270</v>
      </c>
      <c r="F153" s="149" t="s">
        <v>271</v>
      </c>
      <c r="G153" s="150" t="s">
        <v>187</v>
      </c>
      <c r="H153" s="151">
        <v>9</v>
      </c>
      <c r="I153" s="152"/>
      <c r="J153" s="153">
        <f>ROUND(I153*H153,2)</f>
        <v>0</v>
      </c>
      <c r="K153" s="149" t="s">
        <v>188</v>
      </c>
      <c r="L153" s="34"/>
      <c r="M153" s="154" t="s">
        <v>3</v>
      </c>
      <c r="N153" s="155" t="s">
        <v>42</v>
      </c>
      <c r="O153" s="54"/>
      <c r="P153" s="156">
        <f>O153*H153</f>
        <v>0</v>
      </c>
      <c r="Q153" s="156">
        <v>0.0035</v>
      </c>
      <c r="R153" s="156">
        <f>Q153*H153</f>
        <v>0.0315</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1002</v>
      </c>
    </row>
    <row r="154" spans="2:51" s="13" customFormat="1" ht="12">
      <c r="B154" s="160"/>
      <c r="D154" s="343" t="s">
        <v>190</v>
      </c>
      <c r="E154" s="161" t="s">
        <v>3</v>
      </c>
      <c r="F154" s="162" t="s">
        <v>226</v>
      </c>
      <c r="H154" s="163">
        <v>9</v>
      </c>
      <c r="I154" s="164"/>
      <c r="L154" s="160"/>
      <c r="M154" s="165"/>
      <c r="N154" s="166"/>
      <c r="O154" s="166"/>
      <c r="P154" s="166"/>
      <c r="Q154" s="166"/>
      <c r="R154" s="166"/>
      <c r="S154" s="166"/>
      <c r="T154" s="167"/>
      <c r="AT154" s="161" t="s">
        <v>190</v>
      </c>
      <c r="AU154" s="161" t="s">
        <v>79</v>
      </c>
      <c r="AV154" s="13" t="s">
        <v>79</v>
      </c>
      <c r="AW154" s="13" t="s">
        <v>33</v>
      </c>
      <c r="AX154" s="13" t="s">
        <v>15</v>
      </c>
      <c r="AY154" s="161" t="s">
        <v>182</v>
      </c>
    </row>
    <row r="155" spans="1:65" s="2" customFormat="1" ht="24">
      <c r="A155" s="33"/>
      <c r="B155" s="146"/>
      <c r="C155" s="147" t="s">
        <v>273</v>
      </c>
      <c r="D155" s="342" t="s">
        <v>184</v>
      </c>
      <c r="E155" s="148" t="s">
        <v>274</v>
      </c>
      <c r="F155" s="149" t="s">
        <v>275</v>
      </c>
      <c r="G155" s="150" t="s">
        <v>187</v>
      </c>
      <c r="H155" s="151">
        <v>10.47</v>
      </c>
      <c r="I155" s="152"/>
      <c r="J155" s="153">
        <f>ROUND(I155*H155,2)</f>
        <v>0</v>
      </c>
      <c r="K155" s="149" t="s">
        <v>188</v>
      </c>
      <c r="L155" s="34"/>
      <c r="M155" s="154" t="s">
        <v>3</v>
      </c>
      <c r="N155" s="155" t="s">
        <v>42</v>
      </c>
      <c r="O155" s="54"/>
      <c r="P155" s="156">
        <f>O155*H155</f>
        <v>0</v>
      </c>
      <c r="Q155" s="156">
        <v>0.0035</v>
      </c>
      <c r="R155" s="156">
        <f>Q155*H155</f>
        <v>0.036645000000000004</v>
      </c>
      <c r="S155" s="156">
        <v>0</v>
      </c>
      <c r="T155" s="157">
        <f>S155*H155</f>
        <v>0</v>
      </c>
      <c r="U155" s="33"/>
      <c r="V155" s="33"/>
      <c r="W155" s="33"/>
      <c r="X155" s="33"/>
      <c r="Y155" s="33"/>
      <c r="Z155" s="33"/>
      <c r="AA155" s="33"/>
      <c r="AB155" s="33"/>
      <c r="AC155" s="33"/>
      <c r="AD155" s="33"/>
      <c r="AE155" s="33"/>
      <c r="AR155" s="158" t="s">
        <v>269</v>
      </c>
      <c r="AT155" s="158" t="s">
        <v>184</v>
      </c>
      <c r="AU155" s="158" t="s">
        <v>79</v>
      </c>
      <c r="AY155" s="18" t="s">
        <v>182</v>
      </c>
      <c r="BE155" s="159">
        <f>IF(N155="základní",J155,0)</f>
        <v>0</v>
      </c>
      <c r="BF155" s="159">
        <f>IF(N155="snížená",J155,0)</f>
        <v>0</v>
      </c>
      <c r="BG155" s="159">
        <f>IF(N155="zákl. přenesená",J155,0)</f>
        <v>0</v>
      </c>
      <c r="BH155" s="159">
        <f>IF(N155="sníž. přenesená",J155,0)</f>
        <v>0</v>
      </c>
      <c r="BI155" s="159">
        <f>IF(N155="nulová",J155,0)</f>
        <v>0</v>
      </c>
      <c r="BJ155" s="18" t="s">
        <v>15</v>
      </c>
      <c r="BK155" s="159">
        <f>ROUND(I155*H155,2)</f>
        <v>0</v>
      </c>
      <c r="BL155" s="18" t="s">
        <v>269</v>
      </c>
      <c r="BM155" s="158" t="s">
        <v>1003</v>
      </c>
    </row>
    <row r="156" spans="2:51" s="13" customFormat="1" ht="12">
      <c r="B156" s="160"/>
      <c r="D156" s="343" t="s">
        <v>190</v>
      </c>
      <c r="E156" s="161" t="s">
        <v>3</v>
      </c>
      <c r="F156" s="162" t="s">
        <v>277</v>
      </c>
      <c r="H156" s="163">
        <v>2.58</v>
      </c>
      <c r="I156" s="164"/>
      <c r="L156" s="160"/>
      <c r="M156" s="165"/>
      <c r="N156" s="166"/>
      <c r="O156" s="166"/>
      <c r="P156" s="166"/>
      <c r="Q156" s="166"/>
      <c r="R156" s="166"/>
      <c r="S156" s="166"/>
      <c r="T156" s="167"/>
      <c r="AT156" s="161" t="s">
        <v>190</v>
      </c>
      <c r="AU156" s="161" t="s">
        <v>79</v>
      </c>
      <c r="AV156" s="13" t="s">
        <v>79</v>
      </c>
      <c r="AW156" s="13" t="s">
        <v>33</v>
      </c>
      <c r="AX156" s="13" t="s">
        <v>71</v>
      </c>
      <c r="AY156" s="161" t="s">
        <v>182</v>
      </c>
    </row>
    <row r="157" spans="2:51" s="13" customFormat="1" ht="12">
      <c r="B157" s="160"/>
      <c r="D157" s="343" t="s">
        <v>190</v>
      </c>
      <c r="E157" s="161" t="s">
        <v>3</v>
      </c>
      <c r="F157" s="162" t="s">
        <v>278</v>
      </c>
      <c r="H157" s="163">
        <v>8.1</v>
      </c>
      <c r="I157" s="164"/>
      <c r="L157" s="160"/>
      <c r="M157" s="165"/>
      <c r="N157" s="166"/>
      <c r="O157" s="166"/>
      <c r="P157" s="166"/>
      <c r="Q157" s="166"/>
      <c r="R157" s="166"/>
      <c r="S157" s="166"/>
      <c r="T157" s="167"/>
      <c r="AT157" s="161" t="s">
        <v>190</v>
      </c>
      <c r="AU157" s="161" t="s">
        <v>79</v>
      </c>
      <c r="AV157" s="13" t="s">
        <v>79</v>
      </c>
      <c r="AW157" s="13" t="s">
        <v>33</v>
      </c>
      <c r="AX157" s="13" t="s">
        <v>71</v>
      </c>
      <c r="AY157" s="161" t="s">
        <v>182</v>
      </c>
    </row>
    <row r="158" spans="2:51" s="13" customFormat="1" ht="12">
      <c r="B158" s="160"/>
      <c r="D158" s="343" t="s">
        <v>190</v>
      </c>
      <c r="E158" s="161" t="s">
        <v>3</v>
      </c>
      <c r="F158" s="162" t="s">
        <v>279</v>
      </c>
      <c r="H158" s="163">
        <v>-0.21</v>
      </c>
      <c r="I158" s="164"/>
      <c r="L158" s="160"/>
      <c r="M158" s="165"/>
      <c r="N158" s="166"/>
      <c r="O158" s="166"/>
      <c r="P158" s="166"/>
      <c r="Q158" s="166"/>
      <c r="R158" s="166"/>
      <c r="S158" s="166"/>
      <c r="T158" s="167"/>
      <c r="AT158" s="161" t="s">
        <v>190</v>
      </c>
      <c r="AU158" s="161" t="s">
        <v>79</v>
      </c>
      <c r="AV158" s="13" t="s">
        <v>79</v>
      </c>
      <c r="AW158" s="13" t="s">
        <v>33</v>
      </c>
      <c r="AX158" s="13" t="s">
        <v>71</v>
      </c>
      <c r="AY158" s="161" t="s">
        <v>182</v>
      </c>
    </row>
    <row r="159" spans="2:51" s="14" customFormat="1" ht="12">
      <c r="B159" s="168"/>
      <c r="D159" s="343" t="s">
        <v>190</v>
      </c>
      <c r="E159" s="169" t="s">
        <v>3</v>
      </c>
      <c r="F159" s="170" t="s">
        <v>198</v>
      </c>
      <c r="H159" s="171">
        <v>10.47</v>
      </c>
      <c r="I159" s="172"/>
      <c r="L159" s="168"/>
      <c r="M159" s="173"/>
      <c r="N159" s="174"/>
      <c r="O159" s="174"/>
      <c r="P159" s="174"/>
      <c r="Q159" s="174"/>
      <c r="R159" s="174"/>
      <c r="S159" s="174"/>
      <c r="T159" s="175"/>
      <c r="AT159" s="169" t="s">
        <v>190</v>
      </c>
      <c r="AU159" s="169" t="s">
        <v>79</v>
      </c>
      <c r="AV159" s="14" t="s">
        <v>87</v>
      </c>
      <c r="AW159" s="14" t="s">
        <v>33</v>
      </c>
      <c r="AX159" s="14" t="s">
        <v>15</v>
      </c>
      <c r="AY159" s="169" t="s">
        <v>182</v>
      </c>
    </row>
    <row r="160" spans="1:65" s="2" customFormat="1" ht="48">
      <c r="A160" s="33"/>
      <c r="B160" s="146"/>
      <c r="C160" s="147" t="s">
        <v>280</v>
      </c>
      <c r="D160" s="342" t="s">
        <v>184</v>
      </c>
      <c r="E160" s="148" t="s">
        <v>798</v>
      </c>
      <c r="F160" s="149" t="s">
        <v>799</v>
      </c>
      <c r="G160" s="150" t="s">
        <v>290</v>
      </c>
      <c r="H160" s="183"/>
      <c r="I160" s="152"/>
      <c r="J160" s="153">
        <f>ROUND(I160*H160,2)</f>
        <v>0</v>
      </c>
      <c r="K160" s="149" t="s">
        <v>188</v>
      </c>
      <c r="L160" s="34"/>
      <c r="M160" s="154" t="s">
        <v>3</v>
      </c>
      <c r="N160" s="155" t="s">
        <v>42</v>
      </c>
      <c r="O160" s="54"/>
      <c r="P160" s="156">
        <f>O160*H160</f>
        <v>0</v>
      </c>
      <c r="Q160" s="156">
        <v>0</v>
      </c>
      <c r="R160" s="156">
        <f>Q160*H160</f>
        <v>0</v>
      </c>
      <c r="S160" s="156">
        <v>0</v>
      </c>
      <c r="T160" s="157">
        <f>S160*H160</f>
        <v>0</v>
      </c>
      <c r="U160" s="33"/>
      <c r="V160" s="33"/>
      <c r="W160" s="33"/>
      <c r="X160" s="33"/>
      <c r="Y160" s="33"/>
      <c r="Z160" s="33"/>
      <c r="AA160" s="33"/>
      <c r="AB160" s="33"/>
      <c r="AC160" s="33"/>
      <c r="AD160" s="33"/>
      <c r="AE160" s="33"/>
      <c r="AR160" s="158" t="s">
        <v>269</v>
      </c>
      <c r="AT160" s="158" t="s">
        <v>184</v>
      </c>
      <c r="AU160" s="158" t="s">
        <v>79</v>
      </c>
      <c r="AY160" s="18" t="s">
        <v>182</v>
      </c>
      <c r="BE160" s="159">
        <f>IF(N160="základní",J160,0)</f>
        <v>0</v>
      </c>
      <c r="BF160" s="159">
        <f>IF(N160="snížená",J160,0)</f>
        <v>0</v>
      </c>
      <c r="BG160" s="159">
        <f>IF(N160="zákl. přenesená",J160,0)</f>
        <v>0</v>
      </c>
      <c r="BH160" s="159">
        <f>IF(N160="sníž. přenesená",J160,0)</f>
        <v>0</v>
      </c>
      <c r="BI160" s="159">
        <f>IF(N160="nulová",J160,0)</f>
        <v>0</v>
      </c>
      <c r="BJ160" s="18" t="s">
        <v>15</v>
      </c>
      <c r="BK160" s="159">
        <f>ROUND(I160*H160,2)</f>
        <v>0</v>
      </c>
      <c r="BL160" s="18" t="s">
        <v>269</v>
      </c>
      <c r="BM160" s="158" t="s">
        <v>1004</v>
      </c>
    </row>
    <row r="161" spans="1:65" s="2" customFormat="1" ht="21.75" customHeight="1">
      <c r="A161" s="33"/>
      <c r="B161" s="146"/>
      <c r="C161" s="147" t="s">
        <v>287</v>
      </c>
      <c r="D161" s="342" t="s">
        <v>184</v>
      </c>
      <c r="E161" s="148" t="s">
        <v>281</v>
      </c>
      <c r="F161" s="149" t="s">
        <v>282</v>
      </c>
      <c r="G161" s="150" t="s">
        <v>194</v>
      </c>
      <c r="H161" s="151">
        <v>22.7</v>
      </c>
      <c r="I161" s="152"/>
      <c r="J161" s="153">
        <f>ROUND(I161*H161,2)</f>
        <v>0</v>
      </c>
      <c r="K161" s="149" t="s">
        <v>3</v>
      </c>
      <c r="L161" s="34"/>
      <c r="M161" s="154" t="s">
        <v>3</v>
      </c>
      <c r="N161" s="155" t="s">
        <v>42</v>
      </c>
      <c r="O161" s="54"/>
      <c r="P161" s="156">
        <f>O161*H161</f>
        <v>0</v>
      </c>
      <c r="Q161" s="156">
        <v>0</v>
      </c>
      <c r="R161" s="156">
        <f>Q161*H161</f>
        <v>0</v>
      </c>
      <c r="S161" s="156">
        <v>0</v>
      </c>
      <c r="T161" s="157">
        <f>S161*H161</f>
        <v>0</v>
      </c>
      <c r="U161" s="33"/>
      <c r="V161" s="33"/>
      <c r="W161" s="33"/>
      <c r="X161" s="33"/>
      <c r="Y161" s="33"/>
      <c r="Z161" s="33"/>
      <c r="AA161" s="33"/>
      <c r="AB161" s="33"/>
      <c r="AC161" s="33"/>
      <c r="AD161" s="33"/>
      <c r="AE161" s="33"/>
      <c r="AR161" s="158" t="s">
        <v>269</v>
      </c>
      <c r="AT161" s="158" t="s">
        <v>184</v>
      </c>
      <c r="AU161" s="158" t="s">
        <v>79</v>
      </c>
      <c r="AY161" s="18" t="s">
        <v>182</v>
      </c>
      <c r="BE161" s="159">
        <f>IF(N161="základní",J161,0)</f>
        <v>0</v>
      </c>
      <c r="BF161" s="159">
        <f>IF(N161="snížená",J161,0)</f>
        <v>0</v>
      </c>
      <c r="BG161" s="159">
        <f>IF(N161="zákl. přenesená",J161,0)</f>
        <v>0</v>
      </c>
      <c r="BH161" s="159">
        <f>IF(N161="sníž. přenesená",J161,0)</f>
        <v>0</v>
      </c>
      <c r="BI161" s="159">
        <f>IF(N161="nulová",J161,0)</f>
        <v>0</v>
      </c>
      <c r="BJ161" s="18" t="s">
        <v>15</v>
      </c>
      <c r="BK161" s="159">
        <f>ROUND(I161*H161,2)</f>
        <v>0</v>
      </c>
      <c r="BL161" s="18" t="s">
        <v>269</v>
      </c>
      <c r="BM161" s="158" t="s">
        <v>1005</v>
      </c>
    </row>
    <row r="162" spans="2:51" s="13" customFormat="1" ht="12">
      <c r="B162" s="160"/>
      <c r="D162" s="343" t="s">
        <v>190</v>
      </c>
      <c r="E162" s="161" t="s">
        <v>3</v>
      </c>
      <c r="F162" s="162" t="s">
        <v>284</v>
      </c>
      <c r="H162" s="163">
        <v>19.6</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43" t="s">
        <v>190</v>
      </c>
      <c r="E163" s="161" t="s">
        <v>3</v>
      </c>
      <c r="F163" s="162" t="s">
        <v>285</v>
      </c>
      <c r="H163" s="163">
        <v>4.5</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3" customFormat="1" ht="12">
      <c r="B164" s="160"/>
      <c r="D164" s="343" t="s">
        <v>190</v>
      </c>
      <c r="E164" s="161" t="s">
        <v>3</v>
      </c>
      <c r="F164" s="162" t="s">
        <v>286</v>
      </c>
      <c r="H164" s="163">
        <v>-1.4</v>
      </c>
      <c r="I164" s="164"/>
      <c r="L164" s="160"/>
      <c r="M164" s="165"/>
      <c r="N164" s="166"/>
      <c r="O164" s="166"/>
      <c r="P164" s="166"/>
      <c r="Q164" s="166"/>
      <c r="R164" s="166"/>
      <c r="S164" s="166"/>
      <c r="T164" s="167"/>
      <c r="AT164" s="161" t="s">
        <v>190</v>
      </c>
      <c r="AU164" s="161" t="s">
        <v>79</v>
      </c>
      <c r="AV164" s="13" t="s">
        <v>79</v>
      </c>
      <c r="AW164" s="13" t="s">
        <v>33</v>
      </c>
      <c r="AX164" s="13" t="s">
        <v>71</v>
      </c>
      <c r="AY164" s="161" t="s">
        <v>182</v>
      </c>
    </row>
    <row r="165" spans="2:51" s="14" customFormat="1" ht="12">
      <c r="B165" s="168"/>
      <c r="D165" s="343" t="s">
        <v>190</v>
      </c>
      <c r="E165" s="169" t="s">
        <v>3</v>
      </c>
      <c r="F165" s="170" t="s">
        <v>198</v>
      </c>
      <c r="H165" s="171">
        <v>22.7</v>
      </c>
      <c r="I165" s="172"/>
      <c r="L165" s="168"/>
      <c r="M165" s="173"/>
      <c r="N165" s="174"/>
      <c r="O165" s="174"/>
      <c r="P165" s="174"/>
      <c r="Q165" s="174"/>
      <c r="R165" s="174"/>
      <c r="S165" s="174"/>
      <c r="T165" s="175"/>
      <c r="AT165" s="169" t="s">
        <v>190</v>
      </c>
      <c r="AU165" s="169" t="s">
        <v>79</v>
      </c>
      <c r="AV165" s="14" t="s">
        <v>87</v>
      </c>
      <c r="AW165" s="14" t="s">
        <v>33</v>
      </c>
      <c r="AX165" s="14" t="s">
        <v>15</v>
      </c>
      <c r="AY165" s="169" t="s">
        <v>182</v>
      </c>
    </row>
    <row r="166" spans="2:63" s="12" customFormat="1" ht="22.9" customHeight="1">
      <c r="B166" s="133"/>
      <c r="D166" s="344" t="s">
        <v>70</v>
      </c>
      <c r="E166" s="144" t="s">
        <v>292</v>
      </c>
      <c r="F166" s="144" t="s">
        <v>293</v>
      </c>
      <c r="I166" s="136"/>
      <c r="J166" s="145">
        <f>BK166</f>
        <v>0</v>
      </c>
      <c r="L166" s="133"/>
      <c r="M166" s="138"/>
      <c r="N166" s="139"/>
      <c r="O166" s="139"/>
      <c r="P166" s="140">
        <f>SUM(P167:P174)</f>
        <v>0</v>
      </c>
      <c r="Q166" s="139"/>
      <c r="R166" s="140">
        <f>SUM(R167:R174)</f>
        <v>0</v>
      </c>
      <c r="S166" s="139"/>
      <c r="T166" s="141">
        <f>SUM(T167:T174)</f>
        <v>0</v>
      </c>
      <c r="AR166" s="134" t="s">
        <v>79</v>
      </c>
      <c r="AT166" s="142" t="s">
        <v>70</v>
      </c>
      <c r="AU166" s="142" t="s">
        <v>15</v>
      </c>
      <c r="AY166" s="134" t="s">
        <v>182</v>
      </c>
      <c r="BK166" s="143">
        <f>SUM(BK167:BK174)</f>
        <v>0</v>
      </c>
    </row>
    <row r="167" spans="1:65" s="2" customFormat="1" ht="44.25" customHeight="1">
      <c r="A167" s="33"/>
      <c r="B167" s="146"/>
      <c r="C167" s="147" t="s">
        <v>294</v>
      </c>
      <c r="D167" s="342" t="s">
        <v>184</v>
      </c>
      <c r="E167" s="148" t="s">
        <v>802</v>
      </c>
      <c r="F167" s="149" t="s">
        <v>803</v>
      </c>
      <c r="G167" s="150" t="s">
        <v>290</v>
      </c>
      <c r="H167" s="183"/>
      <c r="I167" s="152"/>
      <c r="J167" s="153">
        <f aca="true" t="shared" si="0" ref="J167:J174">ROUND(I167*H167,2)</f>
        <v>0</v>
      </c>
      <c r="K167" s="149" t="s">
        <v>188</v>
      </c>
      <c r="L167" s="34"/>
      <c r="M167" s="154" t="s">
        <v>3</v>
      </c>
      <c r="N167" s="155" t="s">
        <v>42</v>
      </c>
      <c r="O167" s="54"/>
      <c r="P167" s="156">
        <f aca="true" t="shared" si="1" ref="P167:P174">O167*H167</f>
        <v>0</v>
      </c>
      <c r="Q167" s="156">
        <v>0</v>
      </c>
      <c r="R167" s="156">
        <f aca="true" t="shared" si="2" ref="R167:R174">Q167*H167</f>
        <v>0</v>
      </c>
      <c r="S167" s="156">
        <v>0</v>
      </c>
      <c r="T167" s="157">
        <f aca="true" t="shared" si="3" ref="T167:T174">S167*H167</f>
        <v>0</v>
      </c>
      <c r="U167" s="33"/>
      <c r="V167" s="33"/>
      <c r="W167" s="33"/>
      <c r="X167" s="33"/>
      <c r="Y167" s="33"/>
      <c r="Z167" s="33"/>
      <c r="AA167" s="33"/>
      <c r="AB167" s="33"/>
      <c r="AC167" s="33"/>
      <c r="AD167" s="33"/>
      <c r="AE167" s="33"/>
      <c r="AR167" s="158" t="s">
        <v>269</v>
      </c>
      <c r="AT167" s="158" t="s">
        <v>184</v>
      </c>
      <c r="AU167" s="158" t="s">
        <v>79</v>
      </c>
      <c r="AY167" s="18" t="s">
        <v>182</v>
      </c>
      <c r="BE167" s="159">
        <f aca="true" t="shared" si="4" ref="BE167:BE174">IF(N167="základní",J167,0)</f>
        <v>0</v>
      </c>
      <c r="BF167" s="159">
        <f aca="true" t="shared" si="5" ref="BF167:BF174">IF(N167="snížená",J167,0)</f>
        <v>0</v>
      </c>
      <c r="BG167" s="159">
        <f aca="true" t="shared" si="6" ref="BG167:BG174">IF(N167="zákl. přenesená",J167,0)</f>
        <v>0</v>
      </c>
      <c r="BH167" s="159">
        <f aca="true" t="shared" si="7" ref="BH167:BH174">IF(N167="sníž. přenesená",J167,0)</f>
        <v>0</v>
      </c>
      <c r="BI167" s="159">
        <f aca="true" t="shared" si="8" ref="BI167:BI174">IF(N167="nulová",J167,0)</f>
        <v>0</v>
      </c>
      <c r="BJ167" s="18" t="s">
        <v>15</v>
      </c>
      <c r="BK167" s="159">
        <f aca="true" t="shared" si="9" ref="BK167:BK174">ROUND(I167*H167,2)</f>
        <v>0</v>
      </c>
      <c r="BL167" s="18" t="s">
        <v>269</v>
      </c>
      <c r="BM167" s="158" t="s">
        <v>1006</v>
      </c>
    </row>
    <row r="168" spans="1:65" s="2" customFormat="1" ht="16.5" customHeight="1">
      <c r="A168" s="33"/>
      <c r="B168" s="146"/>
      <c r="C168" s="147" t="s">
        <v>8</v>
      </c>
      <c r="D168" s="342" t="s">
        <v>184</v>
      </c>
      <c r="E168" s="148" t="s">
        <v>298</v>
      </c>
      <c r="F168" s="149" t="s">
        <v>299</v>
      </c>
      <c r="G168" s="150" t="s">
        <v>300</v>
      </c>
      <c r="H168" s="151">
        <v>6</v>
      </c>
      <c r="I168" s="152"/>
      <c r="J168" s="153">
        <f t="shared" si="0"/>
        <v>0</v>
      </c>
      <c r="K168" s="149" t="s">
        <v>3</v>
      </c>
      <c r="L168" s="34"/>
      <c r="M168" s="154" t="s">
        <v>3</v>
      </c>
      <c r="N168" s="155" t="s">
        <v>42</v>
      </c>
      <c r="O168" s="54"/>
      <c r="P168" s="156">
        <f t="shared" si="1"/>
        <v>0</v>
      </c>
      <c r="Q168" s="156">
        <v>0</v>
      </c>
      <c r="R168" s="156">
        <f t="shared" si="2"/>
        <v>0</v>
      </c>
      <c r="S168" s="156">
        <v>0</v>
      </c>
      <c r="T168" s="157">
        <f t="shared" si="3"/>
        <v>0</v>
      </c>
      <c r="U168" s="33"/>
      <c r="V168" s="33"/>
      <c r="W168" s="33"/>
      <c r="X168" s="33"/>
      <c r="Y168" s="33"/>
      <c r="Z168" s="33"/>
      <c r="AA168" s="33"/>
      <c r="AB168" s="33"/>
      <c r="AC168" s="33"/>
      <c r="AD168" s="33"/>
      <c r="AE168" s="33"/>
      <c r="AR168" s="158" t="s">
        <v>269</v>
      </c>
      <c r="AT168" s="158" t="s">
        <v>184</v>
      </c>
      <c r="AU168" s="158" t="s">
        <v>79</v>
      </c>
      <c r="AY168" s="18" t="s">
        <v>182</v>
      </c>
      <c r="BE168" s="159">
        <f t="shared" si="4"/>
        <v>0</v>
      </c>
      <c r="BF168" s="159">
        <f t="shared" si="5"/>
        <v>0</v>
      </c>
      <c r="BG168" s="159">
        <f t="shared" si="6"/>
        <v>0</v>
      </c>
      <c r="BH168" s="159">
        <f t="shared" si="7"/>
        <v>0</v>
      </c>
      <c r="BI168" s="159">
        <f t="shared" si="8"/>
        <v>0</v>
      </c>
      <c r="BJ168" s="18" t="s">
        <v>15</v>
      </c>
      <c r="BK168" s="159">
        <f t="shared" si="9"/>
        <v>0</v>
      </c>
      <c r="BL168" s="18" t="s">
        <v>269</v>
      </c>
      <c r="BM168" s="158" t="s">
        <v>1007</v>
      </c>
    </row>
    <row r="169" spans="1:65" s="2" customFormat="1" ht="16.5" customHeight="1">
      <c r="A169" s="33"/>
      <c r="B169" s="146"/>
      <c r="C169" s="147" t="s">
        <v>302</v>
      </c>
      <c r="D169" s="342" t="s">
        <v>184</v>
      </c>
      <c r="E169" s="148" t="s">
        <v>303</v>
      </c>
      <c r="F169" s="149" t="s">
        <v>304</v>
      </c>
      <c r="G169" s="150" t="s">
        <v>300</v>
      </c>
      <c r="H169" s="151">
        <v>2</v>
      </c>
      <c r="I169" s="152"/>
      <c r="J169" s="153">
        <f t="shared" si="0"/>
        <v>0</v>
      </c>
      <c r="K169" s="149" t="s">
        <v>3</v>
      </c>
      <c r="L169" s="34"/>
      <c r="M169" s="154" t="s">
        <v>3</v>
      </c>
      <c r="N169" s="155" t="s">
        <v>42</v>
      </c>
      <c r="O169" s="54"/>
      <c r="P169" s="156">
        <f t="shared" si="1"/>
        <v>0</v>
      </c>
      <c r="Q169" s="156">
        <v>0</v>
      </c>
      <c r="R169" s="156">
        <f t="shared" si="2"/>
        <v>0</v>
      </c>
      <c r="S169" s="156">
        <v>0</v>
      </c>
      <c r="T169" s="157">
        <f t="shared" si="3"/>
        <v>0</v>
      </c>
      <c r="U169" s="33"/>
      <c r="V169" s="33"/>
      <c r="W169" s="33"/>
      <c r="X169" s="33"/>
      <c r="Y169" s="33"/>
      <c r="Z169" s="33"/>
      <c r="AA169" s="33"/>
      <c r="AB169" s="33"/>
      <c r="AC169" s="33"/>
      <c r="AD169" s="33"/>
      <c r="AE169" s="33"/>
      <c r="AR169" s="158" t="s">
        <v>269</v>
      </c>
      <c r="AT169" s="158" t="s">
        <v>184</v>
      </c>
      <c r="AU169" s="158" t="s">
        <v>79</v>
      </c>
      <c r="AY169" s="18" t="s">
        <v>182</v>
      </c>
      <c r="BE169" s="159">
        <f t="shared" si="4"/>
        <v>0</v>
      </c>
      <c r="BF169" s="159">
        <f t="shared" si="5"/>
        <v>0</v>
      </c>
      <c r="BG169" s="159">
        <f t="shared" si="6"/>
        <v>0</v>
      </c>
      <c r="BH169" s="159">
        <f t="shared" si="7"/>
        <v>0</v>
      </c>
      <c r="BI169" s="159">
        <f t="shared" si="8"/>
        <v>0</v>
      </c>
      <c r="BJ169" s="18" t="s">
        <v>15</v>
      </c>
      <c r="BK169" s="159">
        <f t="shared" si="9"/>
        <v>0</v>
      </c>
      <c r="BL169" s="18" t="s">
        <v>269</v>
      </c>
      <c r="BM169" s="158" t="s">
        <v>1008</v>
      </c>
    </row>
    <row r="170" spans="1:65" s="2" customFormat="1" ht="16.5" customHeight="1">
      <c r="A170" s="33"/>
      <c r="B170" s="146"/>
      <c r="C170" s="147" t="s">
        <v>306</v>
      </c>
      <c r="D170" s="342" t="s">
        <v>184</v>
      </c>
      <c r="E170" s="148" t="s">
        <v>307</v>
      </c>
      <c r="F170" s="149" t="s">
        <v>308</v>
      </c>
      <c r="G170" s="150" t="s">
        <v>300</v>
      </c>
      <c r="H170" s="151">
        <v>2</v>
      </c>
      <c r="I170" s="152"/>
      <c r="J170" s="153">
        <f t="shared" si="0"/>
        <v>0</v>
      </c>
      <c r="K170" s="149" t="s">
        <v>3</v>
      </c>
      <c r="L170" s="34"/>
      <c r="M170" s="154" t="s">
        <v>3</v>
      </c>
      <c r="N170" s="155" t="s">
        <v>42</v>
      </c>
      <c r="O170" s="54"/>
      <c r="P170" s="156">
        <f t="shared" si="1"/>
        <v>0</v>
      </c>
      <c r="Q170" s="156">
        <v>0</v>
      </c>
      <c r="R170" s="156">
        <f t="shared" si="2"/>
        <v>0</v>
      </c>
      <c r="S170" s="156">
        <v>0</v>
      </c>
      <c r="T170" s="157">
        <f t="shared" si="3"/>
        <v>0</v>
      </c>
      <c r="U170" s="33"/>
      <c r="V170" s="33"/>
      <c r="W170" s="33"/>
      <c r="X170" s="33"/>
      <c r="Y170" s="33"/>
      <c r="Z170" s="33"/>
      <c r="AA170" s="33"/>
      <c r="AB170" s="33"/>
      <c r="AC170" s="33"/>
      <c r="AD170" s="33"/>
      <c r="AE170" s="33"/>
      <c r="AR170" s="158" t="s">
        <v>269</v>
      </c>
      <c r="AT170" s="158" t="s">
        <v>184</v>
      </c>
      <c r="AU170" s="158" t="s">
        <v>79</v>
      </c>
      <c r="AY170" s="18" t="s">
        <v>182</v>
      </c>
      <c r="BE170" s="159">
        <f t="shared" si="4"/>
        <v>0</v>
      </c>
      <c r="BF170" s="159">
        <f t="shared" si="5"/>
        <v>0</v>
      </c>
      <c r="BG170" s="159">
        <f t="shared" si="6"/>
        <v>0</v>
      </c>
      <c r="BH170" s="159">
        <f t="shared" si="7"/>
        <v>0</v>
      </c>
      <c r="BI170" s="159">
        <f t="shared" si="8"/>
        <v>0</v>
      </c>
      <c r="BJ170" s="18" t="s">
        <v>15</v>
      </c>
      <c r="BK170" s="159">
        <f t="shared" si="9"/>
        <v>0</v>
      </c>
      <c r="BL170" s="18" t="s">
        <v>269</v>
      </c>
      <c r="BM170" s="158" t="s">
        <v>1009</v>
      </c>
    </row>
    <row r="171" spans="1:65" s="2" customFormat="1" ht="16.5" customHeight="1">
      <c r="A171" s="33"/>
      <c r="B171" s="146"/>
      <c r="C171" s="147" t="s">
        <v>310</v>
      </c>
      <c r="D171" s="342" t="s">
        <v>184</v>
      </c>
      <c r="E171" s="148" t="s">
        <v>311</v>
      </c>
      <c r="F171" s="149" t="s">
        <v>312</v>
      </c>
      <c r="G171" s="150" t="s">
        <v>300</v>
      </c>
      <c r="H171" s="151">
        <v>2</v>
      </c>
      <c r="I171" s="152"/>
      <c r="J171" s="153">
        <f t="shared" si="0"/>
        <v>0</v>
      </c>
      <c r="K171" s="149" t="s">
        <v>3</v>
      </c>
      <c r="L171" s="34"/>
      <c r="M171" s="154" t="s">
        <v>3</v>
      </c>
      <c r="N171" s="155" t="s">
        <v>42</v>
      </c>
      <c r="O171" s="54"/>
      <c r="P171" s="156">
        <f t="shared" si="1"/>
        <v>0</v>
      </c>
      <c r="Q171" s="156">
        <v>0</v>
      </c>
      <c r="R171" s="156">
        <f t="shared" si="2"/>
        <v>0</v>
      </c>
      <c r="S171" s="156">
        <v>0</v>
      </c>
      <c r="T171" s="157">
        <f t="shared" si="3"/>
        <v>0</v>
      </c>
      <c r="U171" s="33"/>
      <c r="V171" s="33"/>
      <c r="W171" s="33"/>
      <c r="X171" s="33"/>
      <c r="Y171" s="33"/>
      <c r="Z171" s="33"/>
      <c r="AA171" s="33"/>
      <c r="AB171" s="33"/>
      <c r="AC171" s="33"/>
      <c r="AD171" s="33"/>
      <c r="AE171" s="33"/>
      <c r="AR171" s="158" t="s">
        <v>269</v>
      </c>
      <c r="AT171" s="158" t="s">
        <v>184</v>
      </c>
      <c r="AU171" s="158" t="s">
        <v>79</v>
      </c>
      <c r="AY171" s="18" t="s">
        <v>182</v>
      </c>
      <c r="BE171" s="159">
        <f t="shared" si="4"/>
        <v>0</v>
      </c>
      <c r="BF171" s="159">
        <f t="shared" si="5"/>
        <v>0</v>
      </c>
      <c r="BG171" s="159">
        <f t="shared" si="6"/>
        <v>0</v>
      </c>
      <c r="BH171" s="159">
        <f t="shared" si="7"/>
        <v>0</v>
      </c>
      <c r="BI171" s="159">
        <f t="shared" si="8"/>
        <v>0</v>
      </c>
      <c r="BJ171" s="18" t="s">
        <v>15</v>
      </c>
      <c r="BK171" s="159">
        <f t="shared" si="9"/>
        <v>0</v>
      </c>
      <c r="BL171" s="18" t="s">
        <v>269</v>
      </c>
      <c r="BM171" s="158" t="s">
        <v>1010</v>
      </c>
    </row>
    <row r="172" spans="1:65" s="2" customFormat="1" ht="16.5" customHeight="1">
      <c r="A172" s="33"/>
      <c r="B172" s="146"/>
      <c r="C172" s="147" t="s">
        <v>314</v>
      </c>
      <c r="D172" s="342" t="s">
        <v>184</v>
      </c>
      <c r="E172" s="148" t="s">
        <v>315</v>
      </c>
      <c r="F172" s="149" t="s">
        <v>316</v>
      </c>
      <c r="G172" s="150" t="s">
        <v>300</v>
      </c>
      <c r="H172" s="151">
        <v>2</v>
      </c>
      <c r="I172" s="152"/>
      <c r="J172" s="153">
        <f t="shared" si="0"/>
        <v>0</v>
      </c>
      <c r="K172" s="149" t="s">
        <v>3</v>
      </c>
      <c r="L172" s="34"/>
      <c r="M172" s="154" t="s">
        <v>3</v>
      </c>
      <c r="N172" s="155" t="s">
        <v>42</v>
      </c>
      <c r="O172" s="54"/>
      <c r="P172" s="156">
        <f t="shared" si="1"/>
        <v>0</v>
      </c>
      <c r="Q172" s="156">
        <v>0</v>
      </c>
      <c r="R172" s="156">
        <f t="shared" si="2"/>
        <v>0</v>
      </c>
      <c r="S172" s="156">
        <v>0</v>
      </c>
      <c r="T172" s="157">
        <f t="shared" si="3"/>
        <v>0</v>
      </c>
      <c r="U172" s="33"/>
      <c r="V172" s="33"/>
      <c r="W172" s="33"/>
      <c r="X172" s="33"/>
      <c r="Y172" s="33"/>
      <c r="Z172" s="33"/>
      <c r="AA172" s="33"/>
      <c r="AB172" s="33"/>
      <c r="AC172" s="33"/>
      <c r="AD172" s="33"/>
      <c r="AE172" s="33"/>
      <c r="AR172" s="158" t="s">
        <v>269</v>
      </c>
      <c r="AT172" s="158" t="s">
        <v>184</v>
      </c>
      <c r="AU172" s="158" t="s">
        <v>79</v>
      </c>
      <c r="AY172" s="18" t="s">
        <v>182</v>
      </c>
      <c r="BE172" s="159">
        <f t="shared" si="4"/>
        <v>0</v>
      </c>
      <c r="BF172" s="159">
        <f t="shared" si="5"/>
        <v>0</v>
      </c>
      <c r="BG172" s="159">
        <f t="shared" si="6"/>
        <v>0</v>
      </c>
      <c r="BH172" s="159">
        <f t="shared" si="7"/>
        <v>0</v>
      </c>
      <c r="BI172" s="159">
        <f t="shared" si="8"/>
        <v>0</v>
      </c>
      <c r="BJ172" s="18" t="s">
        <v>15</v>
      </c>
      <c r="BK172" s="159">
        <f t="shared" si="9"/>
        <v>0</v>
      </c>
      <c r="BL172" s="18" t="s">
        <v>269</v>
      </c>
      <c r="BM172" s="158" t="s">
        <v>1011</v>
      </c>
    </row>
    <row r="173" spans="1:65" s="2" customFormat="1" ht="16.5" customHeight="1">
      <c r="A173" s="33"/>
      <c r="B173" s="146"/>
      <c r="C173" s="147" t="s">
        <v>318</v>
      </c>
      <c r="D173" s="342" t="s">
        <v>184</v>
      </c>
      <c r="E173" s="148" t="s">
        <v>319</v>
      </c>
      <c r="F173" s="149" t="s">
        <v>320</v>
      </c>
      <c r="G173" s="150" t="s">
        <v>300</v>
      </c>
      <c r="H173" s="151">
        <v>2</v>
      </c>
      <c r="I173" s="152"/>
      <c r="J173" s="153">
        <f t="shared" si="0"/>
        <v>0</v>
      </c>
      <c r="K173" s="149" t="s">
        <v>3</v>
      </c>
      <c r="L173" s="34"/>
      <c r="M173" s="154" t="s">
        <v>3</v>
      </c>
      <c r="N173" s="155" t="s">
        <v>42</v>
      </c>
      <c r="O173" s="54"/>
      <c r="P173" s="156">
        <f t="shared" si="1"/>
        <v>0</v>
      </c>
      <c r="Q173" s="156">
        <v>0</v>
      </c>
      <c r="R173" s="156">
        <f t="shared" si="2"/>
        <v>0</v>
      </c>
      <c r="S173" s="156">
        <v>0</v>
      </c>
      <c r="T173" s="157">
        <f t="shared" si="3"/>
        <v>0</v>
      </c>
      <c r="U173" s="33"/>
      <c r="V173" s="33"/>
      <c r="W173" s="33"/>
      <c r="X173" s="33"/>
      <c r="Y173" s="33"/>
      <c r="Z173" s="33"/>
      <c r="AA173" s="33"/>
      <c r="AB173" s="33"/>
      <c r="AC173" s="33"/>
      <c r="AD173" s="33"/>
      <c r="AE173" s="33"/>
      <c r="AR173" s="158" t="s">
        <v>269</v>
      </c>
      <c r="AT173" s="158" t="s">
        <v>184</v>
      </c>
      <c r="AU173" s="158" t="s">
        <v>79</v>
      </c>
      <c r="AY173" s="18" t="s">
        <v>182</v>
      </c>
      <c r="BE173" s="159">
        <f t="shared" si="4"/>
        <v>0</v>
      </c>
      <c r="BF173" s="159">
        <f t="shared" si="5"/>
        <v>0</v>
      </c>
      <c r="BG173" s="159">
        <f t="shared" si="6"/>
        <v>0</v>
      </c>
      <c r="BH173" s="159">
        <f t="shared" si="7"/>
        <v>0</v>
      </c>
      <c r="BI173" s="159">
        <f t="shared" si="8"/>
        <v>0</v>
      </c>
      <c r="BJ173" s="18" t="s">
        <v>15</v>
      </c>
      <c r="BK173" s="159">
        <f t="shared" si="9"/>
        <v>0</v>
      </c>
      <c r="BL173" s="18" t="s">
        <v>269</v>
      </c>
      <c r="BM173" s="158" t="s">
        <v>1012</v>
      </c>
    </row>
    <row r="174" spans="1:65" s="2" customFormat="1" ht="16.5" customHeight="1">
      <c r="A174" s="33"/>
      <c r="B174" s="146"/>
      <c r="C174" s="147" t="s">
        <v>322</v>
      </c>
      <c r="D174" s="342" t="s">
        <v>184</v>
      </c>
      <c r="E174" s="148" t="s">
        <v>323</v>
      </c>
      <c r="F174" s="149" t="s">
        <v>324</v>
      </c>
      <c r="G174" s="150" t="s">
        <v>300</v>
      </c>
      <c r="H174" s="151">
        <v>2</v>
      </c>
      <c r="I174" s="152"/>
      <c r="J174" s="153">
        <f t="shared" si="0"/>
        <v>0</v>
      </c>
      <c r="K174" s="149" t="s">
        <v>3</v>
      </c>
      <c r="L174" s="34"/>
      <c r="M174" s="154" t="s">
        <v>3</v>
      </c>
      <c r="N174" s="155" t="s">
        <v>42</v>
      </c>
      <c r="O174" s="54"/>
      <c r="P174" s="156">
        <f t="shared" si="1"/>
        <v>0</v>
      </c>
      <c r="Q174" s="156">
        <v>0</v>
      </c>
      <c r="R174" s="156">
        <f t="shared" si="2"/>
        <v>0</v>
      </c>
      <c r="S174" s="156">
        <v>0</v>
      </c>
      <c r="T174" s="157">
        <f t="shared" si="3"/>
        <v>0</v>
      </c>
      <c r="U174" s="33"/>
      <c r="V174" s="33"/>
      <c r="W174" s="33"/>
      <c r="X174" s="33"/>
      <c r="Y174" s="33"/>
      <c r="Z174" s="33"/>
      <c r="AA174" s="33"/>
      <c r="AB174" s="33"/>
      <c r="AC174" s="33"/>
      <c r="AD174" s="33"/>
      <c r="AE174" s="33"/>
      <c r="AR174" s="158" t="s">
        <v>269</v>
      </c>
      <c r="AT174" s="158" t="s">
        <v>184</v>
      </c>
      <c r="AU174" s="158" t="s">
        <v>79</v>
      </c>
      <c r="AY174" s="18" t="s">
        <v>182</v>
      </c>
      <c r="BE174" s="159">
        <f t="shared" si="4"/>
        <v>0</v>
      </c>
      <c r="BF174" s="159">
        <f t="shared" si="5"/>
        <v>0</v>
      </c>
      <c r="BG174" s="159">
        <f t="shared" si="6"/>
        <v>0</v>
      </c>
      <c r="BH174" s="159">
        <f t="shared" si="7"/>
        <v>0</v>
      </c>
      <c r="BI174" s="159">
        <f t="shared" si="8"/>
        <v>0</v>
      </c>
      <c r="BJ174" s="18" t="s">
        <v>15</v>
      </c>
      <c r="BK174" s="159">
        <f t="shared" si="9"/>
        <v>0</v>
      </c>
      <c r="BL174" s="18" t="s">
        <v>269</v>
      </c>
      <c r="BM174" s="158" t="s">
        <v>1013</v>
      </c>
    </row>
    <row r="175" spans="2:63" s="12" customFormat="1" ht="22.9" customHeight="1">
      <c r="B175" s="133"/>
      <c r="D175" s="344" t="s">
        <v>70</v>
      </c>
      <c r="E175" s="144" t="s">
        <v>326</v>
      </c>
      <c r="F175" s="144" t="s">
        <v>327</v>
      </c>
      <c r="I175" s="136"/>
      <c r="J175" s="145">
        <f>BK175</f>
        <v>0</v>
      </c>
      <c r="L175" s="133"/>
      <c r="M175" s="138"/>
      <c r="N175" s="139"/>
      <c r="O175" s="139"/>
      <c r="P175" s="140">
        <f>SUM(P176:P181)</f>
        <v>0</v>
      </c>
      <c r="Q175" s="139"/>
      <c r="R175" s="140">
        <f>SUM(R176:R181)</f>
        <v>0.11364</v>
      </c>
      <c r="S175" s="139"/>
      <c r="T175" s="141">
        <f>SUM(T176:T181)</f>
        <v>0.15489</v>
      </c>
      <c r="AR175" s="134" t="s">
        <v>79</v>
      </c>
      <c r="AT175" s="142" t="s">
        <v>70</v>
      </c>
      <c r="AU175" s="142" t="s">
        <v>15</v>
      </c>
      <c r="AY175" s="134" t="s">
        <v>182</v>
      </c>
      <c r="BK175" s="143">
        <f>SUM(BK176:BK181)</f>
        <v>0</v>
      </c>
    </row>
    <row r="176" spans="1:65" s="2" customFormat="1" ht="48">
      <c r="A176" s="33"/>
      <c r="B176" s="146"/>
      <c r="C176" s="147" t="s">
        <v>328</v>
      </c>
      <c r="D176" s="342" t="s">
        <v>184</v>
      </c>
      <c r="E176" s="148" t="s">
        <v>329</v>
      </c>
      <c r="F176" s="149" t="s">
        <v>330</v>
      </c>
      <c r="G176" s="150" t="s">
        <v>187</v>
      </c>
      <c r="H176" s="151">
        <v>9</v>
      </c>
      <c r="I176" s="152"/>
      <c r="J176" s="153">
        <f>ROUND(I176*H176,2)</f>
        <v>0</v>
      </c>
      <c r="K176" s="149" t="s">
        <v>3</v>
      </c>
      <c r="L176" s="34"/>
      <c r="M176" s="154" t="s">
        <v>3</v>
      </c>
      <c r="N176" s="155" t="s">
        <v>42</v>
      </c>
      <c r="O176" s="54"/>
      <c r="P176" s="156">
        <f>O176*H176</f>
        <v>0</v>
      </c>
      <c r="Q176" s="156">
        <v>0.01254</v>
      </c>
      <c r="R176" s="156">
        <f>Q176*H176</f>
        <v>0.11286</v>
      </c>
      <c r="S176" s="156">
        <v>0</v>
      </c>
      <c r="T176" s="157">
        <f>S176*H176</f>
        <v>0</v>
      </c>
      <c r="U176" s="33"/>
      <c r="V176" s="33"/>
      <c r="W176" s="33"/>
      <c r="X176" s="33"/>
      <c r="Y176" s="33"/>
      <c r="Z176" s="33"/>
      <c r="AA176" s="33"/>
      <c r="AB176" s="33"/>
      <c r="AC176" s="33"/>
      <c r="AD176" s="33"/>
      <c r="AE176" s="33"/>
      <c r="AR176" s="158" t="s">
        <v>269</v>
      </c>
      <c r="AT176" s="158" t="s">
        <v>184</v>
      </c>
      <c r="AU176" s="158" t="s">
        <v>79</v>
      </c>
      <c r="AY176" s="18" t="s">
        <v>182</v>
      </c>
      <c r="BE176" s="159">
        <f>IF(N176="základní",J176,0)</f>
        <v>0</v>
      </c>
      <c r="BF176" s="159">
        <f>IF(N176="snížená",J176,0)</f>
        <v>0</v>
      </c>
      <c r="BG176" s="159">
        <f>IF(N176="zákl. přenesená",J176,0)</f>
        <v>0</v>
      </c>
      <c r="BH176" s="159">
        <f>IF(N176="sníž. přenesená",J176,0)</f>
        <v>0</v>
      </c>
      <c r="BI176" s="159">
        <f>IF(N176="nulová",J176,0)</f>
        <v>0</v>
      </c>
      <c r="BJ176" s="18" t="s">
        <v>15</v>
      </c>
      <c r="BK176" s="159">
        <f>ROUND(I176*H176,2)</f>
        <v>0</v>
      </c>
      <c r="BL176" s="18" t="s">
        <v>269</v>
      </c>
      <c r="BM176" s="158" t="s">
        <v>1014</v>
      </c>
    </row>
    <row r="177" spans="2:51" s="13" customFormat="1" ht="12">
      <c r="B177" s="160"/>
      <c r="D177" s="343" t="s">
        <v>190</v>
      </c>
      <c r="E177" s="161" t="s">
        <v>3</v>
      </c>
      <c r="F177" s="162" t="s">
        <v>226</v>
      </c>
      <c r="H177" s="163">
        <v>9</v>
      </c>
      <c r="I177" s="164"/>
      <c r="L177" s="160"/>
      <c r="M177" s="165"/>
      <c r="N177" s="166"/>
      <c r="O177" s="166"/>
      <c r="P177" s="166"/>
      <c r="Q177" s="166"/>
      <c r="R177" s="166"/>
      <c r="S177" s="166"/>
      <c r="T177" s="167"/>
      <c r="AT177" s="161" t="s">
        <v>190</v>
      </c>
      <c r="AU177" s="161" t="s">
        <v>79</v>
      </c>
      <c r="AV177" s="13" t="s">
        <v>79</v>
      </c>
      <c r="AW177" s="13" t="s">
        <v>33</v>
      </c>
      <c r="AX177" s="13" t="s">
        <v>15</v>
      </c>
      <c r="AY177" s="161" t="s">
        <v>182</v>
      </c>
    </row>
    <row r="178" spans="1:65" s="2" customFormat="1" ht="48">
      <c r="A178" s="33"/>
      <c r="B178" s="146"/>
      <c r="C178" s="147" t="s">
        <v>332</v>
      </c>
      <c r="D178" s="342" t="s">
        <v>184</v>
      </c>
      <c r="E178" s="148" t="s">
        <v>333</v>
      </c>
      <c r="F178" s="149" t="s">
        <v>334</v>
      </c>
      <c r="G178" s="150" t="s">
        <v>187</v>
      </c>
      <c r="H178" s="151">
        <v>9</v>
      </c>
      <c r="I178" s="152"/>
      <c r="J178" s="153">
        <f>ROUND(I178*H178,2)</f>
        <v>0</v>
      </c>
      <c r="K178" s="149" t="s">
        <v>188</v>
      </c>
      <c r="L178" s="34"/>
      <c r="M178" s="154" t="s">
        <v>3</v>
      </c>
      <c r="N178" s="155" t="s">
        <v>42</v>
      </c>
      <c r="O178" s="54"/>
      <c r="P178" s="156">
        <f>O178*H178</f>
        <v>0</v>
      </c>
      <c r="Q178" s="156">
        <v>0</v>
      </c>
      <c r="R178" s="156">
        <f>Q178*H178</f>
        <v>0</v>
      </c>
      <c r="S178" s="156">
        <v>0.01721</v>
      </c>
      <c r="T178" s="157">
        <f>S178*H178</f>
        <v>0.15489</v>
      </c>
      <c r="U178" s="33"/>
      <c r="V178" s="33"/>
      <c r="W178" s="33"/>
      <c r="X178" s="33"/>
      <c r="Y178" s="33"/>
      <c r="Z178" s="33"/>
      <c r="AA178" s="33"/>
      <c r="AB178" s="33"/>
      <c r="AC178" s="33"/>
      <c r="AD178" s="33"/>
      <c r="AE178" s="33"/>
      <c r="AR178" s="158" t="s">
        <v>269</v>
      </c>
      <c r="AT178" s="158" t="s">
        <v>184</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1015</v>
      </c>
    </row>
    <row r="179" spans="1:65" s="2" customFormat="1" ht="33" customHeight="1">
      <c r="A179" s="33"/>
      <c r="B179" s="146"/>
      <c r="C179" s="147" t="s">
        <v>336</v>
      </c>
      <c r="D179" s="342" t="s">
        <v>184</v>
      </c>
      <c r="E179" s="148" t="s">
        <v>337</v>
      </c>
      <c r="F179" s="149" t="s">
        <v>338</v>
      </c>
      <c r="G179" s="150" t="s">
        <v>300</v>
      </c>
      <c r="H179" s="151">
        <v>2</v>
      </c>
      <c r="I179" s="152"/>
      <c r="J179" s="153">
        <f>ROUND(I179*H179,2)</f>
        <v>0</v>
      </c>
      <c r="K179" s="149" t="s">
        <v>3</v>
      </c>
      <c r="L179" s="34"/>
      <c r="M179" s="154" t="s">
        <v>3</v>
      </c>
      <c r="N179" s="155" t="s">
        <v>42</v>
      </c>
      <c r="O179" s="54"/>
      <c r="P179" s="156">
        <f>O179*H179</f>
        <v>0</v>
      </c>
      <c r="Q179" s="156">
        <v>3E-05</v>
      </c>
      <c r="R179" s="156">
        <f>Q179*H179</f>
        <v>6E-05</v>
      </c>
      <c r="S179" s="156">
        <v>0</v>
      </c>
      <c r="T179" s="157">
        <f>S179*H179</f>
        <v>0</v>
      </c>
      <c r="U179" s="33"/>
      <c r="V179" s="33"/>
      <c r="W179" s="33"/>
      <c r="X179" s="33"/>
      <c r="Y179" s="33"/>
      <c r="Z179" s="33"/>
      <c r="AA179" s="33"/>
      <c r="AB179" s="33"/>
      <c r="AC179" s="33"/>
      <c r="AD179" s="33"/>
      <c r="AE179" s="33"/>
      <c r="AR179" s="158" t="s">
        <v>269</v>
      </c>
      <c r="AT179" s="158" t="s">
        <v>184</v>
      </c>
      <c r="AU179" s="158" t="s">
        <v>79</v>
      </c>
      <c r="AY179" s="18" t="s">
        <v>182</v>
      </c>
      <c r="BE179" s="159">
        <f>IF(N179="základní",J179,0)</f>
        <v>0</v>
      </c>
      <c r="BF179" s="159">
        <f>IF(N179="snížená",J179,0)</f>
        <v>0</v>
      </c>
      <c r="BG179" s="159">
        <f>IF(N179="zákl. přenesená",J179,0)</f>
        <v>0</v>
      </c>
      <c r="BH179" s="159">
        <f>IF(N179="sníž. přenesená",J179,0)</f>
        <v>0</v>
      </c>
      <c r="BI179" s="159">
        <f>IF(N179="nulová",J179,0)</f>
        <v>0</v>
      </c>
      <c r="BJ179" s="18" t="s">
        <v>15</v>
      </c>
      <c r="BK179" s="159">
        <f>ROUND(I179*H179,2)</f>
        <v>0</v>
      </c>
      <c r="BL179" s="18" t="s">
        <v>269</v>
      </c>
      <c r="BM179" s="158" t="s">
        <v>1016</v>
      </c>
    </row>
    <row r="180" spans="1:65" s="2" customFormat="1" ht="21.75" customHeight="1">
      <c r="A180" s="33"/>
      <c r="B180" s="146"/>
      <c r="C180" s="184" t="s">
        <v>340</v>
      </c>
      <c r="D180" s="345" t="s">
        <v>341</v>
      </c>
      <c r="E180" s="185" t="s">
        <v>342</v>
      </c>
      <c r="F180" s="186" t="s">
        <v>343</v>
      </c>
      <c r="G180" s="187" t="s">
        <v>300</v>
      </c>
      <c r="H180" s="188">
        <v>2</v>
      </c>
      <c r="I180" s="189"/>
      <c r="J180" s="190">
        <f>ROUND(I180*H180,2)</f>
        <v>0</v>
      </c>
      <c r="K180" s="186" t="s">
        <v>3</v>
      </c>
      <c r="L180" s="191"/>
      <c r="M180" s="192" t="s">
        <v>3</v>
      </c>
      <c r="N180" s="193" t="s">
        <v>42</v>
      </c>
      <c r="O180" s="54"/>
      <c r="P180" s="156">
        <f>O180*H180</f>
        <v>0</v>
      </c>
      <c r="Q180" s="156">
        <v>0.00036</v>
      </c>
      <c r="R180" s="156">
        <f>Q180*H180</f>
        <v>0.00072</v>
      </c>
      <c r="S180" s="156">
        <v>0</v>
      </c>
      <c r="T180" s="157">
        <f>S180*H180</f>
        <v>0</v>
      </c>
      <c r="U180" s="33"/>
      <c r="V180" s="33"/>
      <c r="W180" s="33"/>
      <c r="X180" s="33"/>
      <c r="Y180" s="33"/>
      <c r="Z180" s="33"/>
      <c r="AA180" s="33"/>
      <c r="AB180" s="33"/>
      <c r="AC180" s="33"/>
      <c r="AD180" s="33"/>
      <c r="AE180" s="33"/>
      <c r="AR180" s="158" t="s">
        <v>344</v>
      </c>
      <c r="AT180" s="158" t="s">
        <v>341</v>
      </c>
      <c r="AU180" s="158" t="s">
        <v>79</v>
      </c>
      <c r="AY180" s="18" t="s">
        <v>182</v>
      </c>
      <c r="BE180" s="159">
        <f>IF(N180="základní",J180,0)</f>
        <v>0</v>
      </c>
      <c r="BF180" s="159">
        <f>IF(N180="snížená",J180,0)</f>
        <v>0</v>
      </c>
      <c r="BG180" s="159">
        <f>IF(N180="zákl. přenesená",J180,0)</f>
        <v>0</v>
      </c>
      <c r="BH180" s="159">
        <f>IF(N180="sníž. přenesená",J180,0)</f>
        <v>0</v>
      </c>
      <c r="BI180" s="159">
        <f>IF(N180="nulová",J180,0)</f>
        <v>0</v>
      </c>
      <c r="BJ180" s="18" t="s">
        <v>15</v>
      </c>
      <c r="BK180" s="159">
        <f>ROUND(I180*H180,2)</f>
        <v>0</v>
      </c>
      <c r="BL180" s="18" t="s">
        <v>269</v>
      </c>
      <c r="BM180" s="158" t="s">
        <v>1017</v>
      </c>
    </row>
    <row r="181" spans="1:65" s="2" customFormat="1" ht="48">
      <c r="A181" s="33"/>
      <c r="B181" s="146"/>
      <c r="C181" s="147" t="s">
        <v>344</v>
      </c>
      <c r="D181" s="342" t="s">
        <v>184</v>
      </c>
      <c r="E181" s="148" t="s">
        <v>816</v>
      </c>
      <c r="F181" s="149" t="s">
        <v>817</v>
      </c>
      <c r="G181" s="150" t="s">
        <v>290</v>
      </c>
      <c r="H181" s="183"/>
      <c r="I181" s="152"/>
      <c r="J181" s="153">
        <f>ROUND(I181*H181,2)</f>
        <v>0</v>
      </c>
      <c r="K181" s="149" t="s">
        <v>188</v>
      </c>
      <c r="L181" s="34"/>
      <c r="M181" s="154" t="s">
        <v>3</v>
      </c>
      <c r="N181" s="155" t="s">
        <v>42</v>
      </c>
      <c r="O181" s="54"/>
      <c r="P181" s="156">
        <f>O181*H181</f>
        <v>0</v>
      </c>
      <c r="Q181" s="156">
        <v>0</v>
      </c>
      <c r="R181" s="156">
        <f>Q181*H181</f>
        <v>0</v>
      </c>
      <c r="S181" s="156">
        <v>0</v>
      </c>
      <c r="T181" s="157">
        <f>S181*H181</f>
        <v>0</v>
      </c>
      <c r="U181" s="33"/>
      <c r="V181" s="33"/>
      <c r="W181" s="33"/>
      <c r="X181" s="33"/>
      <c r="Y181" s="33"/>
      <c r="Z181" s="33"/>
      <c r="AA181" s="33"/>
      <c r="AB181" s="33"/>
      <c r="AC181" s="33"/>
      <c r="AD181" s="33"/>
      <c r="AE181" s="33"/>
      <c r="AR181" s="158" t="s">
        <v>269</v>
      </c>
      <c r="AT181" s="158" t="s">
        <v>184</v>
      </c>
      <c r="AU181" s="158" t="s">
        <v>79</v>
      </c>
      <c r="AY181" s="18" t="s">
        <v>182</v>
      </c>
      <c r="BE181" s="159">
        <f>IF(N181="základní",J181,0)</f>
        <v>0</v>
      </c>
      <c r="BF181" s="159">
        <f>IF(N181="snížená",J181,0)</f>
        <v>0</v>
      </c>
      <c r="BG181" s="159">
        <f>IF(N181="zákl. přenesená",J181,0)</f>
        <v>0</v>
      </c>
      <c r="BH181" s="159">
        <f>IF(N181="sníž. přenesená",J181,0)</f>
        <v>0</v>
      </c>
      <c r="BI181" s="159">
        <f>IF(N181="nulová",J181,0)</f>
        <v>0</v>
      </c>
      <c r="BJ181" s="18" t="s">
        <v>15</v>
      </c>
      <c r="BK181" s="159">
        <f>ROUND(I181*H181,2)</f>
        <v>0</v>
      </c>
      <c r="BL181" s="18" t="s">
        <v>269</v>
      </c>
      <c r="BM181" s="158" t="s">
        <v>1018</v>
      </c>
    </row>
    <row r="182" spans="2:63" s="12" customFormat="1" ht="22.9" customHeight="1">
      <c r="B182" s="133"/>
      <c r="D182" s="344" t="s">
        <v>70</v>
      </c>
      <c r="E182" s="144" t="s">
        <v>349</v>
      </c>
      <c r="F182" s="144" t="s">
        <v>350</v>
      </c>
      <c r="I182" s="136"/>
      <c r="J182" s="145">
        <f>BK182</f>
        <v>0</v>
      </c>
      <c r="L182" s="133"/>
      <c r="M182" s="138"/>
      <c r="N182" s="139"/>
      <c r="O182" s="139"/>
      <c r="P182" s="140">
        <f>SUM(P183:P191)</f>
        <v>0</v>
      </c>
      <c r="Q182" s="139"/>
      <c r="R182" s="140">
        <f>SUM(R183:R191)</f>
        <v>0.05486</v>
      </c>
      <c r="S182" s="139"/>
      <c r="T182" s="141">
        <f>SUM(T183:T191)</f>
        <v>0.048</v>
      </c>
      <c r="AR182" s="134" t="s">
        <v>79</v>
      </c>
      <c r="AT182" s="142" t="s">
        <v>70</v>
      </c>
      <c r="AU182" s="142" t="s">
        <v>15</v>
      </c>
      <c r="AY182" s="134" t="s">
        <v>182</v>
      </c>
      <c r="BK182" s="143">
        <f>SUM(BK183:BK191)</f>
        <v>0</v>
      </c>
    </row>
    <row r="183" spans="1:65" s="2" customFormat="1" ht="36">
      <c r="A183" s="33"/>
      <c r="B183" s="146"/>
      <c r="C183" s="147" t="s">
        <v>351</v>
      </c>
      <c r="D183" s="342" t="s">
        <v>184</v>
      </c>
      <c r="E183" s="148" t="s">
        <v>352</v>
      </c>
      <c r="F183" s="149" t="s">
        <v>353</v>
      </c>
      <c r="G183" s="150" t="s">
        <v>300</v>
      </c>
      <c r="H183" s="151">
        <v>2</v>
      </c>
      <c r="I183" s="152"/>
      <c r="J183" s="153">
        <f aca="true" t="shared" si="10" ref="J183:J188">ROUND(I183*H183,2)</f>
        <v>0</v>
      </c>
      <c r="K183" s="149" t="s">
        <v>188</v>
      </c>
      <c r="L183" s="34"/>
      <c r="M183" s="154" t="s">
        <v>3</v>
      </c>
      <c r="N183" s="155" t="s">
        <v>42</v>
      </c>
      <c r="O183" s="54"/>
      <c r="P183" s="156">
        <f aca="true" t="shared" si="11" ref="P183:P188">O183*H183</f>
        <v>0</v>
      </c>
      <c r="Q183" s="156">
        <v>0</v>
      </c>
      <c r="R183" s="156">
        <f aca="true" t="shared" si="12" ref="R183:R188">Q183*H183</f>
        <v>0</v>
      </c>
      <c r="S183" s="156">
        <v>0</v>
      </c>
      <c r="T183" s="157">
        <f aca="true" t="shared" si="13" ref="T183:T188">S183*H183</f>
        <v>0</v>
      </c>
      <c r="U183" s="33"/>
      <c r="V183" s="33"/>
      <c r="W183" s="33"/>
      <c r="X183" s="33"/>
      <c r="Y183" s="33"/>
      <c r="Z183" s="33"/>
      <c r="AA183" s="33"/>
      <c r="AB183" s="33"/>
      <c r="AC183" s="33"/>
      <c r="AD183" s="33"/>
      <c r="AE183" s="33"/>
      <c r="AR183" s="158" t="s">
        <v>269</v>
      </c>
      <c r="AT183" s="158" t="s">
        <v>184</v>
      </c>
      <c r="AU183" s="158" t="s">
        <v>79</v>
      </c>
      <c r="AY183" s="18" t="s">
        <v>182</v>
      </c>
      <c r="BE183" s="159">
        <f aca="true" t="shared" si="14" ref="BE183:BE188">IF(N183="základní",J183,0)</f>
        <v>0</v>
      </c>
      <c r="BF183" s="159">
        <f aca="true" t="shared" si="15" ref="BF183:BF188">IF(N183="snížená",J183,0)</f>
        <v>0</v>
      </c>
      <c r="BG183" s="159">
        <f aca="true" t="shared" si="16" ref="BG183:BG188">IF(N183="zákl. přenesená",J183,0)</f>
        <v>0</v>
      </c>
      <c r="BH183" s="159">
        <f aca="true" t="shared" si="17" ref="BH183:BH188">IF(N183="sníž. přenesená",J183,0)</f>
        <v>0</v>
      </c>
      <c r="BI183" s="159">
        <f aca="true" t="shared" si="18" ref="BI183:BI188">IF(N183="nulová",J183,0)</f>
        <v>0</v>
      </c>
      <c r="BJ183" s="18" t="s">
        <v>15</v>
      </c>
      <c r="BK183" s="159">
        <f aca="true" t="shared" si="19" ref="BK183:BK188">ROUND(I183*H183,2)</f>
        <v>0</v>
      </c>
      <c r="BL183" s="18" t="s">
        <v>269</v>
      </c>
      <c r="BM183" s="158" t="s">
        <v>1019</v>
      </c>
    </row>
    <row r="184" spans="1:65" s="2" customFormat="1" ht="33" customHeight="1">
      <c r="A184" s="33"/>
      <c r="B184" s="146"/>
      <c r="C184" s="184" t="s">
        <v>355</v>
      </c>
      <c r="D184" s="345" t="s">
        <v>341</v>
      </c>
      <c r="E184" s="185" t="s">
        <v>356</v>
      </c>
      <c r="F184" s="186" t="s">
        <v>357</v>
      </c>
      <c r="G184" s="187" t="s">
        <v>300</v>
      </c>
      <c r="H184" s="188">
        <v>2</v>
      </c>
      <c r="I184" s="189"/>
      <c r="J184" s="190">
        <f t="shared" si="10"/>
        <v>0</v>
      </c>
      <c r="K184" s="186" t="s">
        <v>3</v>
      </c>
      <c r="L184" s="191"/>
      <c r="M184" s="192" t="s">
        <v>3</v>
      </c>
      <c r="N184" s="193" t="s">
        <v>42</v>
      </c>
      <c r="O184" s="54"/>
      <c r="P184" s="156">
        <f t="shared" si="11"/>
        <v>0</v>
      </c>
      <c r="Q184" s="156">
        <v>0.0155</v>
      </c>
      <c r="R184" s="156">
        <f t="shared" si="12"/>
        <v>0.031</v>
      </c>
      <c r="S184" s="156">
        <v>0</v>
      </c>
      <c r="T184" s="157">
        <f t="shared" si="13"/>
        <v>0</v>
      </c>
      <c r="U184" s="33"/>
      <c r="V184" s="33"/>
      <c r="W184" s="33"/>
      <c r="X184" s="33"/>
      <c r="Y184" s="33"/>
      <c r="Z184" s="33"/>
      <c r="AA184" s="33"/>
      <c r="AB184" s="33"/>
      <c r="AC184" s="33"/>
      <c r="AD184" s="33"/>
      <c r="AE184" s="33"/>
      <c r="AR184" s="158" t="s">
        <v>344</v>
      </c>
      <c r="AT184" s="158" t="s">
        <v>341</v>
      </c>
      <c r="AU184" s="158" t="s">
        <v>79</v>
      </c>
      <c r="AY184" s="18" t="s">
        <v>182</v>
      </c>
      <c r="BE184" s="159">
        <f t="shared" si="14"/>
        <v>0</v>
      </c>
      <c r="BF184" s="159">
        <f t="shared" si="15"/>
        <v>0</v>
      </c>
      <c r="BG184" s="159">
        <f t="shared" si="16"/>
        <v>0</v>
      </c>
      <c r="BH184" s="159">
        <f t="shared" si="17"/>
        <v>0</v>
      </c>
      <c r="BI184" s="159">
        <f t="shared" si="18"/>
        <v>0</v>
      </c>
      <c r="BJ184" s="18" t="s">
        <v>15</v>
      </c>
      <c r="BK184" s="159">
        <f t="shared" si="19"/>
        <v>0</v>
      </c>
      <c r="BL184" s="18" t="s">
        <v>269</v>
      </c>
      <c r="BM184" s="158" t="s">
        <v>1020</v>
      </c>
    </row>
    <row r="185" spans="1:65" s="2" customFormat="1" ht="16.5" customHeight="1">
      <c r="A185" s="33"/>
      <c r="B185" s="146"/>
      <c r="C185" s="147" t="s">
        <v>359</v>
      </c>
      <c r="D185" s="342" t="s">
        <v>184</v>
      </c>
      <c r="E185" s="148" t="s">
        <v>360</v>
      </c>
      <c r="F185" s="149" t="s">
        <v>361</v>
      </c>
      <c r="G185" s="150" t="s">
        <v>300</v>
      </c>
      <c r="H185" s="151">
        <v>2</v>
      </c>
      <c r="I185" s="152"/>
      <c r="J185" s="153">
        <f t="shared" si="10"/>
        <v>0</v>
      </c>
      <c r="K185" s="149" t="s">
        <v>188</v>
      </c>
      <c r="L185" s="34"/>
      <c r="M185" s="154" t="s">
        <v>3</v>
      </c>
      <c r="N185" s="155" t="s">
        <v>42</v>
      </c>
      <c r="O185" s="54"/>
      <c r="P185" s="156">
        <f t="shared" si="11"/>
        <v>0</v>
      </c>
      <c r="Q185" s="156">
        <v>0</v>
      </c>
      <c r="R185" s="156">
        <f t="shared" si="12"/>
        <v>0</v>
      </c>
      <c r="S185" s="156">
        <v>0</v>
      </c>
      <c r="T185" s="157">
        <f t="shared" si="13"/>
        <v>0</v>
      </c>
      <c r="U185" s="33"/>
      <c r="V185" s="33"/>
      <c r="W185" s="33"/>
      <c r="X185" s="33"/>
      <c r="Y185" s="33"/>
      <c r="Z185" s="33"/>
      <c r="AA185" s="33"/>
      <c r="AB185" s="33"/>
      <c r="AC185" s="33"/>
      <c r="AD185" s="33"/>
      <c r="AE185" s="33"/>
      <c r="AR185" s="158" t="s">
        <v>269</v>
      </c>
      <c r="AT185" s="158" t="s">
        <v>184</v>
      </c>
      <c r="AU185" s="158" t="s">
        <v>79</v>
      </c>
      <c r="AY185" s="18" t="s">
        <v>182</v>
      </c>
      <c r="BE185" s="159">
        <f t="shared" si="14"/>
        <v>0</v>
      </c>
      <c r="BF185" s="159">
        <f t="shared" si="15"/>
        <v>0</v>
      </c>
      <c r="BG185" s="159">
        <f t="shared" si="16"/>
        <v>0</v>
      </c>
      <c r="BH185" s="159">
        <f t="shared" si="17"/>
        <v>0</v>
      </c>
      <c r="BI185" s="159">
        <f t="shared" si="18"/>
        <v>0</v>
      </c>
      <c r="BJ185" s="18" t="s">
        <v>15</v>
      </c>
      <c r="BK185" s="159">
        <f t="shared" si="19"/>
        <v>0</v>
      </c>
      <c r="BL185" s="18" t="s">
        <v>269</v>
      </c>
      <c r="BM185" s="158" t="s">
        <v>1021</v>
      </c>
    </row>
    <row r="186" spans="1:65" s="2" customFormat="1" ht="24">
      <c r="A186" s="33"/>
      <c r="B186" s="146"/>
      <c r="C186" s="184" t="s">
        <v>363</v>
      </c>
      <c r="D186" s="345" t="s">
        <v>341</v>
      </c>
      <c r="E186" s="185" t="s">
        <v>364</v>
      </c>
      <c r="F186" s="186" t="s">
        <v>365</v>
      </c>
      <c r="G186" s="187" t="s">
        <v>300</v>
      </c>
      <c r="H186" s="188">
        <v>2</v>
      </c>
      <c r="I186" s="189"/>
      <c r="J186" s="190">
        <f t="shared" si="10"/>
        <v>0</v>
      </c>
      <c r="K186" s="186" t="s">
        <v>3</v>
      </c>
      <c r="L186" s="191"/>
      <c r="M186" s="192" t="s">
        <v>3</v>
      </c>
      <c r="N186" s="193" t="s">
        <v>42</v>
      </c>
      <c r="O186" s="54"/>
      <c r="P186" s="156">
        <f t="shared" si="11"/>
        <v>0</v>
      </c>
      <c r="Q186" s="156">
        <v>0.00068</v>
      </c>
      <c r="R186" s="156">
        <f t="shared" si="12"/>
        <v>0.00136</v>
      </c>
      <c r="S186" s="156">
        <v>0</v>
      </c>
      <c r="T186" s="157">
        <f t="shared" si="13"/>
        <v>0</v>
      </c>
      <c r="U186" s="33"/>
      <c r="V186" s="33"/>
      <c r="W186" s="33"/>
      <c r="X186" s="33"/>
      <c r="Y186" s="33"/>
      <c r="Z186" s="33"/>
      <c r="AA186" s="33"/>
      <c r="AB186" s="33"/>
      <c r="AC186" s="33"/>
      <c r="AD186" s="33"/>
      <c r="AE186" s="33"/>
      <c r="AR186" s="158" t="s">
        <v>344</v>
      </c>
      <c r="AT186" s="158" t="s">
        <v>341</v>
      </c>
      <c r="AU186" s="158" t="s">
        <v>79</v>
      </c>
      <c r="AY186" s="18" t="s">
        <v>182</v>
      </c>
      <c r="BE186" s="159">
        <f t="shared" si="14"/>
        <v>0</v>
      </c>
      <c r="BF186" s="159">
        <f t="shared" si="15"/>
        <v>0</v>
      </c>
      <c r="BG186" s="159">
        <f t="shared" si="16"/>
        <v>0</v>
      </c>
      <c r="BH186" s="159">
        <f t="shared" si="17"/>
        <v>0</v>
      </c>
      <c r="BI186" s="159">
        <f t="shared" si="18"/>
        <v>0</v>
      </c>
      <c r="BJ186" s="18" t="s">
        <v>15</v>
      </c>
      <c r="BK186" s="159">
        <f t="shared" si="19"/>
        <v>0</v>
      </c>
      <c r="BL186" s="18" t="s">
        <v>269</v>
      </c>
      <c r="BM186" s="158" t="s">
        <v>1022</v>
      </c>
    </row>
    <row r="187" spans="1:65" s="2" customFormat="1" ht="16.5" customHeight="1">
      <c r="A187" s="33"/>
      <c r="B187" s="146"/>
      <c r="C187" s="147" t="s">
        <v>367</v>
      </c>
      <c r="D187" s="342" t="s">
        <v>184</v>
      </c>
      <c r="E187" s="148" t="s">
        <v>368</v>
      </c>
      <c r="F187" s="149" t="s">
        <v>369</v>
      </c>
      <c r="G187" s="150" t="s">
        <v>300</v>
      </c>
      <c r="H187" s="151">
        <v>2</v>
      </c>
      <c r="I187" s="152"/>
      <c r="J187" s="153">
        <f t="shared" si="10"/>
        <v>0</v>
      </c>
      <c r="K187" s="149" t="s">
        <v>188</v>
      </c>
      <c r="L187" s="34"/>
      <c r="M187" s="154" t="s">
        <v>3</v>
      </c>
      <c r="N187" s="155" t="s">
        <v>42</v>
      </c>
      <c r="O187" s="54"/>
      <c r="P187" s="156">
        <f t="shared" si="11"/>
        <v>0</v>
      </c>
      <c r="Q187" s="156">
        <v>0</v>
      </c>
      <c r="R187" s="156">
        <f t="shared" si="12"/>
        <v>0</v>
      </c>
      <c r="S187" s="156">
        <v>0.024</v>
      </c>
      <c r="T187" s="157">
        <f t="shared" si="13"/>
        <v>0.048</v>
      </c>
      <c r="U187" s="33"/>
      <c r="V187" s="33"/>
      <c r="W187" s="33"/>
      <c r="X187" s="33"/>
      <c r="Y187" s="33"/>
      <c r="Z187" s="33"/>
      <c r="AA187" s="33"/>
      <c r="AB187" s="33"/>
      <c r="AC187" s="33"/>
      <c r="AD187" s="33"/>
      <c r="AE187" s="33"/>
      <c r="AR187" s="158" t="s">
        <v>269</v>
      </c>
      <c r="AT187" s="158" t="s">
        <v>184</v>
      </c>
      <c r="AU187" s="158" t="s">
        <v>79</v>
      </c>
      <c r="AY187" s="18" t="s">
        <v>182</v>
      </c>
      <c r="BE187" s="159">
        <f t="shared" si="14"/>
        <v>0</v>
      </c>
      <c r="BF187" s="159">
        <f t="shared" si="15"/>
        <v>0</v>
      </c>
      <c r="BG187" s="159">
        <f t="shared" si="16"/>
        <v>0</v>
      </c>
      <c r="BH187" s="159">
        <f t="shared" si="17"/>
        <v>0</v>
      </c>
      <c r="BI187" s="159">
        <f t="shared" si="18"/>
        <v>0</v>
      </c>
      <c r="BJ187" s="18" t="s">
        <v>15</v>
      </c>
      <c r="BK187" s="159">
        <f t="shared" si="19"/>
        <v>0</v>
      </c>
      <c r="BL187" s="18" t="s">
        <v>269</v>
      </c>
      <c r="BM187" s="158" t="s">
        <v>1023</v>
      </c>
    </row>
    <row r="188" spans="1:65" s="2" customFormat="1" ht="33" customHeight="1">
      <c r="A188" s="33"/>
      <c r="B188" s="146"/>
      <c r="C188" s="147" t="s">
        <v>371</v>
      </c>
      <c r="D188" s="342" t="s">
        <v>184</v>
      </c>
      <c r="E188" s="148" t="s">
        <v>372</v>
      </c>
      <c r="F188" s="149" t="s">
        <v>373</v>
      </c>
      <c r="G188" s="150" t="s">
        <v>300</v>
      </c>
      <c r="H188" s="151">
        <v>4</v>
      </c>
      <c r="I188" s="152"/>
      <c r="J188" s="153">
        <f t="shared" si="10"/>
        <v>0</v>
      </c>
      <c r="K188" s="149" t="s">
        <v>3</v>
      </c>
      <c r="L188" s="34"/>
      <c r="M188" s="154" t="s">
        <v>3</v>
      </c>
      <c r="N188" s="155" t="s">
        <v>42</v>
      </c>
      <c r="O188" s="54"/>
      <c r="P188" s="156">
        <f t="shared" si="11"/>
        <v>0</v>
      </c>
      <c r="Q188" s="156">
        <v>0</v>
      </c>
      <c r="R188" s="156">
        <f t="shared" si="12"/>
        <v>0</v>
      </c>
      <c r="S188" s="156">
        <v>0</v>
      </c>
      <c r="T188" s="157">
        <f t="shared" si="13"/>
        <v>0</v>
      </c>
      <c r="U188" s="33"/>
      <c r="V188" s="33"/>
      <c r="W188" s="33"/>
      <c r="X188" s="33"/>
      <c r="Y188" s="33"/>
      <c r="Z188" s="33"/>
      <c r="AA188" s="33"/>
      <c r="AB188" s="33"/>
      <c r="AC188" s="33"/>
      <c r="AD188" s="33"/>
      <c r="AE188" s="33"/>
      <c r="AR188" s="158" t="s">
        <v>269</v>
      </c>
      <c r="AT188" s="158" t="s">
        <v>184</v>
      </c>
      <c r="AU188" s="158" t="s">
        <v>79</v>
      </c>
      <c r="AY188" s="18" t="s">
        <v>182</v>
      </c>
      <c r="BE188" s="159">
        <f t="shared" si="14"/>
        <v>0</v>
      </c>
      <c r="BF188" s="159">
        <f t="shared" si="15"/>
        <v>0</v>
      </c>
      <c r="BG188" s="159">
        <f t="shared" si="16"/>
        <v>0</v>
      </c>
      <c r="BH188" s="159">
        <f t="shared" si="17"/>
        <v>0</v>
      </c>
      <c r="BI188" s="159">
        <f t="shared" si="18"/>
        <v>0</v>
      </c>
      <c r="BJ188" s="18" t="s">
        <v>15</v>
      </c>
      <c r="BK188" s="159">
        <f t="shared" si="19"/>
        <v>0</v>
      </c>
      <c r="BL188" s="18" t="s">
        <v>269</v>
      </c>
      <c r="BM188" s="158" t="s">
        <v>1024</v>
      </c>
    </row>
    <row r="189" spans="2:51" s="13" customFormat="1" ht="12">
      <c r="B189" s="160"/>
      <c r="D189" s="343" t="s">
        <v>190</v>
      </c>
      <c r="E189" s="161" t="s">
        <v>3</v>
      </c>
      <c r="F189" s="162" t="s">
        <v>87</v>
      </c>
      <c r="H189" s="163">
        <v>4</v>
      </c>
      <c r="I189" s="164"/>
      <c r="L189" s="160"/>
      <c r="M189" s="165"/>
      <c r="N189" s="166"/>
      <c r="O189" s="166"/>
      <c r="P189" s="166"/>
      <c r="Q189" s="166"/>
      <c r="R189" s="166"/>
      <c r="S189" s="166"/>
      <c r="T189" s="167"/>
      <c r="AT189" s="161" t="s">
        <v>190</v>
      </c>
      <c r="AU189" s="161" t="s">
        <v>79</v>
      </c>
      <c r="AV189" s="13" t="s">
        <v>79</v>
      </c>
      <c r="AW189" s="13" t="s">
        <v>33</v>
      </c>
      <c r="AX189" s="13" t="s">
        <v>15</v>
      </c>
      <c r="AY189" s="161" t="s">
        <v>182</v>
      </c>
    </row>
    <row r="190" spans="1:65" s="2" customFormat="1" ht="16.5" customHeight="1">
      <c r="A190" s="33"/>
      <c r="B190" s="146"/>
      <c r="C190" s="184" t="s">
        <v>375</v>
      </c>
      <c r="D190" s="345" t="s">
        <v>341</v>
      </c>
      <c r="E190" s="185" t="s">
        <v>376</v>
      </c>
      <c r="F190" s="186" t="s">
        <v>377</v>
      </c>
      <c r="G190" s="187" t="s">
        <v>194</v>
      </c>
      <c r="H190" s="188">
        <v>7.5</v>
      </c>
      <c r="I190" s="189"/>
      <c r="J190" s="190">
        <f>ROUND(I190*H190,2)</f>
        <v>0</v>
      </c>
      <c r="K190" s="186" t="s">
        <v>188</v>
      </c>
      <c r="L190" s="191"/>
      <c r="M190" s="192" t="s">
        <v>3</v>
      </c>
      <c r="N190" s="193" t="s">
        <v>42</v>
      </c>
      <c r="O190" s="54"/>
      <c r="P190" s="156">
        <f>O190*H190</f>
        <v>0</v>
      </c>
      <c r="Q190" s="156">
        <v>0.003</v>
      </c>
      <c r="R190" s="156">
        <f>Q190*H190</f>
        <v>0.0225</v>
      </c>
      <c r="S190" s="156">
        <v>0</v>
      </c>
      <c r="T190" s="157">
        <f>S190*H190</f>
        <v>0</v>
      </c>
      <c r="U190" s="33"/>
      <c r="V190" s="33"/>
      <c r="W190" s="33"/>
      <c r="X190" s="33"/>
      <c r="Y190" s="33"/>
      <c r="Z190" s="33"/>
      <c r="AA190" s="33"/>
      <c r="AB190" s="33"/>
      <c r="AC190" s="33"/>
      <c r="AD190" s="33"/>
      <c r="AE190" s="33"/>
      <c r="AR190" s="158" t="s">
        <v>344</v>
      </c>
      <c r="AT190" s="158" t="s">
        <v>341</v>
      </c>
      <c r="AU190" s="158" t="s">
        <v>79</v>
      </c>
      <c r="AY190" s="18" t="s">
        <v>182</v>
      </c>
      <c r="BE190" s="159">
        <f>IF(N190="základní",J190,0)</f>
        <v>0</v>
      </c>
      <c r="BF190" s="159">
        <f>IF(N190="snížená",J190,0)</f>
        <v>0</v>
      </c>
      <c r="BG190" s="159">
        <f>IF(N190="zákl. přenesená",J190,0)</f>
        <v>0</v>
      </c>
      <c r="BH190" s="159">
        <f>IF(N190="sníž. přenesená",J190,0)</f>
        <v>0</v>
      </c>
      <c r="BI190" s="159">
        <f>IF(N190="nulová",J190,0)</f>
        <v>0</v>
      </c>
      <c r="BJ190" s="18" t="s">
        <v>15</v>
      </c>
      <c r="BK190" s="159">
        <f>ROUND(I190*H190,2)</f>
        <v>0</v>
      </c>
      <c r="BL190" s="18" t="s">
        <v>269</v>
      </c>
      <c r="BM190" s="158" t="s">
        <v>1025</v>
      </c>
    </row>
    <row r="191" spans="1:65" s="2" customFormat="1" ht="44.25" customHeight="1">
      <c r="A191" s="33"/>
      <c r="B191" s="146"/>
      <c r="C191" s="147" t="s">
        <v>379</v>
      </c>
      <c r="D191" s="342" t="s">
        <v>184</v>
      </c>
      <c r="E191" s="148" t="s">
        <v>826</v>
      </c>
      <c r="F191" s="149" t="s">
        <v>827</v>
      </c>
      <c r="G191" s="150" t="s">
        <v>290</v>
      </c>
      <c r="H191" s="183"/>
      <c r="I191" s="152"/>
      <c r="J191" s="153">
        <f>ROUND(I191*H191,2)</f>
        <v>0</v>
      </c>
      <c r="K191" s="149" t="s">
        <v>188</v>
      </c>
      <c r="L191" s="34"/>
      <c r="M191" s="154" t="s">
        <v>3</v>
      </c>
      <c r="N191" s="155" t="s">
        <v>42</v>
      </c>
      <c r="O191" s="54"/>
      <c r="P191" s="156">
        <f>O191*H191</f>
        <v>0</v>
      </c>
      <c r="Q191" s="156">
        <v>0</v>
      </c>
      <c r="R191" s="156">
        <f>Q191*H191</f>
        <v>0</v>
      </c>
      <c r="S191" s="156">
        <v>0</v>
      </c>
      <c r="T191" s="157">
        <f>S191*H191</f>
        <v>0</v>
      </c>
      <c r="U191" s="33"/>
      <c r="V191" s="33"/>
      <c r="W191" s="33"/>
      <c r="X191" s="33"/>
      <c r="Y191" s="33"/>
      <c r="Z191" s="33"/>
      <c r="AA191" s="33"/>
      <c r="AB191" s="33"/>
      <c r="AC191" s="33"/>
      <c r="AD191" s="33"/>
      <c r="AE191" s="33"/>
      <c r="AR191" s="158" t="s">
        <v>269</v>
      </c>
      <c r="AT191" s="158" t="s">
        <v>184</v>
      </c>
      <c r="AU191" s="158" t="s">
        <v>79</v>
      </c>
      <c r="AY191" s="18" t="s">
        <v>182</v>
      </c>
      <c r="BE191" s="159">
        <f>IF(N191="základní",J191,0)</f>
        <v>0</v>
      </c>
      <c r="BF191" s="159">
        <f>IF(N191="snížená",J191,0)</f>
        <v>0</v>
      </c>
      <c r="BG191" s="159">
        <f>IF(N191="zákl. přenesená",J191,0)</f>
        <v>0</v>
      </c>
      <c r="BH191" s="159">
        <f>IF(N191="sníž. přenesená",J191,0)</f>
        <v>0</v>
      </c>
      <c r="BI191" s="159">
        <f>IF(N191="nulová",J191,0)</f>
        <v>0</v>
      </c>
      <c r="BJ191" s="18" t="s">
        <v>15</v>
      </c>
      <c r="BK191" s="159">
        <f>ROUND(I191*H191,2)</f>
        <v>0</v>
      </c>
      <c r="BL191" s="18" t="s">
        <v>269</v>
      </c>
      <c r="BM191" s="158" t="s">
        <v>1026</v>
      </c>
    </row>
    <row r="192" spans="2:63" s="12" customFormat="1" ht="22.9" customHeight="1">
      <c r="B192" s="133"/>
      <c r="D192" s="344" t="s">
        <v>70</v>
      </c>
      <c r="E192" s="144" t="s">
        <v>383</v>
      </c>
      <c r="F192" s="144" t="s">
        <v>384</v>
      </c>
      <c r="I192" s="136"/>
      <c r="J192" s="145">
        <f>BK192</f>
        <v>0</v>
      </c>
      <c r="L192" s="133"/>
      <c r="M192" s="138"/>
      <c r="N192" s="139"/>
      <c r="O192" s="139"/>
      <c r="P192" s="140">
        <f>SUM(P193:P204)</f>
        <v>0</v>
      </c>
      <c r="Q192" s="139"/>
      <c r="R192" s="140">
        <f>SUM(R193:R204)</f>
        <v>0.22612780000000002</v>
      </c>
      <c r="S192" s="139"/>
      <c r="T192" s="141">
        <f>SUM(T193:T204)</f>
        <v>0.7485299999999999</v>
      </c>
      <c r="AR192" s="134" t="s">
        <v>79</v>
      </c>
      <c r="AT192" s="142" t="s">
        <v>70</v>
      </c>
      <c r="AU192" s="142" t="s">
        <v>15</v>
      </c>
      <c r="AY192" s="134" t="s">
        <v>182</v>
      </c>
      <c r="BK192" s="143">
        <f>SUM(BK193:BK204)</f>
        <v>0</v>
      </c>
    </row>
    <row r="193" spans="1:65" s="2" customFormat="1" ht="24">
      <c r="A193" s="33"/>
      <c r="B193" s="146"/>
      <c r="C193" s="147" t="s">
        <v>385</v>
      </c>
      <c r="D193" s="342" t="s">
        <v>184</v>
      </c>
      <c r="E193" s="148" t="s">
        <v>386</v>
      </c>
      <c r="F193" s="149" t="s">
        <v>387</v>
      </c>
      <c r="G193" s="150" t="s">
        <v>187</v>
      </c>
      <c r="H193" s="151">
        <v>9</v>
      </c>
      <c r="I193" s="152"/>
      <c r="J193" s="153">
        <f>ROUND(I193*H193,2)</f>
        <v>0</v>
      </c>
      <c r="K193" s="149" t="s">
        <v>188</v>
      </c>
      <c r="L193" s="34"/>
      <c r="M193" s="154" t="s">
        <v>3</v>
      </c>
      <c r="N193" s="155" t="s">
        <v>42</v>
      </c>
      <c r="O193" s="54"/>
      <c r="P193" s="156">
        <f>O193*H193</f>
        <v>0</v>
      </c>
      <c r="Q193" s="156">
        <v>0</v>
      </c>
      <c r="R193" s="156">
        <f>Q193*H193</f>
        <v>0</v>
      </c>
      <c r="S193" s="156">
        <v>0.08317</v>
      </c>
      <c r="T193" s="157">
        <f>S193*H193</f>
        <v>0.7485299999999999</v>
      </c>
      <c r="U193" s="33"/>
      <c r="V193" s="33"/>
      <c r="W193" s="33"/>
      <c r="X193" s="33"/>
      <c r="Y193" s="33"/>
      <c r="Z193" s="33"/>
      <c r="AA193" s="33"/>
      <c r="AB193" s="33"/>
      <c r="AC193" s="33"/>
      <c r="AD193" s="33"/>
      <c r="AE193" s="33"/>
      <c r="AR193" s="158" t="s">
        <v>269</v>
      </c>
      <c r="AT193" s="158" t="s">
        <v>184</v>
      </c>
      <c r="AU193" s="158" t="s">
        <v>79</v>
      </c>
      <c r="AY193" s="18" t="s">
        <v>182</v>
      </c>
      <c r="BE193" s="159">
        <f>IF(N193="základní",J193,0)</f>
        <v>0</v>
      </c>
      <c r="BF193" s="159">
        <f>IF(N193="snížená",J193,0)</f>
        <v>0</v>
      </c>
      <c r="BG193" s="159">
        <f>IF(N193="zákl. přenesená",J193,0)</f>
        <v>0</v>
      </c>
      <c r="BH193" s="159">
        <f>IF(N193="sníž. přenesená",J193,0)</f>
        <v>0</v>
      </c>
      <c r="BI193" s="159">
        <f>IF(N193="nulová",J193,0)</f>
        <v>0</v>
      </c>
      <c r="BJ193" s="18" t="s">
        <v>15</v>
      </c>
      <c r="BK193" s="159">
        <f>ROUND(I193*H193,2)</f>
        <v>0</v>
      </c>
      <c r="BL193" s="18" t="s">
        <v>269</v>
      </c>
      <c r="BM193" s="158" t="s">
        <v>1027</v>
      </c>
    </row>
    <row r="194" spans="1:65" s="2" customFormat="1" ht="36">
      <c r="A194" s="33"/>
      <c r="B194" s="146"/>
      <c r="C194" s="147" t="s">
        <v>389</v>
      </c>
      <c r="D194" s="342" t="s">
        <v>184</v>
      </c>
      <c r="E194" s="148" t="s">
        <v>390</v>
      </c>
      <c r="F194" s="149" t="s">
        <v>391</v>
      </c>
      <c r="G194" s="150" t="s">
        <v>187</v>
      </c>
      <c r="H194" s="151">
        <v>9</v>
      </c>
      <c r="I194" s="152"/>
      <c r="J194" s="153">
        <f>ROUND(I194*H194,2)</f>
        <v>0</v>
      </c>
      <c r="K194" s="149" t="s">
        <v>188</v>
      </c>
      <c r="L194" s="34"/>
      <c r="M194" s="154" t="s">
        <v>3</v>
      </c>
      <c r="N194" s="155" t="s">
        <v>42</v>
      </c>
      <c r="O194" s="54"/>
      <c r="P194" s="156">
        <f>O194*H194</f>
        <v>0</v>
      </c>
      <c r="Q194" s="156">
        <v>0.00367</v>
      </c>
      <c r="R194" s="156">
        <f>Q194*H194</f>
        <v>0.033030000000000004</v>
      </c>
      <c r="S194" s="156">
        <v>0</v>
      </c>
      <c r="T194" s="157">
        <f>S194*H194</f>
        <v>0</v>
      </c>
      <c r="U194" s="33"/>
      <c r="V194" s="33"/>
      <c r="W194" s="33"/>
      <c r="X194" s="33"/>
      <c r="Y194" s="33"/>
      <c r="Z194" s="33"/>
      <c r="AA194" s="33"/>
      <c r="AB194" s="33"/>
      <c r="AC194" s="33"/>
      <c r="AD194" s="33"/>
      <c r="AE194" s="33"/>
      <c r="AR194" s="158" t="s">
        <v>269</v>
      </c>
      <c r="AT194" s="158" t="s">
        <v>184</v>
      </c>
      <c r="AU194" s="158" t="s">
        <v>79</v>
      </c>
      <c r="AY194" s="18" t="s">
        <v>182</v>
      </c>
      <c r="BE194" s="159">
        <f>IF(N194="základní",J194,0)</f>
        <v>0</v>
      </c>
      <c r="BF194" s="159">
        <f>IF(N194="snížená",J194,0)</f>
        <v>0</v>
      </c>
      <c r="BG194" s="159">
        <f>IF(N194="zákl. přenesená",J194,0)</f>
        <v>0</v>
      </c>
      <c r="BH194" s="159">
        <f>IF(N194="sníž. přenesená",J194,0)</f>
        <v>0</v>
      </c>
      <c r="BI194" s="159">
        <f>IF(N194="nulová",J194,0)</f>
        <v>0</v>
      </c>
      <c r="BJ194" s="18" t="s">
        <v>15</v>
      </c>
      <c r="BK194" s="159">
        <f>ROUND(I194*H194,2)</f>
        <v>0</v>
      </c>
      <c r="BL194" s="18" t="s">
        <v>269</v>
      </c>
      <c r="BM194" s="158" t="s">
        <v>1028</v>
      </c>
    </row>
    <row r="195" spans="2:51" s="13" customFormat="1" ht="12">
      <c r="B195" s="160"/>
      <c r="D195" s="343" t="s">
        <v>190</v>
      </c>
      <c r="E195" s="161" t="s">
        <v>3</v>
      </c>
      <c r="F195" s="162" t="s">
        <v>226</v>
      </c>
      <c r="H195" s="163">
        <v>9</v>
      </c>
      <c r="I195" s="164"/>
      <c r="L195" s="160"/>
      <c r="M195" s="165"/>
      <c r="N195" s="166"/>
      <c r="O195" s="166"/>
      <c r="P195" s="166"/>
      <c r="Q195" s="166"/>
      <c r="R195" s="166"/>
      <c r="S195" s="166"/>
      <c r="T195" s="167"/>
      <c r="AT195" s="161" t="s">
        <v>190</v>
      </c>
      <c r="AU195" s="161" t="s">
        <v>79</v>
      </c>
      <c r="AV195" s="13" t="s">
        <v>79</v>
      </c>
      <c r="AW195" s="13" t="s">
        <v>33</v>
      </c>
      <c r="AX195" s="13" t="s">
        <v>15</v>
      </c>
      <c r="AY195" s="161" t="s">
        <v>182</v>
      </c>
    </row>
    <row r="196" spans="1:65" s="2" customFormat="1" ht="24">
      <c r="A196" s="33"/>
      <c r="B196" s="146"/>
      <c r="C196" s="184" t="s">
        <v>393</v>
      </c>
      <c r="D196" s="345" t="s">
        <v>341</v>
      </c>
      <c r="E196" s="185" t="s">
        <v>394</v>
      </c>
      <c r="F196" s="186" t="s">
        <v>395</v>
      </c>
      <c r="G196" s="187" t="s">
        <v>187</v>
      </c>
      <c r="H196" s="188">
        <v>9.9</v>
      </c>
      <c r="I196" s="189"/>
      <c r="J196" s="190">
        <f>ROUND(I196*H196,2)</f>
        <v>0</v>
      </c>
      <c r="K196" s="186" t="s">
        <v>3</v>
      </c>
      <c r="L196" s="191"/>
      <c r="M196" s="192" t="s">
        <v>3</v>
      </c>
      <c r="N196" s="193" t="s">
        <v>42</v>
      </c>
      <c r="O196" s="54"/>
      <c r="P196" s="156">
        <f>O196*H196</f>
        <v>0</v>
      </c>
      <c r="Q196" s="156">
        <v>0.0192</v>
      </c>
      <c r="R196" s="156">
        <f>Q196*H196</f>
        <v>0.19008</v>
      </c>
      <c r="S196" s="156">
        <v>0</v>
      </c>
      <c r="T196" s="157">
        <f>S196*H196</f>
        <v>0</v>
      </c>
      <c r="U196" s="33"/>
      <c r="V196" s="33"/>
      <c r="W196" s="33"/>
      <c r="X196" s="33"/>
      <c r="Y196" s="33"/>
      <c r="Z196" s="33"/>
      <c r="AA196" s="33"/>
      <c r="AB196" s="33"/>
      <c r="AC196" s="33"/>
      <c r="AD196" s="33"/>
      <c r="AE196" s="33"/>
      <c r="AR196" s="158" t="s">
        <v>344</v>
      </c>
      <c r="AT196" s="158" t="s">
        <v>341</v>
      </c>
      <c r="AU196" s="158" t="s">
        <v>79</v>
      </c>
      <c r="AY196" s="18" t="s">
        <v>182</v>
      </c>
      <c r="BE196" s="159">
        <f>IF(N196="základní",J196,0)</f>
        <v>0</v>
      </c>
      <c r="BF196" s="159">
        <f>IF(N196="snížená",J196,0)</f>
        <v>0</v>
      </c>
      <c r="BG196" s="159">
        <f>IF(N196="zákl. přenesená",J196,0)</f>
        <v>0</v>
      </c>
      <c r="BH196" s="159">
        <f>IF(N196="sníž. přenesená",J196,0)</f>
        <v>0</v>
      </c>
      <c r="BI196" s="159">
        <f>IF(N196="nulová",J196,0)</f>
        <v>0</v>
      </c>
      <c r="BJ196" s="18" t="s">
        <v>15</v>
      </c>
      <c r="BK196" s="159">
        <f>ROUND(I196*H196,2)</f>
        <v>0</v>
      </c>
      <c r="BL196" s="18" t="s">
        <v>269</v>
      </c>
      <c r="BM196" s="158" t="s">
        <v>1029</v>
      </c>
    </row>
    <row r="197" spans="2:51" s="13" customFormat="1" ht="12">
      <c r="B197" s="160"/>
      <c r="D197" s="343" t="s">
        <v>190</v>
      </c>
      <c r="F197" s="162" t="s">
        <v>397</v>
      </c>
      <c r="H197" s="163">
        <v>9.9</v>
      </c>
      <c r="I197" s="164"/>
      <c r="L197" s="160"/>
      <c r="M197" s="165"/>
      <c r="N197" s="166"/>
      <c r="O197" s="166"/>
      <c r="P197" s="166"/>
      <c r="Q197" s="166"/>
      <c r="R197" s="166"/>
      <c r="S197" s="166"/>
      <c r="T197" s="167"/>
      <c r="AT197" s="161" t="s">
        <v>190</v>
      </c>
      <c r="AU197" s="161" t="s">
        <v>79</v>
      </c>
      <c r="AV197" s="13" t="s">
        <v>79</v>
      </c>
      <c r="AW197" s="13" t="s">
        <v>4</v>
      </c>
      <c r="AX197" s="13" t="s">
        <v>15</v>
      </c>
      <c r="AY197" s="161" t="s">
        <v>182</v>
      </c>
    </row>
    <row r="198" spans="1:65" s="2" customFormat="1" ht="24">
      <c r="A198" s="33"/>
      <c r="B198" s="146"/>
      <c r="C198" s="147" t="s">
        <v>398</v>
      </c>
      <c r="D198" s="342" t="s">
        <v>184</v>
      </c>
      <c r="E198" s="148" t="s">
        <v>399</v>
      </c>
      <c r="F198" s="149" t="s">
        <v>400</v>
      </c>
      <c r="G198" s="150" t="s">
        <v>187</v>
      </c>
      <c r="H198" s="151">
        <v>9</v>
      </c>
      <c r="I198" s="152"/>
      <c r="J198" s="153">
        <f>ROUND(I198*H198,2)</f>
        <v>0</v>
      </c>
      <c r="K198" s="149" t="s">
        <v>188</v>
      </c>
      <c r="L198" s="34"/>
      <c r="M198" s="154" t="s">
        <v>3</v>
      </c>
      <c r="N198" s="155" t="s">
        <v>42</v>
      </c>
      <c r="O198" s="54"/>
      <c r="P198" s="156">
        <f>O198*H198</f>
        <v>0</v>
      </c>
      <c r="Q198" s="156">
        <v>0</v>
      </c>
      <c r="R198" s="156">
        <f>Q198*H198</f>
        <v>0</v>
      </c>
      <c r="S198" s="156">
        <v>0</v>
      </c>
      <c r="T198" s="157">
        <f>S198*H198</f>
        <v>0</v>
      </c>
      <c r="U198" s="33"/>
      <c r="V198" s="33"/>
      <c r="W198" s="33"/>
      <c r="X198" s="33"/>
      <c r="Y198" s="33"/>
      <c r="Z198" s="33"/>
      <c r="AA198" s="33"/>
      <c r="AB198" s="33"/>
      <c r="AC198" s="33"/>
      <c r="AD198" s="33"/>
      <c r="AE198" s="33"/>
      <c r="AR198" s="158" t="s">
        <v>269</v>
      </c>
      <c r="AT198" s="158" t="s">
        <v>184</v>
      </c>
      <c r="AU198" s="158" t="s">
        <v>79</v>
      </c>
      <c r="AY198" s="18" t="s">
        <v>182</v>
      </c>
      <c r="BE198" s="159">
        <f>IF(N198="základní",J198,0)</f>
        <v>0</v>
      </c>
      <c r="BF198" s="159">
        <f>IF(N198="snížená",J198,0)</f>
        <v>0</v>
      </c>
      <c r="BG198" s="159">
        <f>IF(N198="zákl. přenesená",J198,0)</f>
        <v>0</v>
      </c>
      <c r="BH198" s="159">
        <f>IF(N198="sníž. přenesená",J198,0)</f>
        <v>0</v>
      </c>
      <c r="BI198" s="159">
        <f>IF(N198="nulová",J198,0)</f>
        <v>0</v>
      </c>
      <c r="BJ198" s="18" t="s">
        <v>15</v>
      </c>
      <c r="BK198" s="159">
        <f>ROUND(I198*H198,2)</f>
        <v>0</v>
      </c>
      <c r="BL198" s="18" t="s">
        <v>269</v>
      </c>
      <c r="BM198" s="158" t="s">
        <v>1030</v>
      </c>
    </row>
    <row r="199" spans="1:65" s="2" customFormat="1" ht="16.5" customHeight="1">
      <c r="A199" s="33"/>
      <c r="B199" s="146"/>
      <c r="C199" s="147" t="s">
        <v>402</v>
      </c>
      <c r="D199" s="342" t="s">
        <v>184</v>
      </c>
      <c r="E199" s="148" t="s">
        <v>403</v>
      </c>
      <c r="F199" s="149" t="s">
        <v>404</v>
      </c>
      <c r="G199" s="150" t="s">
        <v>187</v>
      </c>
      <c r="H199" s="151">
        <v>9</v>
      </c>
      <c r="I199" s="152"/>
      <c r="J199" s="153">
        <f>ROUND(I199*H199,2)</f>
        <v>0</v>
      </c>
      <c r="K199" s="149" t="s">
        <v>188</v>
      </c>
      <c r="L199" s="34"/>
      <c r="M199" s="154" t="s">
        <v>3</v>
      </c>
      <c r="N199" s="155" t="s">
        <v>42</v>
      </c>
      <c r="O199" s="54"/>
      <c r="P199" s="156">
        <f>O199*H199</f>
        <v>0</v>
      </c>
      <c r="Q199" s="156">
        <v>0.0003</v>
      </c>
      <c r="R199" s="156">
        <f>Q199*H199</f>
        <v>0.0026999999999999997</v>
      </c>
      <c r="S199" s="156">
        <v>0</v>
      </c>
      <c r="T199" s="157">
        <f>S199*H199</f>
        <v>0</v>
      </c>
      <c r="U199" s="33"/>
      <c r="V199" s="33"/>
      <c r="W199" s="33"/>
      <c r="X199" s="33"/>
      <c r="Y199" s="33"/>
      <c r="Z199" s="33"/>
      <c r="AA199" s="33"/>
      <c r="AB199" s="33"/>
      <c r="AC199" s="33"/>
      <c r="AD199" s="33"/>
      <c r="AE199" s="33"/>
      <c r="AR199" s="158" t="s">
        <v>269</v>
      </c>
      <c r="AT199" s="158" t="s">
        <v>184</v>
      </c>
      <c r="AU199" s="158" t="s">
        <v>79</v>
      </c>
      <c r="AY199" s="18" t="s">
        <v>182</v>
      </c>
      <c r="BE199" s="159">
        <f>IF(N199="základní",J199,0)</f>
        <v>0</v>
      </c>
      <c r="BF199" s="159">
        <f>IF(N199="snížená",J199,0)</f>
        <v>0</v>
      </c>
      <c r="BG199" s="159">
        <f>IF(N199="zákl. přenesená",J199,0)</f>
        <v>0</v>
      </c>
      <c r="BH199" s="159">
        <f>IF(N199="sníž. přenesená",J199,0)</f>
        <v>0</v>
      </c>
      <c r="BI199" s="159">
        <f>IF(N199="nulová",J199,0)</f>
        <v>0</v>
      </c>
      <c r="BJ199" s="18" t="s">
        <v>15</v>
      </c>
      <c r="BK199" s="159">
        <f>ROUND(I199*H199,2)</f>
        <v>0</v>
      </c>
      <c r="BL199" s="18" t="s">
        <v>269</v>
      </c>
      <c r="BM199" s="158" t="s">
        <v>1031</v>
      </c>
    </row>
    <row r="200" spans="1:65" s="2" customFormat="1" ht="21.75" customHeight="1">
      <c r="A200" s="33"/>
      <c r="B200" s="146"/>
      <c r="C200" s="147" t="s">
        <v>406</v>
      </c>
      <c r="D200" s="342" t="s">
        <v>184</v>
      </c>
      <c r="E200" s="148" t="s">
        <v>407</v>
      </c>
      <c r="F200" s="149" t="s">
        <v>408</v>
      </c>
      <c r="G200" s="150" t="s">
        <v>194</v>
      </c>
      <c r="H200" s="151">
        <v>1.4</v>
      </c>
      <c r="I200" s="152"/>
      <c r="J200" s="153">
        <f>ROUND(I200*H200,2)</f>
        <v>0</v>
      </c>
      <c r="K200" s="149" t="s">
        <v>188</v>
      </c>
      <c r="L200" s="34"/>
      <c r="M200" s="154" t="s">
        <v>3</v>
      </c>
      <c r="N200" s="155" t="s">
        <v>42</v>
      </c>
      <c r="O200" s="54"/>
      <c r="P200" s="156">
        <f>O200*H200</f>
        <v>0</v>
      </c>
      <c r="Q200" s="156">
        <v>4E-05</v>
      </c>
      <c r="R200" s="156">
        <f>Q200*H200</f>
        <v>5.6E-05</v>
      </c>
      <c r="S200" s="156">
        <v>0</v>
      </c>
      <c r="T200" s="157">
        <f>S200*H200</f>
        <v>0</v>
      </c>
      <c r="U200" s="33"/>
      <c r="V200" s="33"/>
      <c r="W200" s="33"/>
      <c r="X200" s="33"/>
      <c r="Y200" s="33"/>
      <c r="Z200" s="33"/>
      <c r="AA200" s="33"/>
      <c r="AB200" s="33"/>
      <c r="AC200" s="33"/>
      <c r="AD200" s="33"/>
      <c r="AE200" s="33"/>
      <c r="AR200" s="158" t="s">
        <v>269</v>
      </c>
      <c r="AT200" s="158" t="s">
        <v>184</v>
      </c>
      <c r="AU200" s="158" t="s">
        <v>79</v>
      </c>
      <c r="AY200" s="18" t="s">
        <v>182</v>
      </c>
      <c r="BE200" s="159">
        <f>IF(N200="základní",J200,0)</f>
        <v>0</v>
      </c>
      <c r="BF200" s="159">
        <f>IF(N200="snížená",J200,0)</f>
        <v>0</v>
      </c>
      <c r="BG200" s="159">
        <f>IF(N200="zákl. přenesená",J200,0)</f>
        <v>0</v>
      </c>
      <c r="BH200" s="159">
        <f>IF(N200="sníž. přenesená",J200,0)</f>
        <v>0</v>
      </c>
      <c r="BI200" s="159">
        <f>IF(N200="nulová",J200,0)</f>
        <v>0</v>
      </c>
      <c r="BJ200" s="18" t="s">
        <v>15</v>
      </c>
      <c r="BK200" s="159">
        <f>ROUND(I200*H200,2)</f>
        <v>0</v>
      </c>
      <c r="BL200" s="18" t="s">
        <v>269</v>
      </c>
      <c r="BM200" s="158" t="s">
        <v>1032</v>
      </c>
    </row>
    <row r="201" spans="2:51" s="13" customFormat="1" ht="12">
      <c r="B201" s="160"/>
      <c r="D201" s="343" t="s">
        <v>190</v>
      </c>
      <c r="E201" s="161" t="s">
        <v>3</v>
      </c>
      <c r="F201" s="162" t="s">
        <v>410</v>
      </c>
      <c r="H201" s="163">
        <v>1.4</v>
      </c>
      <c r="I201" s="164"/>
      <c r="L201" s="160"/>
      <c r="M201" s="165"/>
      <c r="N201" s="166"/>
      <c r="O201" s="166"/>
      <c r="P201" s="166"/>
      <c r="Q201" s="166"/>
      <c r="R201" s="166"/>
      <c r="S201" s="166"/>
      <c r="T201" s="167"/>
      <c r="AT201" s="161" t="s">
        <v>190</v>
      </c>
      <c r="AU201" s="161" t="s">
        <v>79</v>
      </c>
      <c r="AV201" s="13" t="s">
        <v>79</v>
      </c>
      <c r="AW201" s="13" t="s">
        <v>33</v>
      </c>
      <c r="AX201" s="13" t="s">
        <v>15</v>
      </c>
      <c r="AY201" s="161" t="s">
        <v>182</v>
      </c>
    </row>
    <row r="202" spans="1:65" s="2" customFormat="1" ht="16.5" customHeight="1">
      <c r="A202" s="33"/>
      <c r="B202" s="146"/>
      <c r="C202" s="184" t="s">
        <v>411</v>
      </c>
      <c r="D202" s="345" t="s">
        <v>341</v>
      </c>
      <c r="E202" s="185" t="s">
        <v>412</v>
      </c>
      <c r="F202" s="186" t="s">
        <v>413</v>
      </c>
      <c r="G202" s="187" t="s">
        <v>194</v>
      </c>
      <c r="H202" s="188">
        <v>1.54</v>
      </c>
      <c r="I202" s="189"/>
      <c r="J202" s="190">
        <f>ROUND(I202*H202,2)</f>
        <v>0</v>
      </c>
      <c r="K202" s="186" t="s">
        <v>188</v>
      </c>
      <c r="L202" s="191"/>
      <c r="M202" s="192" t="s">
        <v>3</v>
      </c>
      <c r="N202" s="193" t="s">
        <v>42</v>
      </c>
      <c r="O202" s="54"/>
      <c r="P202" s="156">
        <f>O202*H202</f>
        <v>0</v>
      </c>
      <c r="Q202" s="156">
        <v>0.00017</v>
      </c>
      <c r="R202" s="156">
        <f>Q202*H202</f>
        <v>0.0002618</v>
      </c>
      <c r="S202" s="156">
        <v>0</v>
      </c>
      <c r="T202" s="157">
        <f>S202*H202</f>
        <v>0</v>
      </c>
      <c r="U202" s="33"/>
      <c r="V202" s="33"/>
      <c r="W202" s="33"/>
      <c r="X202" s="33"/>
      <c r="Y202" s="33"/>
      <c r="Z202" s="33"/>
      <c r="AA202" s="33"/>
      <c r="AB202" s="33"/>
      <c r="AC202" s="33"/>
      <c r="AD202" s="33"/>
      <c r="AE202" s="33"/>
      <c r="AR202" s="158" t="s">
        <v>344</v>
      </c>
      <c r="AT202" s="158" t="s">
        <v>341</v>
      </c>
      <c r="AU202" s="158" t="s">
        <v>79</v>
      </c>
      <c r="AY202" s="18" t="s">
        <v>182</v>
      </c>
      <c r="BE202" s="159">
        <f>IF(N202="základní",J202,0)</f>
        <v>0</v>
      </c>
      <c r="BF202" s="159">
        <f>IF(N202="snížená",J202,0)</f>
        <v>0</v>
      </c>
      <c r="BG202" s="159">
        <f>IF(N202="zákl. přenesená",J202,0)</f>
        <v>0</v>
      </c>
      <c r="BH202" s="159">
        <f>IF(N202="sníž. přenesená",J202,0)</f>
        <v>0</v>
      </c>
      <c r="BI202" s="159">
        <f>IF(N202="nulová",J202,0)</f>
        <v>0</v>
      </c>
      <c r="BJ202" s="18" t="s">
        <v>15</v>
      </c>
      <c r="BK202" s="159">
        <f>ROUND(I202*H202,2)</f>
        <v>0</v>
      </c>
      <c r="BL202" s="18" t="s">
        <v>269</v>
      </c>
      <c r="BM202" s="158" t="s">
        <v>1033</v>
      </c>
    </row>
    <row r="203" spans="2:51" s="13" customFormat="1" ht="12">
      <c r="B203" s="160"/>
      <c r="D203" s="343" t="s">
        <v>190</v>
      </c>
      <c r="F203" s="162" t="s">
        <v>415</v>
      </c>
      <c r="H203" s="163">
        <v>1.54</v>
      </c>
      <c r="I203" s="164"/>
      <c r="L203" s="160"/>
      <c r="M203" s="165"/>
      <c r="N203" s="166"/>
      <c r="O203" s="166"/>
      <c r="P203" s="166"/>
      <c r="Q203" s="166"/>
      <c r="R203" s="166"/>
      <c r="S203" s="166"/>
      <c r="T203" s="167"/>
      <c r="AT203" s="161" t="s">
        <v>190</v>
      </c>
      <c r="AU203" s="161" t="s">
        <v>79</v>
      </c>
      <c r="AV203" s="13" t="s">
        <v>79</v>
      </c>
      <c r="AW203" s="13" t="s">
        <v>4</v>
      </c>
      <c r="AX203" s="13" t="s">
        <v>15</v>
      </c>
      <c r="AY203" s="161" t="s">
        <v>182</v>
      </c>
    </row>
    <row r="204" spans="1:65" s="2" customFormat="1" ht="44.25" customHeight="1">
      <c r="A204" s="33"/>
      <c r="B204" s="146"/>
      <c r="C204" s="147" t="s">
        <v>416</v>
      </c>
      <c r="D204" s="342" t="s">
        <v>184</v>
      </c>
      <c r="E204" s="148" t="s">
        <v>836</v>
      </c>
      <c r="F204" s="149" t="s">
        <v>837</v>
      </c>
      <c r="G204" s="150" t="s">
        <v>290</v>
      </c>
      <c r="H204" s="183"/>
      <c r="I204" s="152"/>
      <c r="J204" s="153">
        <f>ROUND(I204*H204,2)</f>
        <v>0</v>
      </c>
      <c r="K204" s="149" t="s">
        <v>188</v>
      </c>
      <c r="L204" s="34"/>
      <c r="M204" s="154" t="s">
        <v>3</v>
      </c>
      <c r="N204" s="155" t="s">
        <v>42</v>
      </c>
      <c r="O204" s="54"/>
      <c r="P204" s="156">
        <f>O204*H204</f>
        <v>0</v>
      </c>
      <c r="Q204" s="156">
        <v>0</v>
      </c>
      <c r="R204" s="156">
        <f>Q204*H204</f>
        <v>0</v>
      </c>
      <c r="S204" s="156">
        <v>0</v>
      </c>
      <c r="T204" s="157">
        <f>S204*H204</f>
        <v>0</v>
      </c>
      <c r="U204" s="33"/>
      <c r="V204" s="33"/>
      <c r="W204" s="33"/>
      <c r="X204" s="33"/>
      <c r="Y204" s="33"/>
      <c r="Z204" s="33"/>
      <c r="AA204" s="33"/>
      <c r="AB204" s="33"/>
      <c r="AC204" s="33"/>
      <c r="AD204" s="33"/>
      <c r="AE204" s="33"/>
      <c r="AR204" s="158" t="s">
        <v>269</v>
      </c>
      <c r="AT204" s="158" t="s">
        <v>184</v>
      </c>
      <c r="AU204" s="158" t="s">
        <v>79</v>
      </c>
      <c r="AY204" s="18" t="s">
        <v>182</v>
      </c>
      <c r="BE204" s="159">
        <f>IF(N204="základní",J204,0)</f>
        <v>0</v>
      </c>
      <c r="BF204" s="159">
        <f>IF(N204="snížená",J204,0)</f>
        <v>0</v>
      </c>
      <c r="BG204" s="159">
        <f>IF(N204="zákl. přenesená",J204,0)</f>
        <v>0</v>
      </c>
      <c r="BH204" s="159">
        <f>IF(N204="sníž. přenesená",J204,0)</f>
        <v>0</v>
      </c>
      <c r="BI204" s="159">
        <f>IF(N204="nulová",J204,0)</f>
        <v>0</v>
      </c>
      <c r="BJ204" s="18" t="s">
        <v>15</v>
      </c>
      <c r="BK204" s="159">
        <f>ROUND(I204*H204,2)</f>
        <v>0</v>
      </c>
      <c r="BL204" s="18" t="s">
        <v>269</v>
      </c>
      <c r="BM204" s="158" t="s">
        <v>1034</v>
      </c>
    </row>
    <row r="205" spans="2:63" s="12" customFormat="1" ht="22.9" customHeight="1">
      <c r="B205" s="133"/>
      <c r="D205" s="344" t="s">
        <v>70</v>
      </c>
      <c r="E205" s="144" t="s">
        <v>420</v>
      </c>
      <c r="F205" s="144" t="s">
        <v>421</v>
      </c>
      <c r="I205" s="136"/>
      <c r="J205" s="145">
        <f>BK205</f>
        <v>0</v>
      </c>
      <c r="L205" s="133"/>
      <c r="M205" s="138"/>
      <c r="N205" s="139"/>
      <c r="O205" s="139"/>
      <c r="P205" s="140">
        <f>SUM(P206:P232)</f>
        <v>0</v>
      </c>
      <c r="Q205" s="139"/>
      <c r="R205" s="140">
        <f>SUM(R206:R232)</f>
        <v>0.14972599999999997</v>
      </c>
      <c r="S205" s="139"/>
      <c r="T205" s="141">
        <f>SUM(T206:T232)</f>
        <v>2.5754</v>
      </c>
      <c r="AR205" s="134" t="s">
        <v>79</v>
      </c>
      <c r="AT205" s="142" t="s">
        <v>70</v>
      </c>
      <c r="AU205" s="142" t="s">
        <v>15</v>
      </c>
      <c r="AY205" s="134" t="s">
        <v>182</v>
      </c>
      <c r="BK205" s="143">
        <f>SUM(BK206:BK232)</f>
        <v>0</v>
      </c>
    </row>
    <row r="206" spans="1:65" s="2" customFormat="1" ht="24">
      <c r="A206" s="33"/>
      <c r="B206" s="146"/>
      <c r="C206" s="147" t="s">
        <v>422</v>
      </c>
      <c r="D206" s="342" t="s">
        <v>184</v>
      </c>
      <c r="E206" s="148" t="s">
        <v>423</v>
      </c>
      <c r="F206" s="149" t="s">
        <v>424</v>
      </c>
      <c r="G206" s="150" t="s">
        <v>187</v>
      </c>
      <c r="H206" s="151">
        <v>31.6</v>
      </c>
      <c r="I206" s="152"/>
      <c r="J206" s="153">
        <f>ROUND(I206*H206,2)</f>
        <v>0</v>
      </c>
      <c r="K206" s="149" t="s">
        <v>188</v>
      </c>
      <c r="L206" s="34"/>
      <c r="M206" s="154" t="s">
        <v>3</v>
      </c>
      <c r="N206" s="155" t="s">
        <v>42</v>
      </c>
      <c r="O206" s="54"/>
      <c r="P206" s="156">
        <f>O206*H206</f>
        <v>0</v>
      </c>
      <c r="Q206" s="156">
        <v>0</v>
      </c>
      <c r="R206" s="156">
        <f>Q206*H206</f>
        <v>0</v>
      </c>
      <c r="S206" s="156">
        <v>0.0815</v>
      </c>
      <c r="T206" s="157">
        <f>S206*H206</f>
        <v>2.5754</v>
      </c>
      <c r="U206" s="33"/>
      <c r="V206" s="33"/>
      <c r="W206" s="33"/>
      <c r="X206" s="33"/>
      <c r="Y206" s="33"/>
      <c r="Z206" s="33"/>
      <c r="AA206" s="33"/>
      <c r="AB206" s="33"/>
      <c r="AC206" s="33"/>
      <c r="AD206" s="33"/>
      <c r="AE206" s="33"/>
      <c r="AR206" s="158" t="s">
        <v>269</v>
      </c>
      <c r="AT206" s="158" t="s">
        <v>184</v>
      </c>
      <c r="AU206" s="158" t="s">
        <v>79</v>
      </c>
      <c r="AY206" s="18" t="s">
        <v>182</v>
      </c>
      <c r="BE206" s="159">
        <f>IF(N206="základní",J206,0)</f>
        <v>0</v>
      </c>
      <c r="BF206" s="159">
        <f>IF(N206="snížená",J206,0)</f>
        <v>0</v>
      </c>
      <c r="BG206" s="159">
        <f>IF(N206="zákl. přenesená",J206,0)</f>
        <v>0</v>
      </c>
      <c r="BH206" s="159">
        <f>IF(N206="sníž. přenesená",J206,0)</f>
        <v>0</v>
      </c>
      <c r="BI206" s="159">
        <f>IF(N206="nulová",J206,0)</f>
        <v>0</v>
      </c>
      <c r="BJ206" s="18" t="s">
        <v>15</v>
      </c>
      <c r="BK206" s="159">
        <f>ROUND(I206*H206,2)</f>
        <v>0</v>
      </c>
      <c r="BL206" s="18" t="s">
        <v>269</v>
      </c>
      <c r="BM206" s="158" t="s">
        <v>1035</v>
      </c>
    </row>
    <row r="207" spans="2:51" s="13" customFormat="1" ht="12">
      <c r="B207" s="160"/>
      <c r="D207" s="343" t="s">
        <v>190</v>
      </c>
      <c r="E207" s="161" t="s">
        <v>3</v>
      </c>
      <c r="F207" s="162" t="s">
        <v>426</v>
      </c>
      <c r="H207" s="163">
        <v>34.4</v>
      </c>
      <c r="I207" s="164"/>
      <c r="L207" s="160"/>
      <c r="M207" s="165"/>
      <c r="N207" s="166"/>
      <c r="O207" s="166"/>
      <c r="P207" s="166"/>
      <c r="Q207" s="166"/>
      <c r="R207" s="166"/>
      <c r="S207" s="166"/>
      <c r="T207" s="167"/>
      <c r="AT207" s="161" t="s">
        <v>190</v>
      </c>
      <c r="AU207" s="161" t="s">
        <v>79</v>
      </c>
      <c r="AV207" s="13" t="s">
        <v>79</v>
      </c>
      <c r="AW207" s="13" t="s">
        <v>33</v>
      </c>
      <c r="AX207" s="13" t="s">
        <v>71</v>
      </c>
      <c r="AY207" s="161" t="s">
        <v>182</v>
      </c>
    </row>
    <row r="208" spans="2:51" s="13" customFormat="1" ht="12">
      <c r="B208" s="160"/>
      <c r="D208" s="343" t="s">
        <v>190</v>
      </c>
      <c r="E208" s="161" t="s">
        <v>3</v>
      </c>
      <c r="F208" s="162" t="s">
        <v>209</v>
      </c>
      <c r="H208" s="163">
        <v>-2.8</v>
      </c>
      <c r="I208" s="164"/>
      <c r="L208" s="160"/>
      <c r="M208" s="165"/>
      <c r="N208" s="166"/>
      <c r="O208" s="166"/>
      <c r="P208" s="166"/>
      <c r="Q208" s="166"/>
      <c r="R208" s="166"/>
      <c r="S208" s="166"/>
      <c r="T208" s="167"/>
      <c r="AT208" s="161" t="s">
        <v>190</v>
      </c>
      <c r="AU208" s="161" t="s">
        <v>79</v>
      </c>
      <c r="AV208" s="13" t="s">
        <v>79</v>
      </c>
      <c r="AW208" s="13" t="s">
        <v>33</v>
      </c>
      <c r="AX208" s="13" t="s">
        <v>71</v>
      </c>
      <c r="AY208" s="161" t="s">
        <v>182</v>
      </c>
    </row>
    <row r="209" spans="2:51" s="14" customFormat="1" ht="12">
      <c r="B209" s="168"/>
      <c r="D209" s="343" t="s">
        <v>190</v>
      </c>
      <c r="E209" s="169" t="s">
        <v>3</v>
      </c>
      <c r="F209" s="170" t="s">
        <v>198</v>
      </c>
      <c r="H209" s="171">
        <v>31.6</v>
      </c>
      <c r="I209" s="172"/>
      <c r="L209" s="168"/>
      <c r="M209" s="173"/>
      <c r="N209" s="174"/>
      <c r="O209" s="174"/>
      <c r="P209" s="174"/>
      <c r="Q209" s="174"/>
      <c r="R209" s="174"/>
      <c r="S209" s="174"/>
      <c r="T209" s="175"/>
      <c r="AT209" s="169" t="s">
        <v>190</v>
      </c>
      <c r="AU209" s="169" t="s">
        <v>79</v>
      </c>
      <c r="AV209" s="14" t="s">
        <v>87</v>
      </c>
      <c r="AW209" s="14" t="s">
        <v>33</v>
      </c>
      <c r="AX209" s="14" t="s">
        <v>15</v>
      </c>
      <c r="AY209" s="169" t="s">
        <v>182</v>
      </c>
    </row>
    <row r="210" spans="1:65" s="2" customFormat="1" ht="44.25" customHeight="1">
      <c r="A210" s="33"/>
      <c r="B210" s="146"/>
      <c r="C210" s="147" t="s">
        <v>427</v>
      </c>
      <c r="D210" s="342" t="s">
        <v>184</v>
      </c>
      <c r="E210" s="148" t="s">
        <v>428</v>
      </c>
      <c r="F210" s="149" t="s">
        <v>429</v>
      </c>
      <c r="G210" s="150" t="s">
        <v>187</v>
      </c>
      <c r="H210" s="151">
        <v>38.48</v>
      </c>
      <c r="I210" s="152"/>
      <c r="J210" s="153">
        <f>ROUND(I210*H210,2)</f>
        <v>0</v>
      </c>
      <c r="K210" s="149" t="s">
        <v>188</v>
      </c>
      <c r="L210" s="34"/>
      <c r="M210" s="154" t="s">
        <v>3</v>
      </c>
      <c r="N210" s="155" t="s">
        <v>42</v>
      </c>
      <c r="O210" s="54"/>
      <c r="P210" s="156">
        <f>O210*H210</f>
        <v>0</v>
      </c>
      <c r="Q210" s="156">
        <v>0.0029</v>
      </c>
      <c r="R210" s="156">
        <f>Q210*H210</f>
        <v>0.11159199999999998</v>
      </c>
      <c r="S210" s="156">
        <v>0</v>
      </c>
      <c r="T210" s="157">
        <f>S210*H210</f>
        <v>0</v>
      </c>
      <c r="U210" s="33"/>
      <c r="V210" s="33"/>
      <c r="W210" s="33"/>
      <c r="X210" s="33"/>
      <c r="Y210" s="33"/>
      <c r="Z210" s="33"/>
      <c r="AA210" s="33"/>
      <c r="AB210" s="33"/>
      <c r="AC210" s="33"/>
      <c r="AD210" s="33"/>
      <c r="AE210" s="33"/>
      <c r="AR210" s="158" t="s">
        <v>269</v>
      </c>
      <c r="AT210" s="158" t="s">
        <v>184</v>
      </c>
      <c r="AU210" s="158" t="s">
        <v>79</v>
      </c>
      <c r="AY210" s="18" t="s">
        <v>182</v>
      </c>
      <c r="BE210" s="159">
        <f>IF(N210="základní",J210,0)</f>
        <v>0</v>
      </c>
      <c r="BF210" s="159">
        <f>IF(N210="snížená",J210,0)</f>
        <v>0</v>
      </c>
      <c r="BG210" s="159">
        <f>IF(N210="zákl. přenesená",J210,0)</f>
        <v>0</v>
      </c>
      <c r="BH210" s="159">
        <f>IF(N210="sníž. přenesená",J210,0)</f>
        <v>0</v>
      </c>
      <c r="BI210" s="159">
        <f>IF(N210="nulová",J210,0)</f>
        <v>0</v>
      </c>
      <c r="BJ210" s="18" t="s">
        <v>15</v>
      </c>
      <c r="BK210" s="159">
        <f>ROUND(I210*H210,2)</f>
        <v>0</v>
      </c>
      <c r="BL210" s="18" t="s">
        <v>269</v>
      </c>
      <c r="BM210" s="158" t="s">
        <v>1036</v>
      </c>
    </row>
    <row r="211" spans="2:51" s="13" customFormat="1" ht="12">
      <c r="B211" s="160"/>
      <c r="D211" s="343" t="s">
        <v>190</v>
      </c>
      <c r="E211" s="161" t="s">
        <v>3</v>
      </c>
      <c r="F211" s="162" t="s">
        <v>431</v>
      </c>
      <c r="H211" s="163">
        <v>41.28</v>
      </c>
      <c r="I211" s="164"/>
      <c r="L211" s="160"/>
      <c r="M211" s="165"/>
      <c r="N211" s="166"/>
      <c r="O211" s="166"/>
      <c r="P211" s="166"/>
      <c r="Q211" s="166"/>
      <c r="R211" s="166"/>
      <c r="S211" s="166"/>
      <c r="T211" s="167"/>
      <c r="AT211" s="161" t="s">
        <v>190</v>
      </c>
      <c r="AU211" s="161" t="s">
        <v>79</v>
      </c>
      <c r="AV211" s="13" t="s">
        <v>79</v>
      </c>
      <c r="AW211" s="13" t="s">
        <v>33</v>
      </c>
      <c r="AX211" s="13" t="s">
        <v>71</v>
      </c>
      <c r="AY211" s="161" t="s">
        <v>182</v>
      </c>
    </row>
    <row r="212" spans="2:51" s="13" customFormat="1" ht="12">
      <c r="B212" s="160"/>
      <c r="D212" s="343" t="s">
        <v>190</v>
      </c>
      <c r="E212" s="161" t="s">
        <v>3</v>
      </c>
      <c r="F212" s="162" t="s">
        <v>209</v>
      </c>
      <c r="H212" s="163">
        <v>-2.8</v>
      </c>
      <c r="I212" s="164"/>
      <c r="L212" s="160"/>
      <c r="M212" s="165"/>
      <c r="N212" s="166"/>
      <c r="O212" s="166"/>
      <c r="P212" s="166"/>
      <c r="Q212" s="166"/>
      <c r="R212" s="166"/>
      <c r="S212" s="166"/>
      <c r="T212" s="167"/>
      <c r="AT212" s="161" t="s">
        <v>190</v>
      </c>
      <c r="AU212" s="161" t="s">
        <v>79</v>
      </c>
      <c r="AV212" s="13" t="s">
        <v>79</v>
      </c>
      <c r="AW212" s="13" t="s">
        <v>33</v>
      </c>
      <c r="AX212" s="13" t="s">
        <v>71</v>
      </c>
      <c r="AY212" s="161" t="s">
        <v>182</v>
      </c>
    </row>
    <row r="213" spans="2:51" s="14" customFormat="1" ht="12">
      <c r="B213" s="168"/>
      <c r="D213" s="343" t="s">
        <v>190</v>
      </c>
      <c r="E213" s="169" t="s">
        <v>3</v>
      </c>
      <c r="F213" s="170" t="s">
        <v>198</v>
      </c>
      <c r="H213" s="171">
        <v>38.48</v>
      </c>
      <c r="I213" s="172"/>
      <c r="L213" s="168"/>
      <c r="M213" s="173"/>
      <c r="N213" s="174"/>
      <c r="O213" s="174"/>
      <c r="P213" s="174"/>
      <c r="Q213" s="174"/>
      <c r="R213" s="174"/>
      <c r="S213" s="174"/>
      <c r="T213" s="175"/>
      <c r="AT213" s="169" t="s">
        <v>190</v>
      </c>
      <c r="AU213" s="169" t="s">
        <v>79</v>
      </c>
      <c r="AV213" s="14" t="s">
        <v>87</v>
      </c>
      <c r="AW213" s="14" t="s">
        <v>33</v>
      </c>
      <c r="AX213" s="14" t="s">
        <v>15</v>
      </c>
      <c r="AY213" s="169" t="s">
        <v>182</v>
      </c>
    </row>
    <row r="214" spans="1:65" s="2" customFormat="1" ht="24">
      <c r="A214" s="33"/>
      <c r="B214" s="146"/>
      <c r="C214" s="184" t="s">
        <v>432</v>
      </c>
      <c r="D214" s="345" t="s">
        <v>341</v>
      </c>
      <c r="E214" s="185" t="s">
        <v>433</v>
      </c>
      <c r="F214" s="186" t="s">
        <v>434</v>
      </c>
      <c r="G214" s="187" t="s">
        <v>187</v>
      </c>
      <c r="H214" s="188">
        <v>42.328</v>
      </c>
      <c r="I214" s="189"/>
      <c r="J214" s="190">
        <f>ROUND(I214*H214,2)</f>
        <v>0</v>
      </c>
      <c r="K214" s="186" t="s">
        <v>3</v>
      </c>
      <c r="L214" s="191"/>
      <c r="M214" s="192" t="s">
        <v>3</v>
      </c>
      <c r="N214" s="193" t="s">
        <v>42</v>
      </c>
      <c r="O214" s="54"/>
      <c r="P214" s="156">
        <f>O214*H214</f>
        <v>0</v>
      </c>
      <c r="Q214" s="156">
        <v>0</v>
      </c>
      <c r="R214" s="156">
        <f>Q214*H214</f>
        <v>0</v>
      </c>
      <c r="S214" s="156">
        <v>0</v>
      </c>
      <c r="T214" s="157">
        <f>S214*H214</f>
        <v>0</v>
      </c>
      <c r="U214" s="33"/>
      <c r="V214" s="33"/>
      <c r="W214" s="33"/>
      <c r="X214" s="33"/>
      <c r="Y214" s="33"/>
      <c r="Z214" s="33"/>
      <c r="AA214" s="33"/>
      <c r="AB214" s="33"/>
      <c r="AC214" s="33"/>
      <c r="AD214" s="33"/>
      <c r="AE214" s="33"/>
      <c r="AR214" s="158" t="s">
        <v>344</v>
      </c>
      <c r="AT214" s="158" t="s">
        <v>341</v>
      </c>
      <c r="AU214" s="158" t="s">
        <v>79</v>
      </c>
      <c r="AY214" s="18" t="s">
        <v>182</v>
      </c>
      <c r="BE214" s="159">
        <f>IF(N214="základní",J214,0)</f>
        <v>0</v>
      </c>
      <c r="BF214" s="159">
        <f>IF(N214="snížená",J214,0)</f>
        <v>0</v>
      </c>
      <c r="BG214" s="159">
        <f>IF(N214="zákl. přenesená",J214,0)</f>
        <v>0</v>
      </c>
      <c r="BH214" s="159">
        <f>IF(N214="sníž. přenesená",J214,0)</f>
        <v>0</v>
      </c>
      <c r="BI214" s="159">
        <f>IF(N214="nulová",J214,0)</f>
        <v>0</v>
      </c>
      <c r="BJ214" s="18" t="s">
        <v>15</v>
      </c>
      <c r="BK214" s="159">
        <f>ROUND(I214*H214,2)</f>
        <v>0</v>
      </c>
      <c r="BL214" s="18" t="s">
        <v>269</v>
      </c>
      <c r="BM214" s="158" t="s">
        <v>1037</v>
      </c>
    </row>
    <row r="215" spans="2:51" s="13" customFormat="1" ht="12">
      <c r="B215" s="160"/>
      <c r="D215" s="343" t="s">
        <v>190</v>
      </c>
      <c r="F215" s="162" t="s">
        <v>436</v>
      </c>
      <c r="H215" s="163">
        <v>42.328</v>
      </c>
      <c r="I215" s="164"/>
      <c r="L215" s="160"/>
      <c r="M215" s="165"/>
      <c r="N215" s="166"/>
      <c r="O215" s="166"/>
      <c r="P215" s="166"/>
      <c r="Q215" s="166"/>
      <c r="R215" s="166"/>
      <c r="S215" s="166"/>
      <c r="T215" s="167"/>
      <c r="AT215" s="161" t="s">
        <v>190</v>
      </c>
      <c r="AU215" s="161" t="s">
        <v>79</v>
      </c>
      <c r="AV215" s="13" t="s">
        <v>79</v>
      </c>
      <c r="AW215" s="13" t="s">
        <v>4</v>
      </c>
      <c r="AX215" s="13" t="s">
        <v>15</v>
      </c>
      <c r="AY215" s="161" t="s">
        <v>182</v>
      </c>
    </row>
    <row r="216" spans="1:65" s="2" customFormat="1" ht="24">
      <c r="A216" s="33"/>
      <c r="B216" s="146"/>
      <c r="C216" s="147" t="s">
        <v>437</v>
      </c>
      <c r="D216" s="342" t="s">
        <v>184</v>
      </c>
      <c r="E216" s="148" t="s">
        <v>438</v>
      </c>
      <c r="F216" s="149" t="s">
        <v>439</v>
      </c>
      <c r="G216" s="150" t="s">
        <v>187</v>
      </c>
      <c r="H216" s="151">
        <v>2.5</v>
      </c>
      <c r="I216" s="152"/>
      <c r="J216" s="153">
        <f>ROUND(I216*H216,2)</f>
        <v>0</v>
      </c>
      <c r="K216" s="149" t="s">
        <v>188</v>
      </c>
      <c r="L216" s="34"/>
      <c r="M216" s="154" t="s">
        <v>3</v>
      </c>
      <c r="N216" s="155" t="s">
        <v>42</v>
      </c>
      <c r="O216" s="54"/>
      <c r="P216" s="156">
        <f>O216*H216</f>
        <v>0</v>
      </c>
      <c r="Q216" s="156">
        <v>0.00057</v>
      </c>
      <c r="R216" s="156">
        <f>Q216*H216</f>
        <v>0.001425</v>
      </c>
      <c r="S216" s="156">
        <v>0</v>
      </c>
      <c r="T216" s="157">
        <f>S216*H216</f>
        <v>0</v>
      </c>
      <c r="U216" s="33"/>
      <c r="V216" s="33"/>
      <c r="W216" s="33"/>
      <c r="X216" s="33"/>
      <c r="Y216" s="33"/>
      <c r="Z216" s="33"/>
      <c r="AA216" s="33"/>
      <c r="AB216" s="33"/>
      <c r="AC216" s="33"/>
      <c r="AD216" s="33"/>
      <c r="AE216" s="33"/>
      <c r="AR216" s="158" t="s">
        <v>269</v>
      </c>
      <c r="AT216" s="158" t="s">
        <v>184</v>
      </c>
      <c r="AU216" s="158" t="s">
        <v>79</v>
      </c>
      <c r="AY216" s="18" t="s">
        <v>182</v>
      </c>
      <c r="BE216" s="159">
        <f>IF(N216="základní",J216,0)</f>
        <v>0</v>
      </c>
      <c r="BF216" s="159">
        <f>IF(N216="snížená",J216,0)</f>
        <v>0</v>
      </c>
      <c r="BG216" s="159">
        <f>IF(N216="zákl. přenesená",J216,0)</f>
        <v>0</v>
      </c>
      <c r="BH216" s="159">
        <f>IF(N216="sníž. přenesená",J216,0)</f>
        <v>0</v>
      </c>
      <c r="BI216" s="159">
        <f>IF(N216="nulová",J216,0)</f>
        <v>0</v>
      </c>
      <c r="BJ216" s="18" t="s">
        <v>15</v>
      </c>
      <c r="BK216" s="159">
        <f>ROUND(I216*H216,2)</f>
        <v>0</v>
      </c>
      <c r="BL216" s="18" t="s">
        <v>269</v>
      </c>
      <c r="BM216" s="158" t="s">
        <v>1038</v>
      </c>
    </row>
    <row r="217" spans="2:51" s="13" customFormat="1" ht="12">
      <c r="B217" s="160"/>
      <c r="D217" s="343" t="s">
        <v>190</v>
      </c>
      <c r="E217" s="161" t="s">
        <v>3</v>
      </c>
      <c r="F217" s="162" t="s">
        <v>441</v>
      </c>
      <c r="H217" s="163">
        <v>2.5</v>
      </c>
      <c r="I217" s="164"/>
      <c r="L217" s="160"/>
      <c r="M217" s="165"/>
      <c r="N217" s="166"/>
      <c r="O217" s="166"/>
      <c r="P217" s="166"/>
      <c r="Q217" s="166"/>
      <c r="R217" s="166"/>
      <c r="S217" s="166"/>
      <c r="T217" s="167"/>
      <c r="AT217" s="161" t="s">
        <v>190</v>
      </c>
      <c r="AU217" s="161" t="s">
        <v>79</v>
      </c>
      <c r="AV217" s="13" t="s">
        <v>79</v>
      </c>
      <c r="AW217" s="13" t="s">
        <v>33</v>
      </c>
      <c r="AX217" s="13" t="s">
        <v>15</v>
      </c>
      <c r="AY217" s="161" t="s">
        <v>182</v>
      </c>
    </row>
    <row r="218" spans="1:65" s="2" customFormat="1" ht="16.5" customHeight="1">
      <c r="A218" s="33"/>
      <c r="B218" s="146"/>
      <c r="C218" s="184" t="s">
        <v>442</v>
      </c>
      <c r="D218" s="345" t="s">
        <v>341</v>
      </c>
      <c r="E218" s="185" t="s">
        <v>443</v>
      </c>
      <c r="F218" s="186" t="s">
        <v>444</v>
      </c>
      <c r="G218" s="187" t="s">
        <v>187</v>
      </c>
      <c r="H218" s="188">
        <v>2.75</v>
      </c>
      <c r="I218" s="189"/>
      <c r="J218" s="190">
        <f>ROUND(I218*H218,2)</f>
        <v>0</v>
      </c>
      <c r="K218" s="186" t="s">
        <v>188</v>
      </c>
      <c r="L218" s="191"/>
      <c r="M218" s="192" t="s">
        <v>3</v>
      </c>
      <c r="N218" s="193" t="s">
        <v>42</v>
      </c>
      <c r="O218" s="54"/>
      <c r="P218" s="156">
        <f>O218*H218</f>
        <v>0</v>
      </c>
      <c r="Q218" s="156">
        <v>0.0075</v>
      </c>
      <c r="R218" s="156">
        <f>Q218*H218</f>
        <v>0.020624999999999998</v>
      </c>
      <c r="S218" s="156">
        <v>0</v>
      </c>
      <c r="T218" s="157">
        <f>S218*H218</f>
        <v>0</v>
      </c>
      <c r="U218" s="33"/>
      <c r="V218" s="33"/>
      <c r="W218" s="33"/>
      <c r="X218" s="33"/>
      <c r="Y218" s="33"/>
      <c r="Z218" s="33"/>
      <c r="AA218" s="33"/>
      <c r="AB218" s="33"/>
      <c r="AC218" s="33"/>
      <c r="AD218" s="33"/>
      <c r="AE218" s="33"/>
      <c r="AR218" s="158" t="s">
        <v>344</v>
      </c>
      <c r="AT218" s="158" t="s">
        <v>341</v>
      </c>
      <c r="AU218" s="158" t="s">
        <v>79</v>
      </c>
      <c r="AY218" s="18" t="s">
        <v>182</v>
      </c>
      <c r="BE218" s="159">
        <f>IF(N218="základní",J218,0)</f>
        <v>0</v>
      </c>
      <c r="BF218" s="159">
        <f>IF(N218="snížená",J218,0)</f>
        <v>0</v>
      </c>
      <c r="BG218" s="159">
        <f>IF(N218="zákl. přenesená",J218,0)</f>
        <v>0</v>
      </c>
      <c r="BH218" s="159">
        <f>IF(N218="sníž. přenesená",J218,0)</f>
        <v>0</v>
      </c>
      <c r="BI218" s="159">
        <f>IF(N218="nulová",J218,0)</f>
        <v>0</v>
      </c>
      <c r="BJ218" s="18" t="s">
        <v>15</v>
      </c>
      <c r="BK218" s="159">
        <f>ROUND(I218*H218,2)</f>
        <v>0</v>
      </c>
      <c r="BL218" s="18" t="s">
        <v>269</v>
      </c>
      <c r="BM218" s="158" t="s">
        <v>1039</v>
      </c>
    </row>
    <row r="219" spans="2:51" s="13" customFormat="1" ht="12">
      <c r="B219" s="160"/>
      <c r="D219" s="343" t="s">
        <v>190</v>
      </c>
      <c r="F219" s="162" t="s">
        <v>446</v>
      </c>
      <c r="H219" s="163">
        <v>2.75</v>
      </c>
      <c r="I219" s="164"/>
      <c r="L219" s="160"/>
      <c r="M219" s="165"/>
      <c r="N219" s="166"/>
      <c r="O219" s="166"/>
      <c r="P219" s="166"/>
      <c r="Q219" s="166"/>
      <c r="R219" s="166"/>
      <c r="S219" s="166"/>
      <c r="T219" s="167"/>
      <c r="AT219" s="161" t="s">
        <v>190</v>
      </c>
      <c r="AU219" s="161" t="s">
        <v>79</v>
      </c>
      <c r="AV219" s="13" t="s">
        <v>79</v>
      </c>
      <c r="AW219" s="13" t="s">
        <v>4</v>
      </c>
      <c r="AX219" s="13" t="s">
        <v>15</v>
      </c>
      <c r="AY219" s="161" t="s">
        <v>182</v>
      </c>
    </row>
    <row r="220" spans="1:65" s="2" customFormat="1" ht="24">
      <c r="A220" s="33"/>
      <c r="B220" s="146"/>
      <c r="C220" s="147" t="s">
        <v>447</v>
      </c>
      <c r="D220" s="342" t="s">
        <v>184</v>
      </c>
      <c r="E220" s="148" t="s">
        <v>448</v>
      </c>
      <c r="F220" s="149" t="s">
        <v>449</v>
      </c>
      <c r="G220" s="150" t="s">
        <v>194</v>
      </c>
      <c r="H220" s="151">
        <v>10</v>
      </c>
      <c r="I220" s="152"/>
      <c r="J220" s="153">
        <f>ROUND(I220*H220,2)</f>
        <v>0</v>
      </c>
      <c r="K220" s="149" t="s">
        <v>188</v>
      </c>
      <c r="L220" s="34"/>
      <c r="M220" s="154" t="s">
        <v>3</v>
      </c>
      <c r="N220" s="155" t="s">
        <v>42</v>
      </c>
      <c r="O220" s="54"/>
      <c r="P220" s="156">
        <f>O220*H220</f>
        <v>0</v>
      </c>
      <c r="Q220" s="156">
        <v>0.00031</v>
      </c>
      <c r="R220" s="156">
        <f>Q220*H220</f>
        <v>0.0031</v>
      </c>
      <c r="S220" s="156">
        <v>0</v>
      </c>
      <c r="T220" s="157">
        <f>S220*H220</f>
        <v>0</v>
      </c>
      <c r="U220" s="33"/>
      <c r="V220" s="33"/>
      <c r="W220" s="33"/>
      <c r="X220" s="33"/>
      <c r="Y220" s="33"/>
      <c r="Z220" s="33"/>
      <c r="AA220" s="33"/>
      <c r="AB220" s="33"/>
      <c r="AC220" s="33"/>
      <c r="AD220" s="33"/>
      <c r="AE220" s="33"/>
      <c r="AR220" s="158" t="s">
        <v>269</v>
      </c>
      <c r="AT220" s="158" t="s">
        <v>184</v>
      </c>
      <c r="AU220" s="158" t="s">
        <v>79</v>
      </c>
      <c r="AY220" s="18" t="s">
        <v>182</v>
      </c>
      <c r="BE220" s="159">
        <f>IF(N220="základní",J220,0)</f>
        <v>0</v>
      </c>
      <c r="BF220" s="159">
        <f>IF(N220="snížená",J220,0)</f>
        <v>0</v>
      </c>
      <c r="BG220" s="159">
        <f>IF(N220="zákl. přenesená",J220,0)</f>
        <v>0</v>
      </c>
      <c r="BH220" s="159">
        <f>IF(N220="sníž. přenesená",J220,0)</f>
        <v>0</v>
      </c>
      <c r="BI220" s="159">
        <f>IF(N220="nulová",J220,0)</f>
        <v>0</v>
      </c>
      <c r="BJ220" s="18" t="s">
        <v>15</v>
      </c>
      <c r="BK220" s="159">
        <f>ROUND(I220*H220,2)</f>
        <v>0</v>
      </c>
      <c r="BL220" s="18" t="s">
        <v>269</v>
      </c>
      <c r="BM220" s="158" t="s">
        <v>1040</v>
      </c>
    </row>
    <row r="221" spans="2:51" s="13" customFormat="1" ht="12">
      <c r="B221" s="160"/>
      <c r="D221" s="343" t="s">
        <v>190</v>
      </c>
      <c r="E221" s="161" t="s">
        <v>3</v>
      </c>
      <c r="F221" s="162" t="s">
        <v>451</v>
      </c>
      <c r="H221" s="163">
        <v>10</v>
      </c>
      <c r="I221" s="164"/>
      <c r="L221" s="160"/>
      <c r="M221" s="165"/>
      <c r="N221" s="166"/>
      <c r="O221" s="166"/>
      <c r="P221" s="166"/>
      <c r="Q221" s="166"/>
      <c r="R221" s="166"/>
      <c r="S221" s="166"/>
      <c r="T221" s="167"/>
      <c r="AT221" s="161" t="s">
        <v>190</v>
      </c>
      <c r="AU221" s="161" t="s">
        <v>79</v>
      </c>
      <c r="AV221" s="13" t="s">
        <v>79</v>
      </c>
      <c r="AW221" s="13" t="s">
        <v>33</v>
      </c>
      <c r="AX221" s="13" t="s">
        <v>15</v>
      </c>
      <c r="AY221" s="161" t="s">
        <v>182</v>
      </c>
    </row>
    <row r="222" spans="1:65" s="2" customFormat="1" ht="16.5" customHeight="1">
      <c r="A222" s="33"/>
      <c r="B222" s="146"/>
      <c r="C222" s="147" t="s">
        <v>452</v>
      </c>
      <c r="D222" s="342" t="s">
        <v>184</v>
      </c>
      <c r="E222" s="148" t="s">
        <v>453</v>
      </c>
      <c r="F222" s="149" t="s">
        <v>454</v>
      </c>
      <c r="G222" s="150" t="s">
        <v>187</v>
      </c>
      <c r="H222" s="151">
        <v>38.48</v>
      </c>
      <c r="I222" s="152"/>
      <c r="J222" s="153">
        <f>ROUND(I222*H222,2)</f>
        <v>0</v>
      </c>
      <c r="K222" s="149" t="s">
        <v>188</v>
      </c>
      <c r="L222" s="34"/>
      <c r="M222" s="154" t="s">
        <v>3</v>
      </c>
      <c r="N222" s="155" t="s">
        <v>42</v>
      </c>
      <c r="O222" s="54"/>
      <c r="P222" s="156">
        <f>O222*H222</f>
        <v>0</v>
      </c>
      <c r="Q222" s="156">
        <v>0.0003</v>
      </c>
      <c r="R222" s="156">
        <f>Q222*H222</f>
        <v>0.011543999999999999</v>
      </c>
      <c r="S222" s="156">
        <v>0</v>
      </c>
      <c r="T222" s="157">
        <f>S222*H222</f>
        <v>0</v>
      </c>
      <c r="U222" s="33"/>
      <c r="V222" s="33"/>
      <c r="W222" s="33"/>
      <c r="X222" s="33"/>
      <c r="Y222" s="33"/>
      <c r="Z222" s="33"/>
      <c r="AA222" s="33"/>
      <c r="AB222" s="33"/>
      <c r="AC222" s="33"/>
      <c r="AD222" s="33"/>
      <c r="AE222" s="33"/>
      <c r="AR222" s="158" t="s">
        <v>269</v>
      </c>
      <c r="AT222" s="158" t="s">
        <v>184</v>
      </c>
      <c r="AU222" s="158" t="s">
        <v>79</v>
      </c>
      <c r="AY222" s="18" t="s">
        <v>182</v>
      </c>
      <c r="BE222" s="159">
        <f>IF(N222="základní",J222,0)</f>
        <v>0</v>
      </c>
      <c r="BF222" s="159">
        <f>IF(N222="snížená",J222,0)</f>
        <v>0</v>
      </c>
      <c r="BG222" s="159">
        <f>IF(N222="zákl. přenesená",J222,0)</f>
        <v>0</v>
      </c>
      <c r="BH222" s="159">
        <f>IF(N222="sníž. přenesená",J222,0)</f>
        <v>0</v>
      </c>
      <c r="BI222" s="159">
        <f>IF(N222="nulová",J222,0)</f>
        <v>0</v>
      </c>
      <c r="BJ222" s="18" t="s">
        <v>15</v>
      </c>
      <c r="BK222" s="159">
        <f>ROUND(I222*H222,2)</f>
        <v>0</v>
      </c>
      <c r="BL222" s="18" t="s">
        <v>269</v>
      </c>
      <c r="BM222" s="158" t="s">
        <v>1041</v>
      </c>
    </row>
    <row r="223" spans="1:65" s="2" customFormat="1" ht="16.5" customHeight="1">
      <c r="A223" s="33"/>
      <c r="B223" s="146"/>
      <c r="C223" s="147" t="s">
        <v>456</v>
      </c>
      <c r="D223" s="342" t="s">
        <v>184</v>
      </c>
      <c r="E223" s="148" t="s">
        <v>457</v>
      </c>
      <c r="F223" s="149" t="s">
        <v>458</v>
      </c>
      <c r="G223" s="150" t="s">
        <v>194</v>
      </c>
      <c r="H223" s="151">
        <v>48</v>
      </c>
      <c r="I223" s="152"/>
      <c r="J223" s="153">
        <f>ROUND(I223*H223,2)</f>
        <v>0</v>
      </c>
      <c r="K223" s="149" t="s">
        <v>188</v>
      </c>
      <c r="L223" s="34"/>
      <c r="M223" s="154" t="s">
        <v>3</v>
      </c>
      <c r="N223" s="155" t="s">
        <v>42</v>
      </c>
      <c r="O223" s="54"/>
      <c r="P223" s="156">
        <f>O223*H223</f>
        <v>0</v>
      </c>
      <c r="Q223" s="156">
        <v>3E-05</v>
      </c>
      <c r="R223" s="156">
        <f>Q223*H223</f>
        <v>0.00144</v>
      </c>
      <c r="S223" s="156">
        <v>0</v>
      </c>
      <c r="T223" s="157">
        <f>S223*H223</f>
        <v>0</v>
      </c>
      <c r="U223" s="33"/>
      <c r="V223" s="33"/>
      <c r="W223" s="33"/>
      <c r="X223" s="33"/>
      <c r="Y223" s="33"/>
      <c r="Z223" s="33"/>
      <c r="AA223" s="33"/>
      <c r="AB223" s="33"/>
      <c r="AC223" s="33"/>
      <c r="AD223" s="33"/>
      <c r="AE223" s="33"/>
      <c r="AR223" s="158" t="s">
        <v>269</v>
      </c>
      <c r="AT223" s="158" t="s">
        <v>184</v>
      </c>
      <c r="AU223" s="158" t="s">
        <v>79</v>
      </c>
      <c r="AY223" s="18" t="s">
        <v>182</v>
      </c>
      <c r="BE223" s="159">
        <f>IF(N223="základní",J223,0)</f>
        <v>0</v>
      </c>
      <c r="BF223" s="159">
        <f>IF(N223="snížená",J223,0)</f>
        <v>0</v>
      </c>
      <c r="BG223" s="159">
        <f>IF(N223="zákl. přenesená",J223,0)</f>
        <v>0</v>
      </c>
      <c r="BH223" s="159">
        <f>IF(N223="sníž. přenesená",J223,0)</f>
        <v>0</v>
      </c>
      <c r="BI223" s="159">
        <f>IF(N223="nulová",J223,0)</f>
        <v>0</v>
      </c>
      <c r="BJ223" s="18" t="s">
        <v>15</v>
      </c>
      <c r="BK223" s="159">
        <f>ROUND(I223*H223,2)</f>
        <v>0</v>
      </c>
      <c r="BL223" s="18" t="s">
        <v>269</v>
      </c>
      <c r="BM223" s="158" t="s">
        <v>1042</v>
      </c>
    </row>
    <row r="224" spans="2:51" s="15" customFormat="1" ht="12">
      <c r="B224" s="176"/>
      <c r="D224" s="343" t="s">
        <v>190</v>
      </c>
      <c r="E224" s="177" t="s">
        <v>3</v>
      </c>
      <c r="F224" s="178" t="s">
        <v>460</v>
      </c>
      <c r="H224" s="177" t="s">
        <v>3</v>
      </c>
      <c r="I224" s="179"/>
      <c r="L224" s="176"/>
      <c r="M224" s="180"/>
      <c r="N224" s="181"/>
      <c r="O224" s="181"/>
      <c r="P224" s="181"/>
      <c r="Q224" s="181"/>
      <c r="R224" s="181"/>
      <c r="S224" s="181"/>
      <c r="T224" s="182"/>
      <c r="AT224" s="177" t="s">
        <v>190</v>
      </c>
      <c r="AU224" s="177" t="s">
        <v>79</v>
      </c>
      <c r="AV224" s="15" t="s">
        <v>15</v>
      </c>
      <c r="AW224" s="15" t="s">
        <v>33</v>
      </c>
      <c r="AX224" s="15" t="s">
        <v>71</v>
      </c>
      <c r="AY224" s="177" t="s">
        <v>182</v>
      </c>
    </row>
    <row r="225" spans="2:51" s="13" customFormat="1" ht="12">
      <c r="B225" s="160"/>
      <c r="D225" s="343" t="s">
        <v>190</v>
      </c>
      <c r="E225" s="161" t="s">
        <v>3</v>
      </c>
      <c r="F225" s="162" t="s">
        <v>461</v>
      </c>
      <c r="H225" s="163">
        <v>15.8</v>
      </c>
      <c r="I225" s="164"/>
      <c r="L225" s="160"/>
      <c r="M225" s="165"/>
      <c r="N225" s="166"/>
      <c r="O225" s="166"/>
      <c r="P225" s="166"/>
      <c r="Q225" s="166"/>
      <c r="R225" s="166"/>
      <c r="S225" s="166"/>
      <c r="T225" s="167"/>
      <c r="AT225" s="161" t="s">
        <v>190</v>
      </c>
      <c r="AU225" s="161" t="s">
        <v>79</v>
      </c>
      <c r="AV225" s="13" t="s">
        <v>79</v>
      </c>
      <c r="AW225" s="13" t="s">
        <v>33</v>
      </c>
      <c r="AX225" s="13" t="s">
        <v>71</v>
      </c>
      <c r="AY225" s="161" t="s">
        <v>182</v>
      </c>
    </row>
    <row r="226" spans="2:51" s="15" customFormat="1" ht="12">
      <c r="B226" s="176"/>
      <c r="D226" s="343" t="s">
        <v>190</v>
      </c>
      <c r="E226" s="177" t="s">
        <v>3</v>
      </c>
      <c r="F226" s="178" t="s">
        <v>462</v>
      </c>
      <c r="H226" s="177" t="s">
        <v>3</v>
      </c>
      <c r="I226" s="179"/>
      <c r="L226" s="176"/>
      <c r="M226" s="180"/>
      <c r="N226" s="181"/>
      <c r="O226" s="181"/>
      <c r="P226" s="181"/>
      <c r="Q226" s="181"/>
      <c r="R226" s="181"/>
      <c r="S226" s="181"/>
      <c r="T226" s="182"/>
      <c r="AT226" s="177" t="s">
        <v>190</v>
      </c>
      <c r="AU226" s="177" t="s">
        <v>79</v>
      </c>
      <c r="AV226" s="15" t="s">
        <v>15</v>
      </c>
      <c r="AW226" s="15" t="s">
        <v>33</v>
      </c>
      <c r="AX226" s="15" t="s">
        <v>71</v>
      </c>
      <c r="AY226" s="177" t="s">
        <v>182</v>
      </c>
    </row>
    <row r="227" spans="2:51" s="13" customFormat="1" ht="12">
      <c r="B227" s="160"/>
      <c r="D227" s="343" t="s">
        <v>190</v>
      </c>
      <c r="E227" s="161" t="s">
        <v>3</v>
      </c>
      <c r="F227" s="162" t="s">
        <v>463</v>
      </c>
      <c r="H227" s="163">
        <v>19.2</v>
      </c>
      <c r="I227" s="164"/>
      <c r="L227" s="160"/>
      <c r="M227" s="165"/>
      <c r="N227" s="166"/>
      <c r="O227" s="166"/>
      <c r="P227" s="166"/>
      <c r="Q227" s="166"/>
      <c r="R227" s="166"/>
      <c r="S227" s="166"/>
      <c r="T227" s="167"/>
      <c r="AT227" s="161" t="s">
        <v>190</v>
      </c>
      <c r="AU227" s="161" t="s">
        <v>79</v>
      </c>
      <c r="AV227" s="13" t="s">
        <v>79</v>
      </c>
      <c r="AW227" s="13" t="s">
        <v>33</v>
      </c>
      <c r="AX227" s="13" t="s">
        <v>71</v>
      </c>
      <c r="AY227" s="161" t="s">
        <v>182</v>
      </c>
    </row>
    <row r="228" spans="2:51" s="13" customFormat="1" ht="12">
      <c r="B228" s="160"/>
      <c r="D228" s="343" t="s">
        <v>190</v>
      </c>
      <c r="E228" s="161" t="s">
        <v>3</v>
      </c>
      <c r="F228" s="162" t="s">
        <v>464</v>
      </c>
      <c r="H228" s="163">
        <v>5</v>
      </c>
      <c r="I228" s="164"/>
      <c r="L228" s="160"/>
      <c r="M228" s="165"/>
      <c r="N228" s="166"/>
      <c r="O228" s="166"/>
      <c r="P228" s="166"/>
      <c r="Q228" s="166"/>
      <c r="R228" s="166"/>
      <c r="S228" s="166"/>
      <c r="T228" s="167"/>
      <c r="AT228" s="161" t="s">
        <v>190</v>
      </c>
      <c r="AU228" s="161" t="s">
        <v>79</v>
      </c>
      <c r="AV228" s="13" t="s">
        <v>79</v>
      </c>
      <c r="AW228" s="13" t="s">
        <v>33</v>
      </c>
      <c r="AX228" s="13" t="s">
        <v>71</v>
      </c>
      <c r="AY228" s="161" t="s">
        <v>182</v>
      </c>
    </row>
    <row r="229" spans="2:51" s="15" customFormat="1" ht="12">
      <c r="B229" s="176"/>
      <c r="D229" s="343" t="s">
        <v>190</v>
      </c>
      <c r="E229" s="177" t="s">
        <v>3</v>
      </c>
      <c r="F229" s="178" t="s">
        <v>465</v>
      </c>
      <c r="H229" s="177" t="s">
        <v>3</v>
      </c>
      <c r="I229" s="179"/>
      <c r="L229" s="176"/>
      <c r="M229" s="180"/>
      <c r="N229" s="181"/>
      <c r="O229" s="181"/>
      <c r="P229" s="181"/>
      <c r="Q229" s="181"/>
      <c r="R229" s="181"/>
      <c r="S229" s="181"/>
      <c r="T229" s="182"/>
      <c r="AT229" s="177" t="s">
        <v>190</v>
      </c>
      <c r="AU229" s="177" t="s">
        <v>79</v>
      </c>
      <c r="AV229" s="15" t="s">
        <v>15</v>
      </c>
      <c r="AW229" s="15" t="s">
        <v>33</v>
      </c>
      <c r="AX229" s="15" t="s">
        <v>71</v>
      </c>
      <c r="AY229" s="177" t="s">
        <v>182</v>
      </c>
    </row>
    <row r="230" spans="2:51" s="13" customFormat="1" ht="12">
      <c r="B230" s="160"/>
      <c r="D230" s="343" t="s">
        <v>190</v>
      </c>
      <c r="E230" s="161" t="s">
        <v>3</v>
      </c>
      <c r="F230" s="162" t="s">
        <v>466</v>
      </c>
      <c r="H230" s="163">
        <v>8</v>
      </c>
      <c r="I230" s="164"/>
      <c r="L230" s="160"/>
      <c r="M230" s="165"/>
      <c r="N230" s="166"/>
      <c r="O230" s="166"/>
      <c r="P230" s="166"/>
      <c r="Q230" s="166"/>
      <c r="R230" s="166"/>
      <c r="S230" s="166"/>
      <c r="T230" s="167"/>
      <c r="AT230" s="161" t="s">
        <v>190</v>
      </c>
      <c r="AU230" s="161" t="s">
        <v>79</v>
      </c>
      <c r="AV230" s="13" t="s">
        <v>79</v>
      </c>
      <c r="AW230" s="13" t="s">
        <v>33</v>
      </c>
      <c r="AX230" s="13" t="s">
        <v>71</v>
      </c>
      <c r="AY230" s="161" t="s">
        <v>182</v>
      </c>
    </row>
    <row r="231" spans="2:51" s="14" customFormat="1" ht="12">
      <c r="B231" s="168"/>
      <c r="D231" s="343" t="s">
        <v>190</v>
      </c>
      <c r="E231" s="169" t="s">
        <v>3</v>
      </c>
      <c r="F231" s="170" t="s">
        <v>198</v>
      </c>
      <c r="H231" s="171">
        <v>48</v>
      </c>
      <c r="I231" s="172"/>
      <c r="L231" s="168"/>
      <c r="M231" s="173"/>
      <c r="N231" s="174"/>
      <c r="O231" s="174"/>
      <c r="P231" s="174"/>
      <c r="Q231" s="174"/>
      <c r="R231" s="174"/>
      <c r="S231" s="174"/>
      <c r="T231" s="175"/>
      <c r="AT231" s="169" t="s">
        <v>190</v>
      </c>
      <c r="AU231" s="169" t="s">
        <v>79</v>
      </c>
      <c r="AV231" s="14" t="s">
        <v>87</v>
      </c>
      <c r="AW231" s="14" t="s">
        <v>33</v>
      </c>
      <c r="AX231" s="14" t="s">
        <v>15</v>
      </c>
      <c r="AY231" s="169" t="s">
        <v>182</v>
      </c>
    </row>
    <row r="232" spans="1:65" s="2" customFormat="1" ht="44.25" customHeight="1">
      <c r="A232" s="33"/>
      <c r="B232" s="146"/>
      <c r="C232" s="147" t="s">
        <v>467</v>
      </c>
      <c r="D232" s="342" t="s">
        <v>184</v>
      </c>
      <c r="E232" s="148" t="s">
        <v>847</v>
      </c>
      <c r="F232" s="149" t="s">
        <v>848</v>
      </c>
      <c r="G232" s="150" t="s">
        <v>290</v>
      </c>
      <c r="H232" s="183"/>
      <c r="I232" s="152"/>
      <c r="J232" s="153">
        <f>ROUND(I232*H232,2)</f>
        <v>0</v>
      </c>
      <c r="K232" s="149" t="s">
        <v>188</v>
      </c>
      <c r="L232" s="34"/>
      <c r="M232" s="154" t="s">
        <v>3</v>
      </c>
      <c r="N232" s="155" t="s">
        <v>42</v>
      </c>
      <c r="O232" s="54"/>
      <c r="P232" s="156">
        <f>O232*H232</f>
        <v>0</v>
      </c>
      <c r="Q232" s="156">
        <v>0</v>
      </c>
      <c r="R232" s="156">
        <f>Q232*H232</f>
        <v>0</v>
      </c>
      <c r="S232" s="156">
        <v>0</v>
      </c>
      <c r="T232" s="157">
        <f>S232*H232</f>
        <v>0</v>
      </c>
      <c r="U232" s="33"/>
      <c r="V232" s="33"/>
      <c r="W232" s="33"/>
      <c r="X232" s="33"/>
      <c r="Y232" s="33"/>
      <c r="Z232" s="33"/>
      <c r="AA232" s="33"/>
      <c r="AB232" s="33"/>
      <c r="AC232" s="33"/>
      <c r="AD232" s="33"/>
      <c r="AE232" s="33"/>
      <c r="AR232" s="158" t="s">
        <v>269</v>
      </c>
      <c r="AT232" s="158" t="s">
        <v>184</v>
      </c>
      <c r="AU232" s="158" t="s">
        <v>79</v>
      </c>
      <c r="AY232" s="18" t="s">
        <v>182</v>
      </c>
      <c r="BE232" s="159">
        <f>IF(N232="základní",J232,0)</f>
        <v>0</v>
      </c>
      <c r="BF232" s="159">
        <f>IF(N232="snížená",J232,0)</f>
        <v>0</v>
      </c>
      <c r="BG232" s="159">
        <f>IF(N232="zákl. přenesená",J232,0)</f>
        <v>0</v>
      </c>
      <c r="BH232" s="159">
        <f>IF(N232="sníž. přenesená",J232,0)</f>
        <v>0</v>
      </c>
      <c r="BI232" s="159">
        <f>IF(N232="nulová",J232,0)</f>
        <v>0</v>
      </c>
      <c r="BJ232" s="18" t="s">
        <v>15</v>
      </c>
      <c r="BK232" s="159">
        <f>ROUND(I232*H232,2)</f>
        <v>0</v>
      </c>
      <c r="BL232" s="18" t="s">
        <v>269</v>
      </c>
      <c r="BM232" s="158" t="s">
        <v>1043</v>
      </c>
    </row>
    <row r="233" spans="2:63" s="12" customFormat="1" ht="22.9" customHeight="1">
      <c r="B233" s="133"/>
      <c r="D233" s="344" t="s">
        <v>70</v>
      </c>
      <c r="E233" s="144" t="s">
        <v>471</v>
      </c>
      <c r="F233" s="144" t="s">
        <v>472</v>
      </c>
      <c r="I233" s="136"/>
      <c r="J233" s="145">
        <f>BK233</f>
        <v>0</v>
      </c>
      <c r="L233" s="133"/>
      <c r="M233" s="138"/>
      <c r="N233" s="139"/>
      <c r="O233" s="139"/>
      <c r="P233" s="140">
        <f>SUM(P234:P238)</f>
        <v>0</v>
      </c>
      <c r="Q233" s="139"/>
      <c r="R233" s="140">
        <f>SUM(R234:R238)</f>
        <v>0.0008695</v>
      </c>
      <c r="S233" s="139"/>
      <c r="T233" s="141">
        <f>SUM(T234:T238)</f>
        <v>0</v>
      </c>
      <c r="AR233" s="134" t="s">
        <v>79</v>
      </c>
      <c r="AT233" s="142" t="s">
        <v>70</v>
      </c>
      <c r="AU233" s="142" t="s">
        <v>15</v>
      </c>
      <c r="AY233" s="134" t="s">
        <v>182</v>
      </c>
      <c r="BK233" s="143">
        <f>SUM(BK234:BK238)</f>
        <v>0</v>
      </c>
    </row>
    <row r="234" spans="1:65" s="2" customFormat="1" ht="24">
      <c r="A234" s="33"/>
      <c r="B234" s="146"/>
      <c r="C234" s="147" t="s">
        <v>473</v>
      </c>
      <c r="D234" s="342" t="s">
        <v>184</v>
      </c>
      <c r="E234" s="148" t="s">
        <v>474</v>
      </c>
      <c r="F234" s="149" t="s">
        <v>475</v>
      </c>
      <c r="G234" s="150" t="s">
        <v>187</v>
      </c>
      <c r="H234" s="151">
        <v>2.35</v>
      </c>
      <c r="I234" s="152"/>
      <c r="J234" s="153">
        <f>ROUND(I234*H234,2)</f>
        <v>0</v>
      </c>
      <c r="K234" s="149" t="s">
        <v>188</v>
      </c>
      <c r="L234" s="34"/>
      <c r="M234" s="154" t="s">
        <v>3</v>
      </c>
      <c r="N234" s="155" t="s">
        <v>42</v>
      </c>
      <c r="O234" s="54"/>
      <c r="P234" s="156">
        <f>O234*H234</f>
        <v>0</v>
      </c>
      <c r="Q234" s="156">
        <v>0</v>
      </c>
      <c r="R234" s="156">
        <f>Q234*H234</f>
        <v>0</v>
      </c>
      <c r="S234" s="156">
        <v>0</v>
      </c>
      <c r="T234" s="157">
        <f>S234*H234</f>
        <v>0</v>
      </c>
      <c r="U234" s="33"/>
      <c r="V234" s="33"/>
      <c r="W234" s="33"/>
      <c r="X234" s="33"/>
      <c r="Y234" s="33"/>
      <c r="Z234" s="33"/>
      <c r="AA234" s="33"/>
      <c r="AB234" s="33"/>
      <c r="AC234" s="33"/>
      <c r="AD234" s="33"/>
      <c r="AE234" s="33"/>
      <c r="AR234" s="158" t="s">
        <v>269</v>
      </c>
      <c r="AT234" s="158" t="s">
        <v>184</v>
      </c>
      <c r="AU234" s="158" t="s">
        <v>79</v>
      </c>
      <c r="AY234" s="18" t="s">
        <v>182</v>
      </c>
      <c r="BE234" s="159">
        <f>IF(N234="základní",J234,0)</f>
        <v>0</v>
      </c>
      <c r="BF234" s="159">
        <f>IF(N234="snížená",J234,0)</f>
        <v>0</v>
      </c>
      <c r="BG234" s="159">
        <f>IF(N234="zákl. přenesená",J234,0)</f>
        <v>0</v>
      </c>
      <c r="BH234" s="159">
        <f>IF(N234="sníž. přenesená",J234,0)</f>
        <v>0</v>
      </c>
      <c r="BI234" s="159">
        <f>IF(N234="nulová",J234,0)</f>
        <v>0</v>
      </c>
      <c r="BJ234" s="18" t="s">
        <v>15</v>
      </c>
      <c r="BK234" s="159">
        <f>ROUND(I234*H234,2)</f>
        <v>0</v>
      </c>
      <c r="BL234" s="18" t="s">
        <v>269</v>
      </c>
      <c r="BM234" s="158" t="s">
        <v>1044</v>
      </c>
    </row>
    <row r="235" spans="2:51" s="15" customFormat="1" ht="12">
      <c r="B235" s="176"/>
      <c r="D235" s="343" t="s">
        <v>190</v>
      </c>
      <c r="E235" s="177" t="s">
        <v>3</v>
      </c>
      <c r="F235" s="178" t="s">
        <v>477</v>
      </c>
      <c r="H235" s="177" t="s">
        <v>3</v>
      </c>
      <c r="I235" s="179"/>
      <c r="L235" s="176"/>
      <c r="M235" s="180"/>
      <c r="N235" s="181"/>
      <c r="O235" s="181"/>
      <c r="P235" s="181"/>
      <c r="Q235" s="181"/>
      <c r="R235" s="181"/>
      <c r="S235" s="181"/>
      <c r="T235" s="182"/>
      <c r="AT235" s="177" t="s">
        <v>190</v>
      </c>
      <c r="AU235" s="177" t="s">
        <v>79</v>
      </c>
      <c r="AV235" s="15" t="s">
        <v>15</v>
      </c>
      <c r="AW235" s="15" t="s">
        <v>33</v>
      </c>
      <c r="AX235" s="15" t="s">
        <v>71</v>
      </c>
      <c r="AY235" s="177" t="s">
        <v>182</v>
      </c>
    </row>
    <row r="236" spans="2:51" s="13" customFormat="1" ht="12">
      <c r="B236" s="160"/>
      <c r="D236" s="343" t="s">
        <v>190</v>
      </c>
      <c r="E236" s="161" t="s">
        <v>3</v>
      </c>
      <c r="F236" s="162" t="s">
        <v>478</v>
      </c>
      <c r="H236" s="163">
        <v>2.35</v>
      </c>
      <c r="I236" s="164"/>
      <c r="L236" s="160"/>
      <c r="M236" s="165"/>
      <c r="N236" s="166"/>
      <c r="O236" s="166"/>
      <c r="P236" s="166"/>
      <c r="Q236" s="166"/>
      <c r="R236" s="166"/>
      <c r="S236" s="166"/>
      <c r="T236" s="167"/>
      <c r="AT236" s="161" t="s">
        <v>190</v>
      </c>
      <c r="AU236" s="161" t="s">
        <v>79</v>
      </c>
      <c r="AV236" s="13" t="s">
        <v>79</v>
      </c>
      <c r="AW236" s="13" t="s">
        <v>33</v>
      </c>
      <c r="AX236" s="13" t="s">
        <v>15</v>
      </c>
      <c r="AY236" s="161" t="s">
        <v>182</v>
      </c>
    </row>
    <row r="237" spans="1:65" s="2" customFormat="1" ht="24">
      <c r="A237" s="33"/>
      <c r="B237" s="146"/>
      <c r="C237" s="147" t="s">
        <v>479</v>
      </c>
      <c r="D237" s="342" t="s">
        <v>184</v>
      </c>
      <c r="E237" s="148" t="s">
        <v>480</v>
      </c>
      <c r="F237" s="149" t="s">
        <v>481</v>
      </c>
      <c r="G237" s="150" t="s">
        <v>187</v>
      </c>
      <c r="H237" s="151">
        <v>2.35</v>
      </c>
      <c r="I237" s="152"/>
      <c r="J237" s="153">
        <f>ROUND(I237*H237,2)</f>
        <v>0</v>
      </c>
      <c r="K237" s="149" t="s">
        <v>188</v>
      </c>
      <c r="L237" s="34"/>
      <c r="M237" s="154" t="s">
        <v>3</v>
      </c>
      <c r="N237" s="155" t="s">
        <v>42</v>
      </c>
      <c r="O237" s="54"/>
      <c r="P237" s="156">
        <f>O237*H237</f>
        <v>0</v>
      </c>
      <c r="Q237" s="156">
        <v>0.00014</v>
      </c>
      <c r="R237" s="156">
        <f>Q237*H237</f>
        <v>0.000329</v>
      </c>
      <c r="S237" s="156">
        <v>0</v>
      </c>
      <c r="T237" s="157">
        <f>S237*H237</f>
        <v>0</v>
      </c>
      <c r="U237" s="33"/>
      <c r="V237" s="33"/>
      <c r="W237" s="33"/>
      <c r="X237" s="33"/>
      <c r="Y237" s="33"/>
      <c r="Z237" s="33"/>
      <c r="AA237" s="33"/>
      <c r="AB237" s="33"/>
      <c r="AC237" s="33"/>
      <c r="AD237" s="33"/>
      <c r="AE237" s="33"/>
      <c r="AR237" s="158" t="s">
        <v>269</v>
      </c>
      <c r="AT237" s="158" t="s">
        <v>184</v>
      </c>
      <c r="AU237" s="158" t="s">
        <v>79</v>
      </c>
      <c r="AY237" s="18" t="s">
        <v>182</v>
      </c>
      <c r="BE237" s="159">
        <f>IF(N237="základní",J237,0)</f>
        <v>0</v>
      </c>
      <c r="BF237" s="159">
        <f>IF(N237="snížená",J237,0)</f>
        <v>0</v>
      </c>
      <c r="BG237" s="159">
        <f>IF(N237="zákl. přenesená",J237,0)</f>
        <v>0</v>
      </c>
      <c r="BH237" s="159">
        <f>IF(N237="sníž. přenesená",J237,0)</f>
        <v>0</v>
      </c>
      <c r="BI237" s="159">
        <f>IF(N237="nulová",J237,0)</f>
        <v>0</v>
      </c>
      <c r="BJ237" s="18" t="s">
        <v>15</v>
      </c>
      <c r="BK237" s="159">
        <f>ROUND(I237*H237,2)</f>
        <v>0</v>
      </c>
      <c r="BL237" s="18" t="s">
        <v>269</v>
      </c>
      <c r="BM237" s="158" t="s">
        <v>1045</v>
      </c>
    </row>
    <row r="238" spans="1:65" s="2" customFormat="1" ht="24">
      <c r="A238" s="33"/>
      <c r="B238" s="146"/>
      <c r="C238" s="147" t="s">
        <v>483</v>
      </c>
      <c r="D238" s="342" t="s">
        <v>184</v>
      </c>
      <c r="E238" s="148" t="s">
        <v>484</v>
      </c>
      <c r="F238" s="149" t="s">
        <v>485</v>
      </c>
      <c r="G238" s="150" t="s">
        <v>187</v>
      </c>
      <c r="H238" s="151">
        <v>2.35</v>
      </c>
      <c r="I238" s="152"/>
      <c r="J238" s="153">
        <f>ROUND(I238*H238,2)</f>
        <v>0</v>
      </c>
      <c r="K238" s="149" t="s">
        <v>188</v>
      </c>
      <c r="L238" s="34"/>
      <c r="M238" s="154" t="s">
        <v>3</v>
      </c>
      <c r="N238" s="155" t="s">
        <v>42</v>
      </c>
      <c r="O238" s="54"/>
      <c r="P238" s="156">
        <f>O238*H238</f>
        <v>0</v>
      </c>
      <c r="Q238" s="156">
        <v>0.00023</v>
      </c>
      <c r="R238" s="156">
        <f>Q238*H238</f>
        <v>0.0005405000000000001</v>
      </c>
      <c r="S238" s="156">
        <v>0</v>
      </c>
      <c r="T238" s="157">
        <f>S238*H238</f>
        <v>0</v>
      </c>
      <c r="U238" s="33"/>
      <c r="V238" s="33"/>
      <c r="W238" s="33"/>
      <c r="X238" s="33"/>
      <c r="Y238" s="33"/>
      <c r="Z238" s="33"/>
      <c r="AA238" s="33"/>
      <c r="AB238" s="33"/>
      <c r="AC238" s="33"/>
      <c r="AD238" s="33"/>
      <c r="AE238" s="33"/>
      <c r="AR238" s="158" t="s">
        <v>269</v>
      </c>
      <c r="AT238" s="158" t="s">
        <v>184</v>
      </c>
      <c r="AU238" s="158" t="s">
        <v>79</v>
      </c>
      <c r="AY238" s="18" t="s">
        <v>182</v>
      </c>
      <c r="BE238" s="159">
        <f>IF(N238="základní",J238,0)</f>
        <v>0</v>
      </c>
      <c r="BF238" s="159">
        <f>IF(N238="snížená",J238,0)</f>
        <v>0</v>
      </c>
      <c r="BG238" s="159">
        <f>IF(N238="zákl. přenesená",J238,0)</f>
        <v>0</v>
      </c>
      <c r="BH238" s="159">
        <f>IF(N238="sníž. přenesená",J238,0)</f>
        <v>0</v>
      </c>
      <c r="BI238" s="159">
        <f>IF(N238="nulová",J238,0)</f>
        <v>0</v>
      </c>
      <c r="BJ238" s="18" t="s">
        <v>15</v>
      </c>
      <c r="BK238" s="159">
        <f>ROUND(I238*H238,2)</f>
        <v>0</v>
      </c>
      <c r="BL238" s="18" t="s">
        <v>269</v>
      </c>
      <c r="BM238" s="158" t="s">
        <v>1046</v>
      </c>
    </row>
    <row r="239" spans="2:63" s="12" customFormat="1" ht="22.9" customHeight="1">
      <c r="B239" s="133"/>
      <c r="D239" s="344" t="s">
        <v>70</v>
      </c>
      <c r="E239" s="144" t="s">
        <v>487</v>
      </c>
      <c r="F239" s="144" t="s">
        <v>488</v>
      </c>
      <c r="I239" s="136"/>
      <c r="J239" s="145">
        <f>BK239</f>
        <v>0</v>
      </c>
      <c r="L239" s="133"/>
      <c r="M239" s="138"/>
      <c r="N239" s="139"/>
      <c r="O239" s="139"/>
      <c r="P239" s="140">
        <f>SUM(P240:P242)</f>
        <v>0</v>
      </c>
      <c r="Q239" s="139"/>
      <c r="R239" s="140">
        <f>SUM(R240:R242)</f>
        <v>0.00441</v>
      </c>
      <c r="S239" s="139"/>
      <c r="T239" s="141">
        <f>SUM(T240:T242)</f>
        <v>0</v>
      </c>
      <c r="AR239" s="134" t="s">
        <v>79</v>
      </c>
      <c r="AT239" s="142" t="s">
        <v>70</v>
      </c>
      <c r="AU239" s="142" t="s">
        <v>15</v>
      </c>
      <c r="AY239" s="134" t="s">
        <v>182</v>
      </c>
      <c r="BK239" s="143">
        <f>SUM(BK240:BK242)</f>
        <v>0</v>
      </c>
    </row>
    <row r="240" spans="1:65" s="2" customFormat="1" ht="24">
      <c r="A240" s="33"/>
      <c r="B240" s="146"/>
      <c r="C240" s="147" t="s">
        <v>489</v>
      </c>
      <c r="D240" s="342" t="s">
        <v>184</v>
      </c>
      <c r="E240" s="148" t="s">
        <v>490</v>
      </c>
      <c r="F240" s="149" t="s">
        <v>491</v>
      </c>
      <c r="G240" s="150" t="s">
        <v>187</v>
      </c>
      <c r="H240" s="151">
        <v>9</v>
      </c>
      <c r="I240" s="152"/>
      <c r="J240" s="153">
        <f>ROUND(I240*H240,2)</f>
        <v>0</v>
      </c>
      <c r="K240" s="149" t="s">
        <v>188</v>
      </c>
      <c r="L240" s="34"/>
      <c r="M240" s="154" t="s">
        <v>3</v>
      </c>
      <c r="N240" s="155" t="s">
        <v>42</v>
      </c>
      <c r="O240" s="54"/>
      <c r="P240" s="156">
        <f>O240*H240</f>
        <v>0</v>
      </c>
      <c r="Q240" s="156">
        <v>0.0002</v>
      </c>
      <c r="R240" s="156">
        <f>Q240*H240</f>
        <v>0.0018000000000000002</v>
      </c>
      <c r="S240" s="156">
        <v>0</v>
      </c>
      <c r="T240" s="157">
        <f>S240*H240</f>
        <v>0</v>
      </c>
      <c r="U240" s="33"/>
      <c r="V240" s="33"/>
      <c r="W240" s="33"/>
      <c r="X240" s="33"/>
      <c r="Y240" s="33"/>
      <c r="Z240" s="33"/>
      <c r="AA240" s="33"/>
      <c r="AB240" s="33"/>
      <c r="AC240" s="33"/>
      <c r="AD240" s="33"/>
      <c r="AE240" s="33"/>
      <c r="AR240" s="158" t="s">
        <v>269</v>
      </c>
      <c r="AT240" s="158" t="s">
        <v>184</v>
      </c>
      <c r="AU240" s="158" t="s">
        <v>79</v>
      </c>
      <c r="AY240" s="18" t="s">
        <v>182</v>
      </c>
      <c r="BE240" s="159">
        <f>IF(N240="základní",J240,0)</f>
        <v>0</v>
      </c>
      <c r="BF240" s="159">
        <f>IF(N240="snížená",J240,0)</f>
        <v>0</v>
      </c>
      <c r="BG240" s="159">
        <f>IF(N240="zákl. přenesená",J240,0)</f>
        <v>0</v>
      </c>
      <c r="BH240" s="159">
        <f>IF(N240="sníž. přenesená",J240,0)</f>
        <v>0</v>
      </c>
      <c r="BI240" s="159">
        <f>IF(N240="nulová",J240,0)</f>
        <v>0</v>
      </c>
      <c r="BJ240" s="18" t="s">
        <v>15</v>
      </c>
      <c r="BK240" s="159">
        <f>ROUND(I240*H240,2)</f>
        <v>0</v>
      </c>
      <c r="BL240" s="18" t="s">
        <v>269</v>
      </c>
      <c r="BM240" s="158" t="s">
        <v>1047</v>
      </c>
    </row>
    <row r="241" spans="2:51" s="13" customFormat="1" ht="12">
      <c r="B241" s="160"/>
      <c r="D241" s="343" t="s">
        <v>190</v>
      </c>
      <c r="E241" s="161" t="s">
        <v>3</v>
      </c>
      <c r="F241" s="162" t="s">
        <v>226</v>
      </c>
      <c r="H241" s="163">
        <v>9</v>
      </c>
      <c r="I241" s="164"/>
      <c r="L241" s="160"/>
      <c r="M241" s="165"/>
      <c r="N241" s="166"/>
      <c r="O241" s="166"/>
      <c r="P241" s="166"/>
      <c r="Q241" s="166"/>
      <c r="R241" s="166"/>
      <c r="S241" s="166"/>
      <c r="T241" s="167"/>
      <c r="AT241" s="161" t="s">
        <v>190</v>
      </c>
      <c r="AU241" s="161" t="s">
        <v>79</v>
      </c>
      <c r="AV241" s="13" t="s">
        <v>79</v>
      </c>
      <c r="AW241" s="13" t="s">
        <v>33</v>
      </c>
      <c r="AX241" s="13" t="s">
        <v>15</v>
      </c>
      <c r="AY241" s="161" t="s">
        <v>182</v>
      </c>
    </row>
    <row r="242" spans="1:65" s="2" customFormat="1" ht="36">
      <c r="A242" s="33"/>
      <c r="B242" s="146"/>
      <c r="C242" s="147" t="s">
        <v>493</v>
      </c>
      <c r="D242" s="342" t="s">
        <v>184</v>
      </c>
      <c r="E242" s="148" t="s">
        <v>494</v>
      </c>
      <c r="F242" s="149" t="s">
        <v>495</v>
      </c>
      <c r="G242" s="150" t="s">
        <v>187</v>
      </c>
      <c r="H242" s="151">
        <v>9</v>
      </c>
      <c r="I242" s="152"/>
      <c r="J242" s="153">
        <f>ROUND(I242*H242,2)</f>
        <v>0</v>
      </c>
      <c r="K242" s="149" t="s">
        <v>188</v>
      </c>
      <c r="L242" s="34"/>
      <c r="M242" s="194" t="s">
        <v>3</v>
      </c>
      <c r="N242" s="195" t="s">
        <v>42</v>
      </c>
      <c r="O242" s="196"/>
      <c r="P242" s="197">
        <f>O242*H242</f>
        <v>0</v>
      </c>
      <c r="Q242" s="197">
        <v>0.00029</v>
      </c>
      <c r="R242" s="197">
        <f>Q242*H242</f>
        <v>0.00261</v>
      </c>
      <c r="S242" s="197">
        <v>0</v>
      </c>
      <c r="T242" s="198">
        <f>S242*H242</f>
        <v>0</v>
      </c>
      <c r="U242" s="33"/>
      <c r="V242" s="33"/>
      <c r="W242" s="33"/>
      <c r="X242" s="33"/>
      <c r="Y242" s="33"/>
      <c r="Z242" s="33"/>
      <c r="AA242" s="33"/>
      <c r="AB242" s="33"/>
      <c r="AC242" s="33"/>
      <c r="AD242" s="33"/>
      <c r="AE242" s="33"/>
      <c r="AR242" s="158" t="s">
        <v>269</v>
      </c>
      <c r="AT242" s="158" t="s">
        <v>184</v>
      </c>
      <c r="AU242" s="158" t="s">
        <v>79</v>
      </c>
      <c r="AY242" s="18" t="s">
        <v>182</v>
      </c>
      <c r="BE242" s="159">
        <f>IF(N242="základní",J242,0)</f>
        <v>0</v>
      </c>
      <c r="BF242" s="159">
        <f>IF(N242="snížená",J242,0)</f>
        <v>0</v>
      </c>
      <c r="BG242" s="159">
        <f>IF(N242="zákl. přenesená",J242,0)</f>
        <v>0</v>
      </c>
      <c r="BH242" s="159">
        <f>IF(N242="sníž. přenesená",J242,0)</f>
        <v>0</v>
      </c>
      <c r="BI242" s="159">
        <f>IF(N242="nulová",J242,0)</f>
        <v>0</v>
      </c>
      <c r="BJ242" s="18" t="s">
        <v>15</v>
      </c>
      <c r="BK242" s="159">
        <f>ROUND(I242*H242,2)</f>
        <v>0</v>
      </c>
      <c r="BL242" s="18" t="s">
        <v>269</v>
      </c>
      <c r="BM242" s="158" t="s">
        <v>1048</v>
      </c>
    </row>
    <row r="243" spans="1:31" s="2" customFormat="1" ht="6.95" customHeight="1">
      <c r="A243" s="33"/>
      <c r="B243" s="43"/>
      <c r="C243" s="44"/>
      <c r="D243" s="44"/>
      <c r="E243" s="44"/>
      <c r="F243" s="44"/>
      <c r="G243" s="44"/>
      <c r="H243" s="44"/>
      <c r="I243" s="44"/>
      <c r="J243" s="44"/>
      <c r="K243" s="44"/>
      <c r="L243" s="34"/>
      <c r="M243" s="33"/>
      <c r="O243" s="33"/>
      <c r="P243" s="33"/>
      <c r="Q243" s="33"/>
      <c r="R243" s="33"/>
      <c r="S243" s="33"/>
      <c r="T243" s="33"/>
      <c r="U243" s="33"/>
      <c r="V243" s="33"/>
      <c r="W243" s="33"/>
      <c r="X243" s="33"/>
      <c r="Y243" s="33"/>
      <c r="Z243" s="33"/>
      <c r="AA243" s="33"/>
      <c r="AB243" s="33"/>
      <c r="AC243" s="33"/>
      <c r="AD243" s="33"/>
      <c r="AE243" s="33"/>
    </row>
  </sheetData>
  <autoFilter ref="C107:K242"/>
  <mergeCells count="15">
    <mergeCell ref="E94:H94"/>
    <mergeCell ref="E98:H98"/>
    <mergeCell ref="E96:H96"/>
    <mergeCell ref="E100:H100"/>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3"/>
  <sheetViews>
    <sheetView showGridLines="0" workbookViewId="0" topLeftCell="A94">
      <selection activeCell="D111" sqref="D111:D24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108</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628</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ROUND(J108,2)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ROUND((SUM(BE108:BE242)),2)</f>
        <v>0</v>
      </c>
      <c r="G37" s="33"/>
      <c r="H37" s="33"/>
      <c r="I37" s="105">
        <v>0.21</v>
      </c>
      <c r="J37" s="104">
        <f>ROUND(((SUM(BE108:BE242))*I37),2)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ROUND((SUM(BF108:BF242)),2)</f>
        <v>0</v>
      </c>
      <c r="G38" s="33"/>
      <c r="H38" s="33"/>
      <c r="I38" s="105">
        <v>0.15</v>
      </c>
      <c r="J38" s="104">
        <f>ROUND(((SUM(BF108:BF242))*I38),2)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ROUND((SUM(BG108:BG242)),2)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ROUND((SUM(BH108:BH242)),2)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ROUND((SUM(BI108:BI242)),2)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2 - Typ B</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J108</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J109</f>
        <v>0</v>
      </c>
      <c r="L68" s="115"/>
    </row>
    <row r="69" spans="2:12" s="10" customFormat="1" ht="19.9" customHeight="1">
      <c r="B69" s="119"/>
      <c r="D69" s="120" t="s">
        <v>151</v>
      </c>
      <c r="E69" s="121"/>
      <c r="F69" s="121"/>
      <c r="G69" s="121"/>
      <c r="H69" s="121"/>
      <c r="I69" s="121"/>
      <c r="J69" s="122">
        <f>J110</f>
        <v>0</v>
      </c>
      <c r="L69" s="119"/>
    </row>
    <row r="70" spans="2:12" s="10" customFormat="1" ht="19.9" customHeight="1">
      <c r="B70" s="119"/>
      <c r="D70" s="120" t="s">
        <v>152</v>
      </c>
      <c r="E70" s="121"/>
      <c r="F70" s="121"/>
      <c r="G70" s="121"/>
      <c r="H70" s="121"/>
      <c r="I70" s="121"/>
      <c r="J70" s="122">
        <f>J119</f>
        <v>0</v>
      </c>
      <c r="L70" s="119"/>
    </row>
    <row r="71" spans="2:12" s="10" customFormat="1" ht="19.9" customHeight="1">
      <c r="B71" s="119"/>
      <c r="D71" s="120" t="s">
        <v>153</v>
      </c>
      <c r="E71" s="121"/>
      <c r="F71" s="121"/>
      <c r="G71" s="121"/>
      <c r="H71" s="121"/>
      <c r="I71" s="121"/>
      <c r="J71" s="122">
        <f>J132</f>
        <v>0</v>
      </c>
      <c r="L71" s="119"/>
    </row>
    <row r="72" spans="2:12" s="10" customFormat="1" ht="14.85" customHeight="1">
      <c r="B72" s="119"/>
      <c r="D72" s="120" t="s">
        <v>154</v>
      </c>
      <c r="E72" s="121"/>
      <c r="F72" s="121"/>
      <c r="G72" s="121"/>
      <c r="H72" s="121"/>
      <c r="I72" s="121"/>
      <c r="J72" s="122">
        <f>J133</f>
        <v>0</v>
      </c>
      <c r="L72" s="119"/>
    </row>
    <row r="73" spans="2:12" s="10" customFormat="1" ht="14.85" customHeight="1">
      <c r="B73" s="119"/>
      <c r="D73" s="120" t="s">
        <v>155</v>
      </c>
      <c r="E73" s="121"/>
      <c r="F73" s="121"/>
      <c r="G73" s="121"/>
      <c r="H73" s="121"/>
      <c r="I73" s="121"/>
      <c r="J73" s="122">
        <f>J135</f>
        <v>0</v>
      </c>
      <c r="L73" s="119"/>
    </row>
    <row r="74" spans="2:12" s="10" customFormat="1" ht="19.9" customHeight="1">
      <c r="B74" s="119"/>
      <c r="D74" s="120" t="s">
        <v>156</v>
      </c>
      <c r="E74" s="121"/>
      <c r="F74" s="121"/>
      <c r="G74" s="121"/>
      <c r="H74" s="121"/>
      <c r="I74" s="121"/>
      <c r="J74" s="122">
        <f>J143</f>
        <v>0</v>
      </c>
      <c r="L74" s="119"/>
    </row>
    <row r="75" spans="2:12" s="10" customFormat="1" ht="19.9" customHeight="1">
      <c r="B75" s="119"/>
      <c r="D75" s="120" t="s">
        <v>157</v>
      </c>
      <c r="E75" s="121"/>
      <c r="F75" s="121"/>
      <c r="G75" s="121"/>
      <c r="H75" s="121"/>
      <c r="I75" s="121"/>
      <c r="J75" s="122">
        <f>J149</f>
        <v>0</v>
      </c>
      <c r="L75" s="119"/>
    </row>
    <row r="76" spans="2:12" s="9" customFormat="1" ht="24.95" customHeight="1">
      <c r="B76" s="115"/>
      <c r="D76" s="116" t="s">
        <v>158</v>
      </c>
      <c r="E76" s="117"/>
      <c r="F76" s="117"/>
      <c r="G76" s="117"/>
      <c r="H76" s="117"/>
      <c r="I76" s="117"/>
      <c r="J76" s="118">
        <f>J151</f>
        <v>0</v>
      </c>
      <c r="L76" s="115"/>
    </row>
    <row r="77" spans="2:12" s="10" customFormat="1" ht="19.9" customHeight="1">
      <c r="B77" s="119"/>
      <c r="D77" s="120" t="s">
        <v>159</v>
      </c>
      <c r="E77" s="121"/>
      <c r="F77" s="121"/>
      <c r="G77" s="121"/>
      <c r="H77" s="121"/>
      <c r="I77" s="121"/>
      <c r="J77" s="122">
        <f>J152</f>
        <v>0</v>
      </c>
      <c r="L77" s="119"/>
    </row>
    <row r="78" spans="2:12" s="10" customFormat="1" ht="19.9" customHeight="1">
      <c r="B78" s="119"/>
      <c r="D78" s="120" t="s">
        <v>160</v>
      </c>
      <c r="E78" s="121"/>
      <c r="F78" s="121"/>
      <c r="G78" s="121"/>
      <c r="H78" s="121"/>
      <c r="I78" s="121"/>
      <c r="J78" s="122">
        <f>J165</f>
        <v>0</v>
      </c>
      <c r="L78" s="119"/>
    </row>
    <row r="79" spans="2:12" s="10" customFormat="1" ht="19.9" customHeight="1">
      <c r="B79" s="119"/>
      <c r="D79" s="120" t="s">
        <v>161</v>
      </c>
      <c r="E79" s="121"/>
      <c r="F79" s="121"/>
      <c r="G79" s="121"/>
      <c r="H79" s="121"/>
      <c r="I79" s="121"/>
      <c r="J79" s="122">
        <f>J174</f>
        <v>0</v>
      </c>
      <c r="L79" s="119"/>
    </row>
    <row r="80" spans="2:12" s="10" customFormat="1" ht="19.9" customHeight="1">
      <c r="B80" s="119"/>
      <c r="D80" s="120" t="s">
        <v>162</v>
      </c>
      <c r="E80" s="121"/>
      <c r="F80" s="121"/>
      <c r="G80" s="121"/>
      <c r="H80" s="121"/>
      <c r="I80" s="121"/>
      <c r="J80" s="122">
        <f>J180</f>
        <v>0</v>
      </c>
      <c r="L80" s="119"/>
    </row>
    <row r="81" spans="2:12" s="10" customFormat="1" ht="19.9" customHeight="1">
      <c r="B81" s="119"/>
      <c r="D81" s="120" t="s">
        <v>163</v>
      </c>
      <c r="E81" s="121"/>
      <c r="F81" s="121"/>
      <c r="G81" s="121"/>
      <c r="H81" s="121"/>
      <c r="I81" s="121"/>
      <c r="J81" s="122">
        <f>J187</f>
        <v>0</v>
      </c>
      <c r="L81" s="119"/>
    </row>
    <row r="82" spans="2:12" s="10" customFormat="1" ht="19.9" customHeight="1">
      <c r="B82" s="119"/>
      <c r="D82" s="120" t="s">
        <v>164</v>
      </c>
      <c r="E82" s="121"/>
      <c r="F82" s="121"/>
      <c r="G82" s="121"/>
      <c r="H82" s="121"/>
      <c r="I82" s="121"/>
      <c r="J82" s="122">
        <f>J197</f>
        <v>0</v>
      </c>
      <c r="L82" s="119"/>
    </row>
    <row r="83" spans="2:12" s="10" customFormat="1" ht="19.9" customHeight="1">
      <c r="B83" s="119"/>
      <c r="D83" s="120" t="s">
        <v>165</v>
      </c>
      <c r="E83" s="121"/>
      <c r="F83" s="121"/>
      <c r="G83" s="121"/>
      <c r="H83" s="121"/>
      <c r="I83" s="121"/>
      <c r="J83" s="122">
        <f>J224</f>
        <v>0</v>
      </c>
      <c r="L83" s="119"/>
    </row>
    <row r="84" spans="2:12" s="10" customFormat="1" ht="19.9" customHeight="1">
      <c r="B84" s="119"/>
      <c r="D84" s="120" t="s">
        <v>166</v>
      </c>
      <c r="E84" s="121"/>
      <c r="F84" s="121"/>
      <c r="G84" s="121"/>
      <c r="H84" s="121"/>
      <c r="I84" s="121"/>
      <c r="J84" s="122">
        <f>J230</f>
        <v>0</v>
      </c>
      <c r="L84" s="119"/>
    </row>
    <row r="85" spans="1:31" s="2" customFormat="1" ht="21.75" customHeight="1">
      <c r="A85" s="33"/>
      <c r="B85" s="34"/>
      <c r="C85" s="33"/>
      <c r="D85" s="33"/>
      <c r="E85" s="33"/>
      <c r="F85" s="33"/>
      <c r="G85" s="33"/>
      <c r="H85" s="33"/>
      <c r="I85" s="33"/>
      <c r="J85" s="33"/>
      <c r="K85" s="33"/>
      <c r="L85" s="99"/>
      <c r="S85" s="33"/>
      <c r="T85" s="33"/>
      <c r="U85" s="33"/>
      <c r="V85" s="33"/>
      <c r="W85" s="33"/>
      <c r="X85" s="33"/>
      <c r="Y85" s="33"/>
      <c r="Z85" s="33"/>
      <c r="AA85" s="33"/>
      <c r="AB85" s="33"/>
      <c r="AC85" s="33"/>
      <c r="AD85" s="33"/>
      <c r="AE85" s="33"/>
    </row>
    <row r="86" spans="1:31" s="2" customFormat="1" ht="6.95" customHeight="1">
      <c r="A86" s="33"/>
      <c r="B86" s="43"/>
      <c r="C86" s="44"/>
      <c r="D86" s="44"/>
      <c r="E86" s="44"/>
      <c r="F86" s="44"/>
      <c r="G86" s="44"/>
      <c r="H86" s="44"/>
      <c r="I86" s="44"/>
      <c r="J86" s="44"/>
      <c r="K86" s="44"/>
      <c r="L86" s="99"/>
      <c r="S86" s="33"/>
      <c r="T86" s="33"/>
      <c r="U86" s="33"/>
      <c r="V86" s="33"/>
      <c r="W86" s="33"/>
      <c r="X86" s="33"/>
      <c r="Y86" s="33"/>
      <c r="Z86" s="33"/>
      <c r="AA86" s="33"/>
      <c r="AB86" s="33"/>
      <c r="AC86" s="33"/>
      <c r="AD86" s="33"/>
      <c r="AE86" s="33"/>
    </row>
    <row r="90" spans="1:31" s="2" customFormat="1" ht="6.95" customHeight="1">
      <c r="A90" s="33"/>
      <c r="B90" s="45"/>
      <c r="C90" s="46"/>
      <c r="D90" s="46"/>
      <c r="E90" s="46"/>
      <c r="F90" s="46"/>
      <c r="G90" s="46"/>
      <c r="H90" s="46"/>
      <c r="I90" s="46"/>
      <c r="J90" s="46"/>
      <c r="K90" s="46"/>
      <c r="L90" s="99"/>
      <c r="S90" s="33"/>
      <c r="T90" s="33"/>
      <c r="U90" s="33"/>
      <c r="V90" s="33"/>
      <c r="W90" s="33"/>
      <c r="X90" s="33"/>
      <c r="Y90" s="33"/>
      <c r="Z90" s="33"/>
      <c r="AA90" s="33"/>
      <c r="AB90" s="33"/>
      <c r="AC90" s="33"/>
      <c r="AD90" s="33"/>
      <c r="AE90" s="33"/>
    </row>
    <row r="91" spans="1:31" s="2" customFormat="1" ht="24.95" customHeight="1">
      <c r="A91" s="33"/>
      <c r="B91" s="34"/>
      <c r="C91" s="22" t="s">
        <v>167</v>
      </c>
      <c r="D91" s="33"/>
      <c r="E91" s="33"/>
      <c r="F91" s="33"/>
      <c r="G91" s="33"/>
      <c r="H91" s="33"/>
      <c r="I91" s="33"/>
      <c r="J91" s="33"/>
      <c r="K91" s="33"/>
      <c r="L91" s="99"/>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99"/>
      <c r="S92" s="33"/>
      <c r="T92" s="33"/>
      <c r="U92" s="33"/>
      <c r="V92" s="33"/>
      <c r="W92" s="33"/>
      <c r="X92" s="33"/>
      <c r="Y92" s="33"/>
      <c r="Z92" s="33"/>
      <c r="AA92" s="33"/>
      <c r="AB92" s="33"/>
      <c r="AC92" s="33"/>
      <c r="AD92" s="33"/>
      <c r="AE92" s="33"/>
    </row>
    <row r="93" spans="1:31" s="2" customFormat="1" ht="12" customHeight="1">
      <c r="A93" s="33"/>
      <c r="B93" s="34"/>
      <c r="C93" s="28" t="s">
        <v>17</v>
      </c>
      <c r="D93" s="33"/>
      <c r="E93" s="33"/>
      <c r="F93" s="33"/>
      <c r="G93" s="33"/>
      <c r="H93" s="33"/>
      <c r="I93" s="33"/>
      <c r="J93" s="33"/>
      <c r="K93" s="33"/>
      <c r="L93" s="99"/>
      <c r="S93" s="33"/>
      <c r="T93" s="33"/>
      <c r="U93" s="33"/>
      <c r="V93" s="33"/>
      <c r="W93" s="33"/>
      <c r="X93" s="33"/>
      <c r="Y93" s="33"/>
      <c r="Z93" s="33"/>
      <c r="AA93" s="33"/>
      <c r="AB93" s="33"/>
      <c r="AC93" s="33"/>
      <c r="AD93" s="33"/>
      <c r="AE93" s="33"/>
    </row>
    <row r="94" spans="1:31" s="2" customFormat="1" ht="16.5" customHeight="1">
      <c r="A94" s="33"/>
      <c r="B94" s="34"/>
      <c r="C94" s="33"/>
      <c r="D94" s="33"/>
      <c r="E94" s="326" t="str">
        <f>E7</f>
        <v>Rekonstrukce koupelen</v>
      </c>
      <c r="F94" s="327"/>
      <c r="G94" s="327"/>
      <c r="H94" s="327"/>
      <c r="I94" s="33"/>
      <c r="J94" s="33"/>
      <c r="K94" s="33"/>
      <c r="L94" s="99"/>
      <c r="S94" s="33"/>
      <c r="T94" s="33"/>
      <c r="U94" s="33"/>
      <c r="V94" s="33"/>
      <c r="W94" s="33"/>
      <c r="X94" s="33"/>
      <c r="Y94" s="33"/>
      <c r="Z94" s="33"/>
      <c r="AA94" s="33"/>
      <c r="AB94" s="33"/>
      <c r="AC94" s="33"/>
      <c r="AD94" s="33"/>
      <c r="AE94" s="33"/>
    </row>
    <row r="95" spans="2:12" s="1" customFormat="1" ht="12" customHeight="1">
      <c r="B95" s="21"/>
      <c r="C95" s="28" t="s">
        <v>139</v>
      </c>
      <c r="L95" s="21"/>
    </row>
    <row r="96" spans="2:12" s="1" customFormat="1" ht="16.5" customHeight="1">
      <c r="B96" s="21"/>
      <c r="E96" s="326" t="s">
        <v>140</v>
      </c>
      <c r="F96" s="301"/>
      <c r="G96" s="301"/>
      <c r="H96" s="301"/>
      <c r="L96" s="21"/>
    </row>
    <row r="97" spans="2:12" s="1" customFormat="1" ht="12" customHeight="1">
      <c r="B97" s="21"/>
      <c r="C97" s="28" t="s">
        <v>141</v>
      </c>
      <c r="L97" s="21"/>
    </row>
    <row r="98" spans="1:31" s="2" customFormat="1" ht="16.5" customHeight="1">
      <c r="A98" s="33"/>
      <c r="B98" s="34"/>
      <c r="C98" s="33"/>
      <c r="D98" s="33"/>
      <c r="E98" s="328" t="s">
        <v>142</v>
      </c>
      <c r="F98" s="329"/>
      <c r="G98" s="329"/>
      <c r="H98" s="329"/>
      <c r="I98" s="33"/>
      <c r="J98" s="33"/>
      <c r="K98" s="33"/>
      <c r="L98" s="99"/>
      <c r="S98" s="33"/>
      <c r="T98" s="33"/>
      <c r="U98" s="33"/>
      <c r="V98" s="33"/>
      <c r="W98" s="33"/>
      <c r="X98" s="33"/>
      <c r="Y98" s="33"/>
      <c r="Z98" s="33"/>
      <c r="AA98" s="33"/>
      <c r="AB98" s="33"/>
      <c r="AC98" s="33"/>
      <c r="AD98" s="33"/>
      <c r="AE98" s="33"/>
    </row>
    <row r="99" spans="1:31" s="2" customFormat="1" ht="12" customHeight="1">
      <c r="A99" s="33"/>
      <c r="B99" s="34"/>
      <c r="C99" s="28" t="s">
        <v>143</v>
      </c>
      <c r="D99" s="33"/>
      <c r="E99" s="33"/>
      <c r="F99" s="33"/>
      <c r="G99" s="33"/>
      <c r="H99" s="33"/>
      <c r="I99" s="33"/>
      <c r="J99" s="33"/>
      <c r="K99" s="33"/>
      <c r="L99" s="99"/>
      <c r="S99" s="33"/>
      <c r="T99" s="33"/>
      <c r="U99" s="33"/>
      <c r="V99" s="33"/>
      <c r="W99" s="33"/>
      <c r="X99" s="33"/>
      <c r="Y99" s="33"/>
      <c r="Z99" s="33"/>
      <c r="AA99" s="33"/>
      <c r="AB99" s="33"/>
      <c r="AC99" s="33"/>
      <c r="AD99" s="33"/>
      <c r="AE99" s="33"/>
    </row>
    <row r="100" spans="1:31" s="2" customFormat="1" ht="16.5" customHeight="1">
      <c r="A100" s="33"/>
      <c r="B100" s="34"/>
      <c r="C100" s="33"/>
      <c r="D100" s="33"/>
      <c r="E100" s="302" t="str">
        <f>E13</f>
        <v>2 - Typ B</v>
      </c>
      <c r="F100" s="329"/>
      <c r="G100" s="329"/>
      <c r="H100" s="329"/>
      <c r="I100" s="33"/>
      <c r="J100" s="33"/>
      <c r="K100" s="33"/>
      <c r="L100" s="99"/>
      <c r="S100" s="33"/>
      <c r="T100" s="33"/>
      <c r="U100" s="33"/>
      <c r="V100" s="33"/>
      <c r="W100" s="33"/>
      <c r="X100" s="33"/>
      <c r="Y100" s="33"/>
      <c r="Z100" s="33"/>
      <c r="AA100" s="33"/>
      <c r="AB100" s="33"/>
      <c r="AC100" s="33"/>
      <c r="AD100" s="33"/>
      <c r="AE100" s="33"/>
    </row>
    <row r="101" spans="1:31" s="2" customFormat="1" ht="6.9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2" customFormat="1" ht="12" customHeight="1">
      <c r="A102" s="33"/>
      <c r="B102" s="34"/>
      <c r="C102" s="28" t="s">
        <v>21</v>
      </c>
      <c r="D102" s="33"/>
      <c r="E102" s="33"/>
      <c r="F102" s="26" t="str">
        <f>F16</f>
        <v xml:space="preserve"> </v>
      </c>
      <c r="G102" s="33"/>
      <c r="H102" s="33"/>
      <c r="I102" s="28" t="s">
        <v>23</v>
      </c>
      <c r="J102" s="51" t="str">
        <f>IF(J16="","",J16)</f>
        <v>28. 8. 2018</v>
      </c>
      <c r="K102" s="33"/>
      <c r="L102" s="99"/>
      <c r="S102" s="33"/>
      <c r="T102" s="33"/>
      <c r="U102" s="33"/>
      <c r="V102" s="33"/>
      <c r="W102" s="33"/>
      <c r="X102" s="33"/>
      <c r="Y102" s="33"/>
      <c r="Z102" s="33"/>
      <c r="AA102" s="33"/>
      <c r="AB102" s="33"/>
      <c r="AC102" s="33"/>
      <c r="AD102" s="33"/>
      <c r="AE102" s="33"/>
    </row>
    <row r="103" spans="1:31" s="2" customFormat="1" ht="6.95" customHeight="1">
      <c r="A103" s="33"/>
      <c r="B103" s="34"/>
      <c r="C103" s="33"/>
      <c r="D103" s="33"/>
      <c r="E103" s="33"/>
      <c r="F103" s="33"/>
      <c r="G103" s="33"/>
      <c r="H103" s="33"/>
      <c r="I103" s="33"/>
      <c r="J103" s="33"/>
      <c r="K103" s="33"/>
      <c r="L103" s="99"/>
      <c r="S103" s="33"/>
      <c r="T103" s="33"/>
      <c r="U103" s="33"/>
      <c r="V103" s="33"/>
      <c r="W103" s="33"/>
      <c r="X103" s="33"/>
      <c r="Y103" s="33"/>
      <c r="Z103" s="33"/>
      <c r="AA103" s="33"/>
      <c r="AB103" s="33"/>
      <c r="AC103" s="33"/>
      <c r="AD103" s="33"/>
      <c r="AE103" s="33"/>
    </row>
    <row r="104" spans="1:31" s="2" customFormat="1" ht="15.2" customHeight="1">
      <c r="A104" s="33"/>
      <c r="B104" s="34"/>
      <c r="C104" s="28" t="s">
        <v>25</v>
      </c>
      <c r="D104" s="33"/>
      <c r="E104" s="33"/>
      <c r="F104" s="26" t="str">
        <f>E19</f>
        <v>Správa účelových zařízení VŠE</v>
      </c>
      <c r="G104" s="33"/>
      <c r="H104" s="33"/>
      <c r="I104" s="28" t="s">
        <v>31</v>
      </c>
      <c r="J104" s="31" t="str">
        <f>E25</f>
        <v>PROJECTICA s.r.o.</v>
      </c>
      <c r="K104" s="33"/>
      <c r="L104" s="99"/>
      <c r="S104" s="33"/>
      <c r="T104" s="33"/>
      <c r="U104" s="33"/>
      <c r="V104" s="33"/>
      <c r="W104" s="33"/>
      <c r="X104" s="33"/>
      <c r="Y104" s="33"/>
      <c r="Z104" s="33"/>
      <c r="AA104" s="33"/>
      <c r="AB104" s="33"/>
      <c r="AC104" s="33"/>
      <c r="AD104" s="33"/>
      <c r="AE104" s="33"/>
    </row>
    <row r="105" spans="1:31" s="2" customFormat="1" ht="15.2" customHeight="1">
      <c r="A105" s="33"/>
      <c r="B105" s="34"/>
      <c r="C105" s="28" t="s">
        <v>29</v>
      </c>
      <c r="D105" s="33"/>
      <c r="E105" s="33"/>
      <c r="F105" s="26" t="str">
        <f>IF(E22="","",E22)</f>
        <v>Vyplň údaj</v>
      </c>
      <c r="G105" s="33"/>
      <c r="H105" s="33"/>
      <c r="I105" s="28" t="s">
        <v>34</v>
      </c>
      <c r="J105" s="31" t="str">
        <f>E28</f>
        <v xml:space="preserve"> </v>
      </c>
      <c r="K105" s="33"/>
      <c r="L105" s="99"/>
      <c r="S105" s="33"/>
      <c r="T105" s="33"/>
      <c r="U105" s="33"/>
      <c r="V105" s="33"/>
      <c r="W105" s="33"/>
      <c r="X105" s="33"/>
      <c r="Y105" s="33"/>
      <c r="Z105" s="33"/>
      <c r="AA105" s="33"/>
      <c r="AB105" s="33"/>
      <c r="AC105" s="33"/>
      <c r="AD105" s="33"/>
      <c r="AE105" s="33"/>
    </row>
    <row r="106" spans="1:31" s="2" customFormat="1" ht="10.35" customHeight="1">
      <c r="A106" s="33"/>
      <c r="B106" s="34"/>
      <c r="C106" s="33"/>
      <c r="D106" s="33"/>
      <c r="E106" s="33"/>
      <c r="F106" s="33"/>
      <c r="G106" s="33"/>
      <c r="H106" s="33"/>
      <c r="I106" s="33"/>
      <c r="J106" s="33"/>
      <c r="K106" s="33"/>
      <c r="L106" s="99"/>
      <c r="S106" s="33"/>
      <c r="T106" s="33"/>
      <c r="U106" s="33"/>
      <c r="V106" s="33"/>
      <c r="W106" s="33"/>
      <c r="X106" s="33"/>
      <c r="Y106" s="33"/>
      <c r="Z106" s="33"/>
      <c r="AA106" s="33"/>
      <c r="AB106" s="33"/>
      <c r="AC106" s="33"/>
      <c r="AD106" s="33"/>
      <c r="AE106" s="33"/>
    </row>
    <row r="107" spans="1:31" s="11" customFormat="1" ht="29.25" customHeight="1">
      <c r="A107" s="123"/>
      <c r="B107" s="124"/>
      <c r="C107" s="125" t="s">
        <v>168</v>
      </c>
      <c r="D107" s="126" t="s">
        <v>56</v>
      </c>
      <c r="E107" s="126" t="s">
        <v>52</v>
      </c>
      <c r="F107" s="126" t="s">
        <v>53</v>
      </c>
      <c r="G107" s="126" t="s">
        <v>169</v>
      </c>
      <c r="H107" s="126" t="s">
        <v>170</v>
      </c>
      <c r="I107" s="126" t="s">
        <v>171</v>
      </c>
      <c r="J107" s="126" t="s">
        <v>148</v>
      </c>
      <c r="K107" s="127" t="s">
        <v>172</v>
      </c>
      <c r="L107" s="128"/>
      <c r="M107" s="59" t="s">
        <v>3</v>
      </c>
      <c r="N107" s="60" t="s">
        <v>41</v>
      </c>
      <c r="O107" s="60" t="s">
        <v>173</v>
      </c>
      <c r="P107" s="60" t="s">
        <v>174</v>
      </c>
      <c r="Q107" s="60" t="s">
        <v>175</v>
      </c>
      <c r="R107" s="60" t="s">
        <v>176</v>
      </c>
      <c r="S107" s="60" t="s">
        <v>177</v>
      </c>
      <c r="T107" s="61" t="s">
        <v>178</v>
      </c>
      <c r="U107" s="123"/>
      <c r="V107" s="123"/>
      <c r="W107" s="123"/>
      <c r="X107" s="123"/>
      <c r="Y107" s="123"/>
      <c r="Z107" s="123"/>
      <c r="AA107" s="123"/>
      <c r="AB107" s="123"/>
      <c r="AC107" s="123"/>
      <c r="AD107" s="123"/>
      <c r="AE107" s="123"/>
    </row>
    <row r="108" spans="1:63" s="2" customFormat="1" ht="22.9" customHeight="1">
      <c r="A108" s="33"/>
      <c r="B108" s="34"/>
      <c r="C108" s="66" t="s">
        <v>179</v>
      </c>
      <c r="D108" s="33"/>
      <c r="E108" s="33"/>
      <c r="F108" s="33"/>
      <c r="G108" s="33"/>
      <c r="H108" s="33"/>
      <c r="I108" s="33"/>
      <c r="J108" s="129">
        <f>BK108</f>
        <v>0</v>
      </c>
      <c r="K108" s="33"/>
      <c r="L108" s="34"/>
      <c r="M108" s="62"/>
      <c r="N108" s="52"/>
      <c r="O108" s="63"/>
      <c r="P108" s="130">
        <f>P109+P151</f>
        <v>0</v>
      </c>
      <c r="Q108" s="63"/>
      <c r="R108" s="130">
        <f>R109+R151</f>
        <v>1.04807235</v>
      </c>
      <c r="S108" s="63"/>
      <c r="T108" s="131">
        <f>T109+T151</f>
        <v>3.3355456</v>
      </c>
      <c r="U108" s="33"/>
      <c r="V108" s="33"/>
      <c r="W108" s="33"/>
      <c r="X108" s="33"/>
      <c r="Y108" s="33"/>
      <c r="Z108" s="33"/>
      <c r="AA108" s="33"/>
      <c r="AB108" s="33"/>
      <c r="AC108" s="33"/>
      <c r="AD108" s="33"/>
      <c r="AE108" s="33"/>
      <c r="AT108" s="18" t="s">
        <v>70</v>
      </c>
      <c r="AU108" s="18" t="s">
        <v>149</v>
      </c>
      <c r="BK108" s="132">
        <f>BK109+BK151</f>
        <v>0</v>
      </c>
    </row>
    <row r="109" spans="2:63" s="12" customFormat="1" ht="25.9" customHeight="1">
      <c r="B109" s="133"/>
      <c r="D109" s="134" t="s">
        <v>70</v>
      </c>
      <c r="E109" s="135" t="s">
        <v>180</v>
      </c>
      <c r="F109" s="135" t="s">
        <v>181</v>
      </c>
      <c r="I109" s="136"/>
      <c r="J109" s="137">
        <f>BK109</f>
        <v>0</v>
      </c>
      <c r="L109" s="133"/>
      <c r="M109" s="138"/>
      <c r="N109" s="139"/>
      <c r="O109" s="139"/>
      <c r="P109" s="140">
        <f>P110+P119+P132+P143+P149</f>
        <v>0</v>
      </c>
      <c r="Q109" s="139"/>
      <c r="R109" s="140">
        <f>R110+R119+R132+R143+R149</f>
        <v>0.75813</v>
      </c>
      <c r="S109" s="139"/>
      <c r="T109" s="141">
        <f>T110+T119+T132+T143+T149</f>
        <v>1.7259600000000002</v>
      </c>
      <c r="AR109" s="134" t="s">
        <v>15</v>
      </c>
      <c r="AT109" s="142" t="s">
        <v>70</v>
      </c>
      <c r="AU109" s="142" t="s">
        <v>71</v>
      </c>
      <c r="AY109" s="134" t="s">
        <v>182</v>
      </c>
      <c r="BK109" s="143">
        <f>BK110+BK119+BK132+BK143+BK149</f>
        <v>0</v>
      </c>
    </row>
    <row r="110" spans="2:63" s="12" customFormat="1" ht="22.9" customHeight="1">
      <c r="B110" s="133"/>
      <c r="D110" s="134" t="s">
        <v>70</v>
      </c>
      <c r="E110" s="144" t="s">
        <v>75</v>
      </c>
      <c r="F110" s="144" t="s">
        <v>183</v>
      </c>
      <c r="I110" s="136"/>
      <c r="J110" s="145">
        <f>BK110</f>
        <v>0</v>
      </c>
      <c r="L110" s="133"/>
      <c r="M110" s="138"/>
      <c r="N110" s="139"/>
      <c r="O110" s="139"/>
      <c r="P110" s="140">
        <f>SUM(P111:P118)</f>
        <v>0</v>
      </c>
      <c r="Q110" s="139"/>
      <c r="R110" s="140">
        <f>SUM(R111:R118)</f>
        <v>0.5045096</v>
      </c>
      <c r="S110" s="139"/>
      <c r="T110" s="141">
        <f>SUM(T111:T118)</f>
        <v>0</v>
      </c>
      <c r="AR110" s="134" t="s">
        <v>15</v>
      </c>
      <c r="AT110" s="142" t="s">
        <v>70</v>
      </c>
      <c r="AU110" s="142" t="s">
        <v>15</v>
      </c>
      <c r="AY110" s="134" t="s">
        <v>182</v>
      </c>
      <c r="BK110" s="143">
        <f>SUM(BK111:BK118)</f>
        <v>0</v>
      </c>
    </row>
    <row r="111" spans="1:65" s="2" customFormat="1" ht="36">
      <c r="A111" s="33"/>
      <c r="B111" s="146"/>
      <c r="C111" s="147" t="s">
        <v>15</v>
      </c>
      <c r="D111" s="342" t="s">
        <v>184</v>
      </c>
      <c r="E111" s="148" t="s">
        <v>629</v>
      </c>
      <c r="F111" s="149" t="s">
        <v>630</v>
      </c>
      <c r="G111" s="150" t="s">
        <v>187</v>
      </c>
      <c r="H111" s="151">
        <v>2.08</v>
      </c>
      <c r="I111" s="152"/>
      <c r="J111" s="153">
        <f>ROUND(I111*H111,2)</f>
        <v>0</v>
      </c>
      <c r="K111" s="149" t="s">
        <v>188</v>
      </c>
      <c r="L111" s="34"/>
      <c r="M111" s="154" t="s">
        <v>3</v>
      </c>
      <c r="N111" s="155" t="s">
        <v>42</v>
      </c>
      <c r="O111" s="54"/>
      <c r="P111" s="156">
        <f>O111*H111</f>
        <v>0</v>
      </c>
      <c r="Q111" s="156">
        <v>0.10325</v>
      </c>
      <c r="R111" s="156">
        <f>Q111*H111</f>
        <v>0.21476</v>
      </c>
      <c r="S111" s="156">
        <v>0</v>
      </c>
      <c r="T111" s="157">
        <f>S111*H111</f>
        <v>0</v>
      </c>
      <c r="U111" s="33"/>
      <c r="V111" s="33"/>
      <c r="W111" s="33"/>
      <c r="X111" s="33"/>
      <c r="Y111" s="33"/>
      <c r="Z111" s="33"/>
      <c r="AA111" s="33"/>
      <c r="AB111" s="33"/>
      <c r="AC111" s="33"/>
      <c r="AD111" s="33"/>
      <c r="AE111" s="33"/>
      <c r="AR111" s="158" t="s">
        <v>87</v>
      </c>
      <c r="AT111" s="158" t="s">
        <v>184</v>
      </c>
      <c r="AU111" s="158" t="s">
        <v>79</v>
      </c>
      <c r="AY111" s="18" t="s">
        <v>182</v>
      </c>
      <c r="BE111" s="159">
        <f>IF(N111="základní",J111,0)</f>
        <v>0</v>
      </c>
      <c r="BF111" s="159">
        <f>IF(N111="snížená",J111,0)</f>
        <v>0</v>
      </c>
      <c r="BG111" s="159">
        <f>IF(N111="zákl. přenesená",J111,0)</f>
        <v>0</v>
      </c>
      <c r="BH111" s="159">
        <f>IF(N111="sníž. přenesená",J111,0)</f>
        <v>0</v>
      </c>
      <c r="BI111" s="159">
        <f>IF(N111="nulová",J111,0)</f>
        <v>0</v>
      </c>
      <c r="BJ111" s="18" t="s">
        <v>15</v>
      </c>
      <c r="BK111" s="159">
        <f>ROUND(I111*H111,2)</f>
        <v>0</v>
      </c>
      <c r="BL111" s="18" t="s">
        <v>87</v>
      </c>
      <c r="BM111" s="158" t="s">
        <v>1049</v>
      </c>
    </row>
    <row r="112" spans="2:51" s="13" customFormat="1" ht="12">
      <c r="B112" s="160"/>
      <c r="D112" s="343" t="s">
        <v>190</v>
      </c>
      <c r="E112" s="161" t="s">
        <v>3</v>
      </c>
      <c r="F112" s="162" t="s">
        <v>632</v>
      </c>
      <c r="H112" s="163">
        <v>2.08</v>
      </c>
      <c r="I112" s="164"/>
      <c r="L112" s="160"/>
      <c r="M112" s="165"/>
      <c r="N112" s="166"/>
      <c r="O112" s="166"/>
      <c r="P112" s="166"/>
      <c r="Q112" s="166"/>
      <c r="R112" s="166"/>
      <c r="S112" s="166"/>
      <c r="T112" s="167"/>
      <c r="AT112" s="161" t="s">
        <v>190</v>
      </c>
      <c r="AU112" s="161" t="s">
        <v>79</v>
      </c>
      <c r="AV112" s="13" t="s">
        <v>79</v>
      </c>
      <c r="AW112" s="13" t="s">
        <v>33</v>
      </c>
      <c r="AX112" s="13" t="s">
        <v>15</v>
      </c>
      <c r="AY112" s="161" t="s">
        <v>182</v>
      </c>
    </row>
    <row r="113" spans="1:65" s="2" customFormat="1" ht="24">
      <c r="A113" s="33"/>
      <c r="B113" s="146"/>
      <c r="C113" s="147" t="s">
        <v>79</v>
      </c>
      <c r="D113" s="342" t="s">
        <v>184</v>
      </c>
      <c r="E113" s="148" t="s">
        <v>192</v>
      </c>
      <c r="F113" s="149" t="s">
        <v>193</v>
      </c>
      <c r="G113" s="150" t="s">
        <v>194</v>
      </c>
      <c r="H113" s="151">
        <v>7.7</v>
      </c>
      <c r="I113" s="152"/>
      <c r="J113" s="153">
        <f>ROUND(I113*H113,2)</f>
        <v>0</v>
      </c>
      <c r="K113" s="149" t="s">
        <v>188</v>
      </c>
      <c r="L113" s="34"/>
      <c r="M113" s="154" t="s">
        <v>3</v>
      </c>
      <c r="N113" s="155" t="s">
        <v>42</v>
      </c>
      <c r="O113" s="54"/>
      <c r="P113" s="156">
        <f>O113*H113</f>
        <v>0</v>
      </c>
      <c r="Q113" s="156">
        <v>0.00012</v>
      </c>
      <c r="R113" s="156">
        <f>Q113*H113</f>
        <v>0.000924</v>
      </c>
      <c r="S113" s="156">
        <v>0</v>
      </c>
      <c r="T113" s="157">
        <f>S113*H113</f>
        <v>0</v>
      </c>
      <c r="U113" s="33"/>
      <c r="V113" s="33"/>
      <c r="W113" s="33"/>
      <c r="X113" s="33"/>
      <c r="Y113" s="33"/>
      <c r="Z113" s="33"/>
      <c r="AA113" s="33"/>
      <c r="AB113" s="33"/>
      <c r="AC113" s="33"/>
      <c r="AD113" s="33"/>
      <c r="AE113" s="33"/>
      <c r="AR113" s="158" t="s">
        <v>87</v>
      </c>
      <c r="AT113" s="158" t="s">
        <v>184</v>
      </c>
      <c r="AU113" s="158" t="s">
        <v>79</v>
      </c>
      <c r="AY113" s="18" t="s">
        <v>182</v>
      </c>
      <c r="BE113" s="159">
        <f>IF(N113="základní",J113,0)</f>
        <v>0</v>
      </c>
      <c r="BF113" s="159">
        <f>IF(N113="snížená",J113,0)</f>
        <v>0</v>
      </c>
      <c r="BG113" s="159">
        <f>IF(N113="zákl. přenesená",J113,0)</f>
        <v>0</v>
      </c>
      <c r="BH113" s="159">
        <f>IF(N113="sníž. přenesená",J113,0)</f>
        <v>0</v>
      </c>
      <c r="BI113" s="159">
        <f>IF(N113="nulová",J113,0)</f>
        <v>0</v>
      </c>
      <c r="BJ113" s="18" t="s">
        <v>15</v>
      </c>
      <c r="BK113" s="159">
        <f>ROUND(I113*H113,2)</f>
        <v>0</v>
      </c>
      <c r="BL113" s="18" t="s">
        <v>87</v>
      </c>
      <c r="BM113" s="158" t="s">
        <v>1050</v>
      </c>
    </row>
    <row r="114" spans="2:51" s="13" customFormat="1" ht="12">
      <c r="B114" s="160"/>
      <c r="D114" s="343" t="s">
        <v>190</v>
      </c>
      <c r="E114" s="161" t="s">
        <v>3</v>
      </c>
      <c r="F114" s="162" t="s">
        <v>634</v>
      </c>
      <c r="H114" s="163">
        <v>5.2</v>
      </c>
      <c r="I114" s="164"/>
      <c r="L114" s="160"/>
      <c r="M114" s="165"/>
      <c r="N114" s="166"/>
      <c r="O114" s="166"/>
      <c r="P114" s="166"/>
      <c r="Q114" s="166"/>
      <c r="R114" s="166"/>
      <c r="S114" s="166"/>
      <c r="T114" s="167"/>
      <c r="AT114" s="161" t="s">
        <v>190</v>
      </c>
      <c r="AU114" s="161" t="s">
        <v>79</v>
      </c>
      <c r="AV114" s="13" t="s">
        <v>79</v>
      </c>
      <c r="AW114" s="13" t="s">
        <v>33</v>
      </c>
      <c r="AX114" s="13" t="s">
        <v>71</v>
      </c>
      <c r="AY114" s="161" t="s">
        <v>182</v>
      </c>
    </row>
    <row r="115" spans="2:51" s="13" customFormat="1" ht="12">
      <c r="B115" s="160"/>
      <c r="D115" s="343" t="s">
        <v>190</v>
      </c>
      <c r="E115" s="161" t="s">
        <v>3</v>
      </c>
      <c r="F115" s="162" t="s">
        <v>635</v>
      </c>
      <c r="H115" s="163">
        <v>2.5</v>
      </c>
      <c r="I115" s="164"/>
      <c r="L115" s="160"/>
      <c r="M115" s="165"/>
      <c r="N115" s="166"/>
      <c r="O115" s="166"/>
      <c r="P115" s="166"/>
      <c r="Q115" s="166"/>
      <c r="R115" s="166"/>
      <c r="S115" s="166"/>
      <c r="T115" s="167"/>
      <c r="AT115" s="161" t="s">
        <v>190</v>
      </c>
      <c r="AU115" s="161" t="s">
        <v>79</v>
      </c>
      <c r="AV115" s="13" t="s">
        <v>79</v>
      </c>
      <c r="AW115" s="13" t="s">
        <v>33</v>
      </c>
      <c r="AX115" s="13" t="s">
        <v>71</v>
      </c>
      <c r="AY115" s="161" t="s">
        <v>182</v>
      </c>
    </row>
    <row r="116" spans="2:51" s="14" customFormat="1" ht="12">
      <c r="B116" s="168"/>
      <c r="D116" s="343" t="s">
        <v>190</v>
      </c>
      <c r="E116" s="169" t="s">
        <v>3</v>
      </c>
      <c r="F116" s="170" t="s">
        <v>198</v>
      </c>
      <c r="H116" s="171">
        <v>7.7</v>
      </c>
      <c r="I116" s="172"/>
      <c r="L116" s="168"/>
      <c r="M116" s="173"/>
      <c r="N116" s="174"/>
      <c r="O116" s="174"/>
      <c r="P116" s="174"/>
      <c r="Q116" s="174"/>
      <c r="R116" s="174"/>
      <c r="S116" s="174"/>
      <c r="T116" s="175"/>
      <c r="AT116" s="169" t="s">
        <v>190</v>
      </c>
      <c r="AU116" s="169" t="s">
        <v>79</v>
      </c>
      <c r="AV116" s="14" t="s">
        <v>87</v>
      </c>
      <c r="AW116" s="14" t="s">
        <v>33</v>
      </c>
      <c r="AX116" s="14" t="s">
        <v>15</v>
      </c>
      <c r="AY116" s="169" t="s">
        <v>182</v>
      </c>
    </row>
    <row r="117" spans="1:65" s="2" customFormat="1" ht="36">
      <c r="A117" s="33"/>
      <c r="B117" s="146"/>
      <c r="C117" s="147" t="s">
        <v>75</v>
      </c>
      <c r="D117" s="342" t="s">
        <v>184</v>
      </c>
      <c r="E117" s="148" t="s">
        <v>199</v>
      </c>
      <c r="F117" s="149" t="s">
        <v>200</v>
      </c>
      <c r="G117" s="150" t="s">
        <v>187</v>
      </c>
      <c r="H117" s="151">
        <v>2.688</v>
      </c>
      <c r="I117" s="152"/>
      <c r="J117" s="153">
        <f>ROUND(I117*H117,2)</f>
        <v>0</v>
      </c>
      <c r="K117" s="149" t="s">
        <v>188</v>
      </c>
      <c r="L117" s="34"/>
      <c r="M117" s="154" t="s">
        <v>3</v>
      </c>
      <c r="N117" s="155" t="s">
        <v>42</v>
      </c>
      <c r="O117" s="54"/>
      <c r="P117" s="156">
        <f>O117*H117</f>
        <v>0</v>
      </c>
      <c r="Q117" s="156">
        <v>0.10745</v>
      </c>
      <c r="R117" s="156">
        <f>Q117*H117</f>
        <v>0.2888256</v>
      </c>
      <c r="S117" s="156">
        <v>0</v>
      </c>
      <c r="T117" s="157">
        <f>S117*H117</f>
        <v>0</v>
      </c>
      <c r="U117" s="33"/>
      <c r="V117" s="33"/>
      <c r="W117" s="33"/>
      <c r="X117" s="33"/>
      <c r="Y117" s="33"/>
      <c r="Z117" s="33"/>
      <c r="AA117" s="33"/>
      <c r="AB117" s="33"/>
      <c r="AC117" s="33"/>
      <c r="AD117" s="33"/>
      <c r="AE117" s="33"/>
      <c r="AR117" s="158" t="s">
        <v>87</v>
      </c>
      <c r="AT117" s="158" t="s">
        <v>184</v>
      </c>
      <c r="AU117" s="158" t="s">
        <v>79</v>
      </c>
      <c r="AY117" s="18" t="s">
        <v>182</v>
      </c>
      <c r="BE117" s="159">
        <f>IF(N117="základní",J117,0)</f>
        <v>0</v>
      </c>
      <c r="BF117" s="159">
        <f>IF(N117="snížená",J117,0)</f>
        <v>0</v>
      </c>
      <c r="BG117" s="159">
        <f>IF(N117="zákl. přenesená",J117,0)</f>
        <v>0</v>
      </c>
      <c r="BH117" s="159">
        <f>IF(N117="sníž. přenesená",J117,0)</f>
        <v>0</v>
      </c>
      <c r="BI117" s="159">
        <f>IF(N117="nulová",J117,0)</f>
        <v>0</v>
      </c>
      <c r="BJ117" s="18" t="s">
        <v>15</v>
      </c>
      <c r="BK117" s="159">
        <f>ROUND(I117*H117,2)</f>
        <v>0</v>
      </c>
      <c r="BL117" s="18" t="s">
        <v>87</v>
      </c>
      <c r="BM117" s="158" t="s">
        <v>1051</v>
      </c>
    </row>
    <row r="118" spans="2:51" s="13" customFormat="1" ht="12">
      <c r="B118" s="160"/>
      <c r="D118" s="343" t="s">
        <v>190</v>
      </c>
      <c r="E118" s="161" t="s">
        <v>3</v>
      </c>
      <c r="F118" s="162" t="s">
        <v>637</v>
      </c>
      <c r="H118" s="163">
        <v>2.688</v>
      </c>
      <c r="I118" s="164"/>
      <c r="L118" s="160"/>
      <c r="M118" s="165"/>
      <c r="N118" s="166"/>
      <c r="O118" s="166"/>
      <c r="P118" s="166"/>
      <c r="Q118" s="166"/>
      <c r="R118" s="166"/>
      <c r="S118" s="166"/>
      <c r="T118" s="167"/>
      <c r="AT118" s="161" t="s">
        <v>190</v>
      </c>
      <c r="AU118" s="161" t="s">
        <v>79</v>
      </c>
      <c r="AV118" s="13" t="s">
        <v>79</v>
      </c>
      <c r="AW118" s="13" t="s">
        <v>33</v>
      </c>
      <c r="AX118" s="13" t="s">
        <v>15</v>
      </c>
      <c r="AY118" s="161" t="s">
        <v>182</v>
      </c>
    </row>
    <row r="119" spans="2:63" s="12" customFormat="1" ht="22.9" customHeight="1">
      <c r="B119" s="133"/>
      <c r="D119" s="344" t="s">
        <v>70</v>
      </c>
      <c r="E119" s="144" t="s">
        <v>126</v>
      </c>
      <c r="F119" s="144" t="s">
        <v>203</v>
      </c>
      <c r="I119" s="136"/>
      <c r="J119" s="145">
        <f>BK119</f>
        <v>0</v>
      </c>
      <c r="L119" s="133"/>
      <c r="M119" s="138"/>
      <c r="N119" s="139"/>
      <c r="O119" s="139"/>
      <c r="P119" s="140">
        <f>SUM(P120:P131)</f>
        <v>0</v>
      </c>
      <c r="Q119" s="139"/>
      <c r="R119" s="140">
        <f>SUM(R120:R131)</f>
        <v>0.2533644</v>
      </c>
      <c r="S119" s="139"/>
      <c r="T119" s="141">
        <f>SUM(T120:T131)</f>
        <v>0</v>
      </c>
      <c r="AR119" s="134" t="s">
        <v>15</v>
      </c>
      <c r="AT119" s="142" t="s">
        <v>70</v>
      </c>
      <c r="AU119" s="142" t="s">
        <v>15</v>
      </c>
      <c r="AY119" s="134" t="s">
        <v>182</v>
      </c>
      <c r="BK119" s="143">
        <f>SUM(BK120:BK131)</f>
        <v>0</v>
      </c>
    </row>
    <row r="120" spans="1:65" s="2" customFormat="1" ht="36">
      <c r="A120" s="33"/>
      <c r="B120" s="146"/>
      <c r="C120" s="147" t="s">
        <v>87</v>
      </c>
      <c r="D120" s="342" t="s">
        <v>184</v>
      </c>
      <c r="E120" s="148" t="s">
        <v>638</v>
      </c>
      <c r="F120" s="149" t="s">
        <v>639</v>
      </c>
      <c r="G120" s="150" t="s">
        <v>187</v>
      </c>
      <c r="H120" s="151">
        <v>2.08</v>
      </c>
      <c r="I120" s="152"/>
      <c r="J120" s="153">
        <f>ROUND(I120*H120,2)</f>
        <v>0</v>
      </c>
      <c r="K120" s="149" t="s">
        <v>188</v>
      </c>
      <c r="L120" s="34"/>
      <c r="M120" s="154" t="s">
        <v>3</v>
      </c>
      <c r="N120" s="155" t="s">
        <v>42</v>
      </c>
      <c r="O120" s="54"/>
      <c r="P120" s="156">
        <f>O120*H120</f>
        <v>0</v>
      </c>
      <c r="Q120" s="156">
        <v>0.00438</v>
      </c>
      <c r="R120" s="156">
        <f>Q120*H120</f>
        <v>0.009110400000000001</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1052</v>
      </c>
    </row>
    <row r="121" spans="2:51" s="13" customFormat="1" ht="12">
      <c r="B121" s="160"/>
      <c r="D121" s="343" t="s">
        <v>190</v>
      </c>
      <c r="E121" s="161" t="s">
        <v>3</v>
      </c>
      <c r="F121" s="162" t="s">
        <v>632</v>
      </c>
      <c r="H121" s="163">
        <v>2.08</v>
      </c>
      <c r="I121" s="164"/>
      <c r="L121" s="160"/>
      <c r="M121" s="165"/>
      <c r="N121" s="166"/>
      <c r="O121" s="166"/>
      <c r="P121" s="166"/>
      <c r="Q121" s="166"/>
      <c r="R121" s="166"/>
      <c r="S121" s="166"/>
      <c r="T121" s="167"/>
      <c r="AT121" s="161" t="s">
        <v>190</v>
      </c>
      <c r="AU121" s="161" t="s">
        <v>79</v>
      </c>
      <c r="AV121" s="13" t="s">
        <v>79</v>
      </c>
      <c r="AW121" s="13" t="s">
        <v>33</v>
      </c>
      <c r="AX121" s="13" t="s">
        <v>15</v>
      </c>
      <c r="AY121" s="161" t="s">
        <v>182</v>
      </c>
    </row>
    <row r="122" spans="1:65" s="2" customFormat="1" ht="24">
      <c r="A122" s="33"/>
      <c r="B122" s="146"/>
      <c r="C122" s="147" t="s">
        <v>111</v>
      </c>
      <c r="D122" s="342" t="s">
        <v>184</v>
      </c>
      <c r="E122" s="148" t="s">
        <v>641</v>
      </c>
      <c r="F122" s="149" t="s">
        <v>642</v>
      </c>
      <c r="G122" s="150" t="s">
        <v>187</v>
      </c>
      <c r="H122" s="151">
        <v>2.08</v>
      </c>
      <c r="I122" s="152"/>
      <c r="J122" s="153">
        <f>ROUND(I122*H122,2)</f>
        <v>0</v>
      </c>
      <c r="K122" s="149" t="s">
        <v>188</v>
      </c>
      <c r="L122" s="34"/>
      <c r="M122" s="154" t="s">
        <v>3</v>
      </c>
      <c r="N122" s="155" t="s">
        <v>42</v>
      </c>
      <c r="O122" s="54"/>
      <c r="P122" s="156">
        <f>O122*H122</f>
        <v>0</v>
      </c>
      <c r="Q122" s="156">
        <v>0.003</v>
      </c>
      <c r="R122" s="156">
        <f>Q122*H122</f>
        <v>0.006240000000000001</v>
      </c>
      <c r="S122" s="156">
        <v>0</v>
      </c>
      <c r="T122" s="157">
        <f>S122*H122</f>
        <v>0</v>
      </c>
      <c r="U122" s="33"/>
      <c r="V122" s="33"/>
      <c r="W122" s="33"/>
      <c r="X122" s="33"/>
      <c r="Y122" s="33"/>
      <c r="Z122" s="33"/>
      <c r="AA122" s="33"/>
      <c r="AB122" s="33"/>
      <c r="AC122" s="33"/>
      <c r="AD122" s="33"/>
      <c r="AE122" s="33"/>
      <c r="AR122" s="158" t="s">
        <v>87</v>
      </c>
      <c r="AT122" s="158" t="s">
        <v>184</v>
      </c>
      <c r="AU122" s="158" t="s">
        <v>79</v>
      </c>
      <c r="AY122" s="18" t="s">
        <v>182</v>
      </c>
      <c r="BE122" s="159">
        <f>IF(N122="základní",J122,0)</f>
        <v>0</v>
      </c>
      <c r="BF122" s="159">
        <f>IF(N122="snížená",J122,0)</f>
        <v>0</v>
      </c>
      <c r="BG122" s="159">
        <f>IF(N122="zákl. přenesená",J122,0)</f>
        <v>0</v>
      </c>
      <c r="BH122" s="159">
        <f>IF(N122="sníž. přenesená",J122,0)</f>
        <v>0</v>
      </c>
      <c r="BI122" s="159">
        <f>IF(N122="nulová",J122,0)</f>
        <v>0</v>
      </c>
      <c r="BJ122" s="18" t="s">
        <v>15</v>
      </c>
      <c r="BK122" s="159">
        <f>ROUND(I122*H122,2)</f>
        <v>0</v>
      </c>
      <c r="BL122" s="18" t="s">
        <v>87</v>
      </c>
      <c r="BM122" s="158" t="s">
        <v>1053</v>
      </c>
    </row>
    <row r="123" spans="2:51" s="13" customFormat="1" ht="12">
      <c r="B123" s="160"/>
      <c r="D123" s="343" t="s">
        <v>190</v>
      </c>
      <c r="E123" s="161" t="s">
        <v>3</v>
      </c>
      <c r="F123" s="162" t="s">
        <v>632</v>
      </c>
      <c r="H123" s="163">
        <v>2.08</v>
      </c>
      <c r="I123" s="164"/>
      <c r="L123" s="160"/>
      <c r="M123" s="165"/>
      <c r="N123" s="166"/>
      <c r="O123" s="166"/>
      <c r="P123" s="166"/>
      <c r="Q123" s="166"/>
      <c r="R123" s="166"/>
      <c r="S123" s="166"/>
      <c r="T123" s="167"/>
      <c r="AT123" s="161" t="s">
        <v>190</v>
      </c>
      <c r="AU123" s="161" t="s">
        <v>79</v>
      </c>
      <c r="AV123" s="13" t="s">
        <v>79</v>
      </c>
      <c r="AW123" s="13" t="s">
        <v>33</v>
      </c>
      <c r="AX123" s="13" t="s">
        <v>15</v>
      </c>
      <c r="AY123" s="161" t="s">
        <v>182</v>
      </c>
    </row>
    <row r="124" spans="1:65" s="2" customFormat="1" ht="36">
      <c r="A124" s="33"/>
      <c r="B124" s="146"/>
      <c r="C124" s="147" t="s">
        <v>126</v>
      </c>
      <c r="D124" s="342" t="s">
        <v>184</v>
      </c>
      <c r="E124" s="148" t="s">
        <v>204</v>
      </c>
      <c r="F124" s="149" t="s">
        <v>205</v>
      </c>
      <c r="G124" s="150" t="s">
        <v>187</v>
      </c>
      <c r="H124" s="151">
        <v>15.112</v>
      </c>
      <c r="I124" s="152"/>
      <c r="J124" s="153">
        <f>ROUND(I124*H124,2)</f>
        <v>0</v>
      </c>
      <c r="K124" s="149" t="s">
        <v>188</v>
      </c>
      <c r="L124" s="34"/>
      <c r="M124" s="154" t="s">
        <v>3</v>
      </c>
      <c r="N124" s="155" t="s">
        <v>42</v>
      </c>
      <c r="O124" s="54"/>
      <c r="P124" s="156">
        <f>O124*H124</f>
        <v>0</v>
      </c>
      <c r="Q124" s="156">
        <v>0.01575</v>
      </c>
      <c r="R124" s="156">
        <f>Q124*H124</f>
        <v>0.238014</v>
      </c>
      <c r="S124" s="156">
        <v>0</v>
      </c>
      <c r="T124" s="157">
        <f>S124*H124</f>
        <v>0</v>
      </c>
      <c r="U124" s="33"/>
      <c r="V124" s="33"/>
      <c r="W124" s="33"/>
      <c r="X124" s="33"/>
      <c r="Y124" s="33"/>
      <c r="Z124" s="33"/>
      <c r="AA124" s="33"/>
      <c r="AB124" s="33"/>
      <c r="AC124" s="33"/>
      <c r="AD124" s="33"/>
      <c r="AE124" s="33"/>
      <c r="AR124" s="158" t="s">
        <v>87</v>
      </c>
      <c r="AT124" s="158" t="s">
        <v>184</v>
      </c>
      <c r="AU124" s="158" t="s">
        <v>79</v>
      </c>
      <c r="AY124" s="18" t="s">
        <v>182</v>
      </c>
      <c r="BE124" s="159">
        <f>IF(N124="základní",J124,0)</f>
        <v>0</v>
      </c>
      <c r="BF124" s="159">
        <f>IF(N124="snížená",J124,0)</f>
        <v>0</v>
      </c>
      <c r="BG124" s="159">
        <f>IF(N124="zákl. přenesená",J124,0)</f>
        <v>0</v>
      </c>
      <c r="BH124" s="159">
        <f>IF(N124="sníž. přenesená",J124,0)</f>
        <v>0</v>
      </c>
      <c r="BI124" s="159">
        <f>IF(N124="nulová",J124,0)</f>
        <v>0</v>
      </c>
      <c r="BJ124" s="18" t="s">
        <v>15</v>
      </c>
      <c r="BK124" s="159">
        <f>ROUND(I124*H124,2)</f>
        <v>0</v>
      </c>
      <c r="BL124" s="18" t="s">
        <v>87</v>
      </c>
      <c r="BM124" s="158" t="s">
        <v>1054</v>
      </c>
    </row>
    <row r="125" spans="2:51" s="13" customFormat="1" ht="12">
      <c r="B125" s="160"/>
      <c r="D125" s="343" t="s">
        <v>190</v>
      </c>
      <c r="E125" s="161" t="s">
        <v>3</v>
      </c>
      <c r="F125" s="162" t="s">
        <v>645</v>
      </c>
      <c r="H125" s="163">
        <v>19.2</v>
      </c>
      <c r="I125" s="164"/>
      <c r="L125" s="160"/>
      <c r="M125" s="165"/>
      <c r="N125" s="166"/>
      <c r="O125" s="166"/>
      <c r="P125" s="166"/>
      <c r="Q125" s="166"/>
      <c r="R125" s="166"/>
      <c r="S125" s="166"/>
      <c r="T125" s="167"/>
      <c r="AT125" s="161" t="s">
        <v>190</v>
      </c>
      <c r="AU125" s="161" t="s">
        <v>79</v>
      </c>
      <c r="AV125" s="13" t="s">
        <v>79</v>
      </c>
      <c r="AW125" s="13" t="s">
        <v>33</v>
      </c>
      <c r="AX125" s="13" t="s">
        <v>71</v>
      </c>
      <c r="AY125" s="161" t="s">
        <v>182</v>
      </c>
    </row>
    <row r="126" spans="2:51" s="13" customFormat="1" ht="12">
      <c r="B126" s="160"/>
      <c r="D126" s="343" t="s">
        <v>190</v>
      </c>
      <c r="E126" s="161" t="s">
        <v>3</v>
      </c>
      <c r="F126" s="162" t="s">
        <v>646</v>
      </c>
      <c r="H126" s="163">
        <v>-4.088</v>
      </c>
      <c r="I126" s="164"/>
      <c r="L126" s="160"/>
      <c r="M126" s="165"/>
      <c r="N126" s="166"/>
      <c r="O126" s="166"/>
      <c r="P126" s="166"/>
      <c r="Q126" s="166"/>
      <c r="R126" s="166"/>
      <c r="S126" s="166"/>
      <c r="T126" s="167"/>
      <c r="AT126" s="161" t="s">
        <v>190</v>
      </c>
      <c r="AU126" s="161" t="s">
        <v>79</v>
      </c>
      <c r="AV126" s="13" t="s">
        <v>79</v>
      </c>
      <c r="AW126" s="13" t="s">
        <v>33</v>
      </c>
      <c r="AX126" s="13" t="s">
        <v>71</v>
      </c>
      <c r="AY126" s="161" t="s">
        <v>182</v>
      </c>
    </row>
    <row r="127" spans="2:51" s="14" customFormat="1" ht="12">
      <c r="B127" s="168"/>
      <c r="D127" s="343" t="s">
        <v>190</v>
      </c>
      <c r="E127" s="169" t="s">
        <v>3</v>
      </c>
      <c r="F127" s="170" t="s">
        <v>198</v>
      </c>
      <c r="H127" s="171">
        <v>15.112</v>
      </c>
      <c r="I127" s="172"/>
      <c r="L127" s="168"/>
      <c r="M127" s="173"/>
      <c r="N127" s="174"/>
      <c r="O127" s="174"/>
      <c r="P127" s="174"/>
      <c r="Q127" s="174"/>
      <c r="R127" s="174"/>
      <c r="S127" s="174"/>
      <c r="T127" s="175"/>
      <c r="AT127" s="169" t="s">
        <v>190</v>
      </c>
      <c r="AU127" s="169" t="s">
        <v>79</v>
      </c>
      <c r="AV127" s="14" t="s">
        <v>87</v>
      </c>
      <c r="AW127" s="14" t="s">
        <v>33</v>
      </c>
      <c r="AX127" s="14" t="s">
        <v>15</v>
      </c>
      <c r="AY127" s="169" t="s">
        <v>182</v>
      </c>
    </row>
    <row r="128" spans="1:65" s="2" customFormat="1" ht="33" customHeight="1">
      <c r="A128" s="33"/>
      <c r="B128" s="146"/>
      <c r="C128" s="147" t="s">
        <v>129</v>
      </c>
      <c r="D128" s="342" t="s">
        <v>184</v>
      </c>
      <c r="E128" s="148" t="s">
        <v>211</v>
      </c>
      <c r="F128" s="149" t="s">
        <v>212</v>
      </c>
      <c r="G128" s="150" t="s">
        <v>187</v>
      </c>
      <c r="H128" s="151">
        <v>6.4</v>
      </c>
      <c r="I128" s="152"/>
      <c r="J128" s="153">
        <f>ROUND(I128*H128,2)</f>
        <v>0</v>
      </c>
      <c r="K128" s="149" t="s">
        <v>188</v>
      </c>
      <c r="L128" s="34"/>
      <c r="M128" s="154" t="s">
        <v>3</v>
      </c>
      <c r="N128" s="155" t="s">
        <v>42</v>
      </c>
      <c r="O128" s="54"/>
      <c r="P128" s="156">
        <f>O128*H128</f>
        <v>0</v>
      </c>
      <c r="Q128" s="156">
        <v>0</v>
      </c>
      <c r="R128" s="156">
        <f>Q128*H128</f>
        <v>0</v>
      </c>
      <c r="S128" s="156">
        <v>0</v>
      </c>
      <c r="T128" s="157">
        <f>S128*H128</f>
        <v>0</v>
      </c>
      <c r="U128" s="33"/>
      <c r="V128" s="33"/>
      <c r="W128" s="33"/>
      <c r="X128" s="33"/>
      <c r="Y128" s="33"/>
      <c r="Z128" s="33"/>
      <c r="AA128" s="33"/>
      <c r="AB128" s="33"/>
      <c r="AC128" s="33"/>
      <c r="AD128" s="33"/>
      <c r="AE128" s="33"/>
      <c r="AR128" s="158" t="s">
        <v>87</v>
      </c>
      <c r="AT128" s="158" t="s">
        <v>184</v>
      </c>
      <c r="AU128" s="158" t="s">
        <v>79</v>
      </c>
      <c r="AY128" s="18" t="s">
        <v>182</v>
      </c>
      <c r="BE128" s="159">
        <f>IF(N128="základní",J128,0)</f>
        <v>0</v>
      </c>
      <c r="BF128" s="159">
        <f>IF(N128="snížená",J128,0)</f>
        <v>0</v>
      </c>
      <c r="BG128" s="159">
        <f>IF(N128="zákl. přenesená",J128,0)</f>
        <v>0</v>
      </c>
      <c r="BH128" s="159">
        <f>IF(N128="sníž. přenesená",J128,0)</f>
        <v>0</v>
      </c>
      <c r="BI128" s="159">
        <f>IF(N128="nulová",J128,0)</f>
        <v>0</v>
      </c>
      <c r="BJ128" s="18" t="s">
        <v>15</v>
      </c>
      <c r="BK128" s="159">
        <f>ROUND(I128*H128,2)</f>
        <v>0</v>
      </c>
      <c r="BL128" s="18" t="s">
        <v>87</v>
      </c>
      <c r="BM128" s="158" t="s">
        <v>1055</v>
      </c>
    </row>
    <row r="129" spans="2:51" s="13" customFormat="1" ht="12">
      <c r="B129" s="160"/>
      <c r="D129" s="343" t="s">
        <v>190</v>
      </c>
      <c r="E129" s="161" t="s">
        <v>3</v>
      </c>
      <c r="F129" s="162" t="s">
        <v>648</v>
      </c>
      <c r="H129" s="163">
        <v>6.4</v>
      </c>
      <c r="I129" s="164"/>
      <c r="L129" s="160"/>
      <c r="M129" s="165"/>
      <c r="N129" s="166"/>
      <c r="O129" s="166"/>
      <c r="P129" s="166"/>
      <c r="Q129" s="166"/>
      <c r="R129" s="166"/>
      <c r="S129" s="166"/>
      <c r="T129" s="167"/>
      <c r="AT129" s="161" t="s">
        <v>190</v>
      </c>
      <c r="AU129" s="161" t="s">
        <v>79</v>
      </c>
      <c r="AV129" s="13" t="s">
        <v>79</v>
      </c>
      <c r="AW129" s="13" t="s">
        <v>33</v>
      </c>
      <c r="AX129" s="13" t="s">
        <v>15</v>
      </c>
      <c r="AY129" s="161" t="s">
        <v>182</v>
      </c>
    </row>
    <row r="130" spans="1:65" s="2" customFormat="1" ht="36">
      <c r="A130" s="33"/>
      <c r="B130" s="146"/>
      <c r="C130" s="147" t="s">
        <v>132</v>
      </c>
      <c r="D130" s="342" t="s">
        <v>184</v>
      </c>
      <c r="E130" s="148" t="s">
        <v>214</v>
      </c>
      <c r="F130" s="149" t="s">
        <v>215</v>
      </c>
      <c r="G130" s="150" t="s">
        <v>187</v>
      </c>
      <c r="H130" s="151">
        <v>4.2</v>
      </c>
      <c r="I130" s="152"/>
      <c r="J130" s="153">
        <f>ROUND(I130*H130,2)</f>
        <v>0</v>
      </c>
      <c r="K130" s="149" t="s">
        <v>188</v>
      </c>
      <c r="L130" s="34"/>
      <c r="M130" s="154" t="s">
        <v>3</v>
      </c>
      <c r="N130" s="155" t="s">
        <v>42</v>
      </c>
      <c r="O130" s="54"/>
      <c r="P130" s="156">
        <f>O130*H130</f>
        <v>0</v>
      </c>
      <c r="Q130" s="156">
        <v>0</v>
      </c>
      <c r="R130" s="156">
        <f>Q130*H130</f>
        <v>0</v>
      </c>
      <c r="S130" s="156">
        <v>0</v>
      </c>
      <c r="T130" s="157">
        <f>S130*H130</f>
        <v>0</v>
      </c>
      <c r="U130" s="33"/>
      <c r="V130" s="33"/>
      <c r="W130" s="33"/>
      <c r="X130" s="33"/>
      <c r="Y130" s="33"/>
      <c r="Z130" s="33"/>
      <c r="AA130" s="33"/>
      <c r="AB130" s="33"/>
      <c r="AC130" s="33"/>
      <c r="AD130" s="33"/>
      <c r="AE130" s="33"/>
      <c r="AR130" s="158" t="s">
        <v>87</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87</v>
      </c>
      <c r="BM130" s="158" t="s">
        <v>1056</v>
      </c>
    </row>
    <row r="131" spans="2:51" s="13" customFormat="1" ht="12">
      <c r="B131" s="160"/>
      <c r="D131" s="343" t="s">
        <v>190</v>
      </c>
      <c r="E131" s="161" t="s">
        <v>3</v>
      </c>
      <c r="F131" s="162" t="s">
        <v>650</v>
      </c>
      <c r="H131" s="163">
        <v>4.2</v>
      </c>
      <c r="I131" s="164"/>
      <c r="L131" s="160"/>
      <c r="M131" s="165"/>
      <c r="N131" s="166"/>
      <c r="O131" s="166"/>
      <c r="P131" s="166"/>
      <c r="Q131" s="166"/>
      <c r="R131" s="166"/>
      <c r="S131" s="166"/>
      <c r="T131" s="167"/>
      <c r="AT131" s="161" t="s">
        <v>190</v>
      </c>
      <c r="AU131" s="161" t="s">
        <v>79</v>
      </c>
      <c r="AV131" s="13" t="s">
        <v>79</v>
      </c>
      <c r="AW131" s="13" t="s">
        <v>33</v>
      </c>
      <c r="AX131" s="13" t="s">
        <v>15</v>
      </c>
      <c r="AY131" s="161" t="s">
        <v>182</v>
      </c>
    </row>
    <row r="132" spans="2:63" s="12" customFormat="1" ht="22.9" customHeight="1">
      <c r="B132" s="133"/>
      <c r="D132" s="344" t="s">
        <v>70</v>
      </c>
      <c r="E132" s="144" t="s">
        <v>219</v>
      </c>
      <c r="F132" s="144" t="s">
        <v>220</v>
      </c>
      <c r="I132" s="136"/>
      <c r="J132" s="145">
        <f>BK132</f>
        <v>0</v>
      </c>
      <c r="L132" s="133"/>
      <c r="M132" s="138"/>
      <c r="N132" s="139"/>
      <c r="O132" s="139"/>
      <c r="P132" s="140">
        <f>P133+P135</f>
        <v>0</v>
      </c>
      <c r="Q132" s="139"/>
      <c r="R132" s="140">
        <f>R133+R135</f>
        <v>0.00025600000000000004</v>
      </c>
      <c r="S132" s="139"/>
      <c r="T132" s="141">
        <f>T133+T135</f>
        <v>1.7259600000000002</v>
      </c>
      <c r="AR132" s="134" t="s">
        <v>15</v>
      </c>
      <c r="AT132" s="142" t="s">
        <v>70</v>
      </c>
      <c r="AU132" s="142" t="s">
        <v>15</v>
      </c>
      <c r="AY132" s="134" t="s">
        <v>182</v>
      </c>
      <c r="BK132" s="143">
        <f>BK133+BK135</f>
        <v>0</v>
      </c>
    </row>
    <row r="133" spans="2:63" s="12" customFormat="1" ht="20.85" customHeight="1">
      <c r="B133" s="133"/>
      <c r="D133" s="344" t="s">
        <v>70</v>
      </c>
      <c r="E133" s="144" t="s">
        <v>221</v>
      </c>
      <c r="F133" s="144" t="s">
        <v>222</v>
      </c>
      <c r="I133" s="136"/>
      <c r="J133" s="145">
        <f>BK133</f>
        <v>0</v>
      </c>
      <c r="L133" s="133"/>
      <c r="M133" s="138"/>
      <c r="N133" s="139"/>
      <c r="O133" s="139"/>
      <c r="P133" s="140">
        <f>P134</f>
        <v>0</v>
      </c>
      <c r="Q133" s="139"/>
      <c r="R133" s="140">
        <f>R134</f>
        <v>0.00025600000000000004</v>
      </c>
      <c r="S133" s="139"/>
      <c r="T133" s="141">
        <f>T134</f>
        <v>0</v>
      </c>
      <c r="AR133" s="134" t="s">
        <v>15</v>
      </c>
      <c r="AT133" s="142" t="s">
        <v>70</v>
      </c>
      <c r="AU133" s="142" t="s">
        <v>79</v>
      </c>
      <c r="AY133" s="134" t="s">
        <v>182</v>
      </c>
      <c r="BK133" s="143">
        <f>BK134</f>
        <v>0</v>
      </c>
    </row>
    <row r="134" spans="1:65" s="2" customFormat="1" ht="36">
      <c r="A134" s="33"/>
      <c r="B134" s="146"/>
      <c r="C134" s="147" t="s">
        <v>219</v>
      </c>
      <c r="D134" s="342" t="s">
        <v>184</v>
      </c>
      <c r="E134" s="148" t="s">
        <v>223</v>
      </c>
      <c r="F134" s="149" t="s">
        <v>224</v>
      </c>
      <c r="G134" s="150" t="s">
        <v>187</v>
      </c>
      <c r="H134" s="151">
        <v>6.4</v>
      </c>
      <c r="I134" s="152"/>
      <c r="J134" s="153">
        <f>ROUND(I134*H134,2)</f>
        <v>0</v>
      </c>
      <c r="K134" s="149" t="s">
        <v>188</v>
      </c>
      <c r="L134" s="34"/>
      <c r="M134" s="154" t="s">
        <v>3</v>
      </c>
      <c r="N134" s="155" t="s">
        <v>42</v>
      </c>
      <c r="O134" s="54"/>
      <c r="P134" s="156">
        <f>O134*H134</f>
        <v>0</v>
      </c>
      <c r="Q134" s="156">
        <v>4E-05</v>
      </c>
      <c r="R134" s="156">
        <f>Q134*H134</f>
        <v>0.00025600000000000004</v>
      </c>
      <c r="S134" s="156">
        <v>0</v>
      </c>
      <c r="T134" s="157">
        <f>S134*H134</f>
        <v>0</v>
      </c>
      <c r="U134" s="33"/>
      <c r="V134" s="33"/>
      <c r="W134" s="33"/>
      <c r="X134" s="33"/>
      <c r="Y134" s="33"/>
      <c r="Z134" s="33"/>
      <c r="AA134" s="33"/>
      <c r="AB134" s="33"/>
      <c r="AC134" s="33"/>
      <c r="AD134" s="33"/>
      <c r="AE134" s="33"/>
      <c r="AR134" s="158" t="s">
        <v>87</v>
      </c>
      <c r="AT134" s="158" t="s">
        <v>184</v>
      </c>
      <c r="AU134" s="158" t="s">
        <v>75</v>
      </c>
      <c r="AY134" s="18" t="s">
        <v>182</v>
      </c>
      <c r="BE134" s="159">
        <f>IF(N134="základní",J134,0)</f>
        <v>0</v>
      </c>
      <c r="BF134" s="159">
        <f>IF(N134="snížená",J134,0)</f>
        <v>0</v>
      </c>
      <c r="BG134" s="159">
        <f>IF(N134="zákl. přenesená",J134,0)</f>
        <v>0</v>
      </c>
      <c r="BH134" s="159">
        <f>IF(N134="sníž. přenesená",J134,0)</f>
        <v>0</v>
      </c>
      <c r="BI134" s="159">
        <f>IF(N134="nulová",J134,0)</f>
        <v>0</v>
      </c>
      <c r="BJ134" s="18" t="s">
        <v>15</v>
      </c>
      <c r="BK134" s="159">
        <f>ROUND(I134*H134,2)</f>
        <v>0</v>
      </c>
      <c r="BL134" s="18" t="s">
        <v>87</v>
      </c>
      <c r="BM134" s="158" t="s">
        <v>1057</v>
      </c>
    </row>
    <row r="135" spans="2:63" s="12" customFormat="1" ht="20.85" customHeight="1">
      <c r="B135" s="133"/>
      <c r="D135" s="344" t="s">
        <v>70</v>
      </c>
      <c r="E135" s="144" t="s">
        <v>227</v>
      </c>
      <c r="F135" s="144" t="s">
        <v>228</v>
      </c>
      <c r="I135" s="136"/>
      <c r="J135" s="145">
        <f>BK135</f>
        <v>0</v>
      </c>
      <c r="L135" s="133"/>
      <c r="M135" s="138"/>
      <c r="N135" s="139"/>
      <c r="O135" s="139"/>
      <c r="P135" s="140">
        <f>SUM(P136:P142)</f>
        <v>0</v>
      </c>
      <c r="Q135" s="139"/>
      <c r="R135" s="140">
        <f>SUM(R136:R142)</f>
        <v>0</v>
      </c>
      <c r="S135" s="139"/>
      <c r="T135" s="141">
        <f>SUM(T136:T142)</f>
        <v>1.7259600000000002</v>
      </c>
      <c r="AR135" s="134" t="s">
        <v>15</v>
      </c>
      <c r="AT135" s="142" t="s">
        <v>70</v>
      </c>
      <c r="AU135" s="142" t="s">
        <v>79</v>
      </c>
      <c r="AY135" s="134" t="s">
        <v>182</v>
      </c>
      <c r="BK135" s="143">
        <f>SUM(BK136:BK142)</f>
        <v>0</v>
      </c>
    </row>
    <row r="136" spans="1:65" s="2" customFormat="1" ht="44.25" customHeight="1">
      <c r="A136" s="33"/>
      <c r="B136" s="146"/>
      <c r="C136" s="147" t="s">
        <v>235</v>
      </c>
      <c r="D136" s="342" t="s">
        <v>184</v>
      </c>
      <c r="E136" s="148" t="s">
        <v>652</v>
      </c>
      <c r="F136" s="149" t="s">
        <v>653</v>
      </c>
      <c r="G136" s="150" t="s">
        <v>187</v>
      </c>
      <c r="H136" s="151">
        <v>2.08</v>
      </c>
      <c r="I136" s="152"/>
      <c r="J136" s="153">
        <f>ROUND(I136*H136,2)</f>
        <v>0</v>
      </c>
      <c r="K136" s="149" t="s">
        <v>188</v>
      </c>
      <c r="L136" s="34"/>
      <c r="M136" s="154" t="s">
        <v>3</v>
      </c>
      <c r="N136" s="155" t="s">
        <v>42</v>
      </c>
      <c r="O136" s="54"/>
      <c r="P136" s="156">
        <f>O136*H136</f>
        <v>0</v>
      </c>
      <c r="Q136" s="156">
        <v>0</v>
      </c>
      <c r="R136" s="156">
        <f>Q136*H136</f>
        <v>0</v>
      </c>
      <c r="S136" s="156">
        <v>0.261</v>
      </c>
      <c r="T136" s="157">
        <f>S136*H136</f>
        <v>0.54288</v>
      </c>
      <c r="U136" s="33"/>
      <c r="V136" s="33"/>
      <c r="W136" s="33"/>
      <c r="X136" s="33"/>
      <c r="Y136" s="33"/>
      <c r="Z136" s="33"/>
      <c r="AA136" s="33"/>
      <c r="AB136" s="33"/>
      <c r="AC136" s="33"/>
      <c r="AD136" s="33"/>
      <c r="AE136" s="33"/>
      <c r="AR136" s="158" t="s">
        <v>87</v>
      </c>
      <c r="AT136" s="158" t="s">
        <v>184</v>
      </c>
      <c r="AU136" s="158" t="s">
        <v>75</v>
      </c>
      <c r="AY136" s="18" t="s">
        <v>182</v>
      </c>
      <c r="BE136" s="159">
        <f>IF(N136="základní",J136,0)</f>
        <v>0</v>
      </c>
      <c r="BF136" s="159">
        <f>IF(N136="snížená",J136,0)</f>
        <v>0</v>
      </c>
      <c r="BG136" s="159">
        <f>IF(N136="zákl. přenesená",J136,0)</f>
        <v>0</v>
      </c>
      <c r="BH136" s="159">
        <f>IF(N136="sníž. přenesená",J136,0)</f>
        <v>0</v>
      </c>
      <c r="BI136" s="159">
        <f>IF(N136="nulová",J136,0)</f>
        <v>0</v>
      </c>
      <c r="BJ136" s="18" t="s">
        <v>15</v>
      </c>
      <c r="BK136" s="159">
        <f>ROUND(I136*H136,2)</f>
        <v>0</v>
      </c>
      <c r="BL136" s="18" t="s">
        <v>87</v>
      </c>
      <c r="BM136" s="158" t="s">
        <v>1058</v>
      </c>
    </row>
    <row r="137" spans="2:51" s="13" customFormat="1" ht="12">
      <c r="B137" s="160"/>
      <c r="D137" s="343" t="s">
        <v>190</v>
      </c>
      <c r="E137" s="161" t="s">
        <v>3</v>
      </c>
      <c r="F137" s="162" t="s">
        <v>632</v>
      </c>
      <c r="H137" s="163">
        <v>2.08</v>
      </c>
      <c r="I137" s="164"/>
      <c r="L137" s="160"/>
      <c r="M137" s="165"/>
      <c r="N137" s="166"/>
      <c r="O137" s="166"/>
      <c r="P137" s="166"/>
      <c r="Q137" s="166"/>
      <c r="R137" s="166"/>
      <c r="S137" s="166"/>
      <c r="T137" s="167"/>
      <c r="AT137" s="161" t="s">
        <v>190</v>
      </c>
      <c r="AU137" s="161" t="s">
        <v>75</v>
      </c>
      <c r="AV137" s="13" t="s">
        <v>79</v>
      </c>
      <c r="AW137" s="13" t="s">
        <v>33</v>
      </c>
      <c r="AX137" s="13" t="s">
        <v>15</v>
      </c>
      <c r="AY137" s="161" t="s">
        <v>182</v>
      </c>
    </row>
    <row r="138" spans="1:65" s="2" customFormat="1" ht="33" customHeight="1">
      <c r="A138" s="33"/>
      <c r="B138" s="146"/>
      <c r="C138" s="147" t="s">
        <v>242</v>
      </c>
      <c r="D138" s="342" t="s">
        <v>184</v>
      </c>
      <c r="E138" s="148" t="s">
        <v>232</v>
      </c>
      <c r="F138" s="149" t="s">
        <v>233</v>
      </c>
      <c r="G138" s="150" t="s">
        <v>187</v>
      </c>
      <c r="H138" s="151">
        <v>3.9</v>
      </c>
      <c r="I138" s="152"/>
      <c r="J138" s="153">
        <f>ROUND(I138*H138,2)</f>
        <v>0</v>
      </c>
      <c r="K138" s="149" t="s">
        <v>188</v>
      </c>
      <c r="L138" s="34"/>
      <c r="M138" s="154" t="s">
        <v>3</v>
      </c>
      <c r="N138" s="155" t="s">
        <v>42</v>
      </c>
      <c r="O138" s="54"/>
      <c r="P138" s="156">
        <f>O138*H138</f>
        <v>0</v>
      </c>
      <c r="Q138" s="156">
        <v>0</v>
      </c>
      <c r="R138" s="156">
        <f>Q138*H138</f>
        <v>0</v>
      </c>
      <c r="S138" s="156">
        <v>0.05</v>
      </c>
      <c r="T138" s="157">
        <f>S138*H138</f>
        <v>0.195</v>
      </c>
      <c r="U138" s="33"/>
      <c r="V138" s="33"/>
      <c r="W138" s="33"/>
      <c r="X138" s="33"/>
      <c r="Y138" s="33"/>
      <c r="Z138" s="33"/>
      <c r="AA138" s="33"/>
      <c r="AB138" s="33"/>
      <c r="AC138" s="33"/>
      <c r="AD138" s="33"/>
      <c r="AE138" s="33"/>
      <c r="AR138" s="158" t="s">
        <v>87</v>
      </c>
      <c r="AT138" s="158" t="s">
        <v>184</v>
      </c>
      <c r="AU138" s="158" t="s">
        <v>75</v>
      </c>
      <c r="AY138" s="18" t="s">
        <v>182</v>
      </c>
      <c r="BE138" s="159">
        <f>IF(N138="základní",J138,0)</f>
        <v>0</v>
      </c>
      <c r="BF138" s="159">
        <f>IF(N138="snížená",J138,0)</f>
        <v>0</v>
      </c>
      <c r="BG138" s="159">
        <f>IF(N138="zákl. přenesená",J138,0)</f>
        <v>0</v>
      </c>
      <c r="BH138" s="159">
        <f>IF(N138="sníž. přenesená",J138,0)</f>
        <v>0</v>
      </c>
      <c r="BI138" s="159">
        <f>IF(N138="nulová",J138,0)</f>
        <v>0</v>
      </c>
      <c r="BJ138" s="18" t="s">
        <v>15</v>
      </c>
      <c r="BK138" s="159">
        <f>ROUND(I138*H138,2)</f>
        <v>0</v>
      </c>
      <c r="BL138" s="18" t="s">
        <v>87</v>
      </c>
      <c r="BM138" s="158" t="s">
        <v>1059</v>
      </c>
    </row>
    <row r="139" spans="1:65" s="2" customFormat="1" ht="36">
      <c r="A139" s="33"/>
      <c r="B139" s="146"/>
      <c r="C139" s="147" t="s">
        <v>247</v>
      </c>
      <c r="D139" s="342" t="s">
        <v>184</v>
      </c>
      <c r="E139" s="148" t="s">
        <v>236</v>
      </c>
      <c r="F139" s="149" t="s">
        <v>237</v>
      </c>
      <c r="G139" s="150" t="s">
        <v>187</v>
      </c>
      <c r="H139" s="151">
        <v>21.48</v>
      </c>
      <c r="I139" s="152"/>
      <c r="J139" s="153">
        <f>ROUND(I139*H139,2)</f>
        <v>0</v>
      </c>
      <c r="K139" s="149" t="s">
        <v>188</v>
      </c>
      <c r="L139" s="34"/>
      <c r="M139" s="154" t="s">
        <v>3</v>
      </c>
      <c r="N139" s="155" t="s">
        <v>42</v>
      </c>
      <c r="O139" s="54"/>
      <c r="P139" s="156">
        <f>O139*H139</f>
        <v>0</v>
      </c>
      <c r="Q139" s="156">
        <v>0</v>
      </c>
      <c r="R139" s="156">
        <f>Q139*H139</f>
        <v>0</v>
      </c>
      <c r="S139" s="156">
        <v>0.046</v>
      </c>
      <c r="T139" s="157">
        <f>S139*H139</f>
        <v>0.98808</v>
      </c>
      <c r="U139" s="33"/>
      <c r="V139" s="33"/>
      <c r="W139" s="33"/>
      <c r="X139" s="33"/>
      <c r="Y139" s="33"/>
      <c r="Z139" s="33"/>
      <c r="AA139" s="33"/>
      <c r="AB139" s="33"/>
      <c r="AC139" s="33"/>
      <c r="AD139" s="33"/>
      <c r="AE139" s="33"/>
      <c r="AR139" s="158" t="s">
        <v>87</v>
      </c>
      <c r="AT139" s="158" t="s">
        <v>184</v>
      </c>
      <c r="AU139" s="158" t="s">
        <v>75</v>
      </c>
      <c r="AY139" s="18" t="s">
        <v>182</v>
      </c>
      <c r="BE139" s="159">
        <f>IF(N139="základní",J139,0)</f>
        <v>0</v>
      </c>
      <c r="BF139" s="159">
        <f>IF(N139="snížená",J139,0)</f>
        <v>0</v>
      </c>
      <c r="BG139" s="159">
        <f>IF(N139="zákl. přenesená",J139,0)</f>
        <v>0</v>
      </c>
      <c r="BH139" s="159">
        <f>IF(N139="sníž. přenesená",J139,0)</f>
        <v>0</v>
      </c>
      <c r="BI139" s="159">
        <f>IF(N139="nulová",J139,0)</f>
        <v>0</v>
      </c>
      <c r="BJ139" s="18" t="s">
        <v>15</v>
      </c>
      <c r="BK139" s="159">
        <f>ROUND(I139*H139,2)</f>
        <v>0</v>
      </c>
      <c r="BL139" s="18" t="s">
        <v>87</v>
      </c>
      <c r="BM139" s="158" t="s">
        <v>1060</v>
      </c>
    </row>
    <row r="140" spans="2:51" s="13" customFormat="1" ht="12">
      <c r="B140" s="160"/>
      <c r="D140" s="343" t="s">
        <v>190</v>
      </c>
      <c r="E140" s="161" t="s">
        <v>3</v>
      </c>
      <c r="F140" s="162" t="s">
        <v>657</v>
      </c>
      <c r="H140" s="163">
        <v>22.88</v>
      </c>
      <c r="I140" s="164"/>
      <c r="L140" s="160"/>
      <c r="M140" s="165"/>
      <c r="N140" s="166"/>
      <c r="O140" s="166"/>
      <c r="P140" s="166"/>
      <c r="Q140" s="166"/>
      <c r="R140" s="166"/>
      <c r="S140" s="166"/>
      <c r="T140" s="167"/>
      <c r="AT140" s="161" t="s">
        <v>190</v>
      </c>
      <c r="AU140" s="161" t="s">
        <v>75</v>
      </c>
      <c r="AV140" s="13" t="s">
        <v>79</v>
      </c>
      <c r="AW140" s="13" t="s">
        <v>33</v>
      </c>
      <c r="AX140" s="13" t="s">
        <v>71</v>
      </c>
      <c r="AY140" s="161" t="s">
        <v>182</v>
      </c>
    </row>
    <row r="141" spans="2:51" s="13" customFormat="1" ht="12">
      <c r="B141" s="160"/>
      <c r="D141" s="343" t="s">
        <v>190</v>
      </c>
      <c r="E141" s="161" t="s">
        <v>3</v>
      </c>
      <c r="F141" s="162" t="s">
        <v>658</v>
      </c>
      <c r="H141" s="163">
        <v>-1.4</v>
      </c>
      <c r="I141" s="164"/>
      <c r="L141" s="160"/>
      <c r="M141" s="165"/>
      <c r="N141" s="166"/>
      <c r="O141" s="166"/>
      <c r="P141" s="166"/>
      <c r="Q141" s="166"/>
      <c r="R141" s="166"/>
      <c r="S141" s="166"/>
      <c r="T141" s="167"/>
      <c r="AT141" s="161" t="s">
        <v>190</v>
      </c>
      <c r="AU141" s="161" t="s">
        <v>75</v>
      </c>
      <c r="AV141" s="13" t="s">
        <v>79</v>
      </c>
      <c r="AW141" s="13" t="s">
        <v>33</v>
      </c>
      <c r="AX141" s="13" t="s">
        <v>71</v>
      </c>
      <c r="AY141" s="161" t="s">
        <v>182</v>
      </c>
    </row>
    <row r="142" spans="2:51" s="14" customFormat="1" ht="12">
      <c r="B142" s="168"/>
      <c r="D142" s="343" t="s">
        <v>190</v>
      </c>
      <c r="E142" s="169" t="s">
        <v>3</v>
      </c>
      <c r="F142" s="170" t="s">
        <v>198</v>
      </c>
      <c r="H142" s="171">
        <v>21.48</v>
      </c>
      <c r="I142" s="172"/>
      <c r="L142" s="168"/>
      <c r="M142" s="173"/>
      <c r="N142" s="174"/>
      <c r="O142" s="174"/>
      <c r="P142" s="174"/>
      <c r="Q142" s="174"/>
      <c r="R142" s="174"/>
      <c r="S142" s="174"/>
      <c r="T142" s="175"/>
      <c r="AT142" s="169" t="s">
        <v>190</v>
      </c>
      <c r="AU142" s="169" t="s">
        <v>75</v>
      </c>
      <c r="AV142" s="14" t="s">
        <v>87</v>
      </c>
      <c r="AW142" s="14" t="s">
        <v>33</v>
      </c>
      <c r="AX142" s="14" t="s">
        <v>15</v>
      </c>
      <c r="AY142" s="169" t="s">
        <v>182</v>
      </c>
    </row>
    <row r="143" spans="2:63" s="12" customFormat="1" ht="22.9" customHeight="1">
      <c r="B143" s="133"/>
      <c r="D143" s="344" t="s">
        <v>70</v>
      </c>
      <c r="E143" s="144" t="s">
        <v>240</v>
      </c>
      <c r="F143" s="144" t="s">
        <v>241</v>
      </c>
      <c r="I143" s="136"/>
      <c r="J143" s="145">
        <f>BK143</f>
        <v>0</v>
      </c>
      <c r="L143" s="133"/>
      <c r="M143" s="138"/>
      <c r="N143" s="139"/>
      <c r="O143" s="139"/>
      <c r="P143" s="140">
        <f>SUM(P144:P148)</f>
        <v>0</v>
      </c>
      <c r="Q143" s="139"/>
      <c r="R143" s="140">
        <f>SUM(R144:R148)</f>
        <v>0</v>
      </c>
      <c r="S143" s="139"/>
      <c r="T143" s="141">
        <f>SUM(T144:T148)</f>
        <v>0</v>
      </c>
      <c r="AR143" s="134" t="s">
        <v>15</v>
      </c>
      <c r="AT143" s="142" t="s">
        <v>70</v>
      </c>
      <c r="AU143" s="142" t="s">
        <v>15</v>
      </c>
      <c r="AY143" s="134" t="s">
        <v>182</v>
      </c>
      <c r="BK143" s="143">
        <f>SUM(BK144:BK148)</f>
        <v>0</v>
      </c>
    </row>
    <row r="144" spans="1:65" s="2" customFormat="1" ht="44.25" customHeight="1">
      <c r="A144" s="33"/>
      <c r="B144" s="146"/>
      <c r="C144" s="147" t="s">
        <v>251</v>
      </c>
      <c r="D144" s="342" t="s">
        <v>184</v>
      </c>
      <c r="E144" s="148" t="s">
        <v>995</v>
      </c>
      <c r="F144" s="149" t="s">
        <v>996</v>
      </c>
      <c r="G144" s="150" t="s">
        <v>245</v>
      </c>
      <c r="H144" s="151">
        <v>3.336</v>
      </c>
      <c r="I144" s="152"/>
      <c r="J144" s="153">
        <f>ROUND(I144*H144,2)</f>
        <v>0</v>
      </c>
      <c r="K144" s="149" t="s">
        <v>188</v>
      </c>
      <c r="L144" s="34"/>
      <c r="M144" s="154" t="s">
        <v>3</v>
      </c>
      <c r="N144" s="155" t="s">
        <v>42</v>
      </c>
      <c r="O144" s="54"/>
      <c r="P144" s="156">
        <f>O144*H144</f>
        <v>0</v>
      </c>
      <c r="Q144" s="156">
        <v>0</v>
      </c>
      <c r="R144" s="156">
        <f>Q144*H144</f>
        <v>0</v>
      </c>
      <c r="S144" s="156">
        <v>0</v>
      </c>
      <c r="T144" s="157">
        <f>S144*H144</f>
        <v>0</v>
      </c>
      <c r="U144" s="33"/>
      <c r="V144" s="33"/>
      <c r="W144" s="33"/>
      <c r="X144" s="33"/>
      <c r="Y144" s="33"/>
      <c r="Z144" s="33"/>
      <c r="AA144" s="33"/>
      <c r="AB144" s="33"/>
      <c r="AC144" s="33"/>
      <c r="AD144" s="33"/>
      <c r="AE144" s="33"/>
      <c r="AR144" s="158" t="s">
        <v>87</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87</v>
      </c>
      <c r="BM144" s="158" t="s">
        <v>1061</v>
      </c>
    </row>
    <row r="145" spans="1:65" s="2" customFormat="1" ht="33" customHeight="1">
      <c r="A145" s="33"/>
      <c r="B145" s="146"/>
      <c r="C145" s="147" t="s">
        <v>256</v>
      </c>
      <c r="D145" s="342" t="s">
        <v>184</v>
      </c>
      <c r="E145" s="148" t="s">
        <v>248</v>
      </c>
      <c r="F145" s="149" t="s">
        <v>249</v>
      </c>
      <c r="G145" s="150" t="s">
        <v>245</v>
      </c>
      <c r="H145" s="151">
        <v>3.336</v>
      </c>
      <c r="I145" s="152"/>
      <c r="J145" s="153">
        <f>ROUND(I145*H145,2)</f>
        <v>0</v>
      </c>
      <c r="K145" s="149" t="s">
        <v>188</v>
      </c>
      <c r="L145" s="34"/>
      <c r="M145" s="154" t="s">
        <v>3</v>
      </c>
      <c r="N145" s="155" t="s">
        <v>42</v>
      </c>
      <c r="O145" s="54"/>
      <c r="P145" s="156">
        <f>O145*H145</f>
        <v>0</v>
      </c>
      <c r="Q145" s="156">
        <v>0</v>
      </c>
      <c r="R145" s="156">
        <f>Q145*H145</f>
        <v>0</v>
      </c>
      <c r="S145" s="156">
        <v>0</v>
      </c>
      <c r="T145" s="157">
        <f>S145*H145</f>
        <v>0</v>
      </c>
      <c r="U145" s="33"/>
      <c r="V145" s="33"/>
      <c r="W145" s="33"/>
      <c r="X145" s="33"/>
      <c r="Y145" s="33"/>
      <c r="Z145" s="33"/>
      <c r="AA145" s="33"/>
      <c r="AB145" s="33"/>
      <c r="AC145" s="33"/>
      <c r="AD145" s="33"/>
      <c r="AE145" s="33"/>
      <c r="AR145" s="158" t="s">
        <v>87</v>
      </c>
      <c r="AT145" s="158" t="s">
        <v>184</v>
      </c>
      <c r="AU145" s="158" t="s">
        <v>79</v>
      </c>
      <c r="AY145" s="18" t="s">
        <v>182</v>
      </c>
      <c r="BE145" s="159">
        <f>IF(N145="základní",J145,0)</f>
        <v>0</v>
      </c>
      <c r="BF145" s="159">
        <f>IF(N145="snížená",J145,0)</f>
        <v>0</v>
      </c>
      <c r="BG145" s="159">
        <f>IF(N145="zákl. přenesená",J145,0)</f>
        <v>0</v>
      </c>
      <c r="BH145" s="159">
        <f>IF(N145="sníž. přenesená",J145,0)</f>
        <v>0</v>
      </c>
      <c r="BI145" s="159">
        <f>IF(N145="nulová",J145,0)</f>
        <v>0</v>
      </c>
      <c r="BJ145" s="18" t="s">
        <v>15</v>
      </c>
      <c r="BK145" s="159">
        <f>ROUND(I145*H145,2)</f>
        <v>0</v>
      </c>
      <c r="BL145" s="18" t="s">
        <v>87</v>
      </c>
      <c r="BM145" s="158" t="s">
        <v>1062</v>
      </c>
    </row>
    <row r="146" spans="1:65" s="2" customFormat="1" ht="44.25" customHeight="1">
      <c r="A146" s="33"/>
      <c r="B146" s="146"/>
      <c r="C146" s="147" t="s">
        <v>9</v>
      </c>
      <c r="D146" s="342" t="s">
        <v>184</v>
      </c>
      <c r="E146" s="148" t="s">
        <v>252</v>
      </c>
      <c r="F146" s="149" t="s">
        <v>253</v>
      </c>
      <c r="G146" s="150" t="s">
        <v>245</v>
      </c>
      <c r="H146" s="151">
        <v>100.08</v>
      </c>
      <c r="I146" s="152"/>
      <c r="J146" s="153">
        <f>ROUND(I146*H146,2)</f>
        <v>0</v>
      </c>
      <c r="K146" s="149" t="s">
        <v>188</v>
      </c>
      <c r="L146" s="34"/>
      <c r="M146" s="154" t="s">
        <v>3</v>
      </c>
      <c r="N146" s="155" t="s">
        <v>42</v>
      </c>
      <c r="O146" s="54"/>
      <c r="P146" s="156">
        <f>O146*H146</f>
        <v>0</v>
      </c>
      <c r="Q146" s="156">
        <v>0</v>
      </c>
      <c r="R146" s="156">
        <f>Q146*H146</f>
        <v>0</v>
      </c>
      <c r="S146" s="156">
        <v>0</v>
      </c>
      <c r="T146" s="157">
        <f>S146*H146</f>
        <v>0</v>
      </c>
      <c r="U146" s="33"/>
      <c r="V146" s="33"/>
      <c r="W146" s="33"/>
      <c r="X146" s="33"/>
      <c r="Y146" s="33"/>
      <c r="Z146" s="33"/>
      <c r="AA146" s="33"/>
      <c r="AB146" s="33"/>
      <c r="AC146" s="33"/>
      <c r="AD146" s="33"/>
      <c r="AE146" s="33"/>
      <c r="AR146" s="158" t="s">
        <v>87</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87</v>
      </c>
      <c r="BM146" s="158" t="s">
        <v>1063</v>
      </c>
    </row>
    <row r="147" spans="2:51" s="13" customFormat="1" ht="12">
      <c r="B147" s="160"/>
      <c r="D147" s="343" t="s">
        <v>190</v>
      </c>
      <c r="F147" s="162" t="s">
        <v>662</v>
      </c>
      <c r="H147" s="163">
        <v>100.08</v>
      </c>
      <c r="I147" s="164"/>
      <c r="L147" s="160"/>
      <c r="M147" s="165"/>
      <c r="N147" s="166"/>
      <c r="O147" s="166"/>
      <c r="P147" s="166"/>
      <c r="Q147" s="166"/>
      <c r="R147" s="166"/>
      <c r="S147" s="166"/>
      <c r="T147" s="167"/>
      <c r="AT147" s="161" t="s">
        <v>190</v>
      </c>
      <c r="AU147" s="161" t="s">
        <v>79</v>
      </c>
      <c r="AV147" s="13" t="s">
        <v>79</v>
      </c>
      <c r="AW147" s="13" t="s">
        <v>4</v>
      </c>
      <c r="AX147" s="13" t="s">
        <v>15</v>
      </c>
      <c r="AY147" s="161" t="s">
        <v>182</v>
      </c>
    </row>
    <row r="148" spans="1:65" s="2" customFormat="1" ht="44.25" customHeight="1">
      <c r="A148" s="33"/>
      <c r="B148" s="146"/>
      <c r="C148" s="147" t="s">
        <v>269</v>
      </c>
      <c r="D148" s="342" t="s">
        <v>184</v>
      </c>
      <c r="E148" s="148" t="s">
        <v>257</v>
      </c>
      <c r="F148" s="149" t="s">
        <v>258</v>
      </c>
      <c r="G148" s="150" t="s">
        <v>245</v>
      </c>
      <c r="H148" s="151">
        <v>3.336</v>
      </c>
      <c r="I148" s="152"/>
      <c r="J148" s="153">
        <f>ROUND(I148*H148,2)</f>
        <v>0</v>
      </c>
      <c r="K148" s="149" t="s">
        <v>188</v>
      </c>
      <c r="L148" s="34"/>
      <c r="M148" s="154" t="s">
        <v>3</v>
      </c>
      <c r="N148" s="155" t="s">
        <v>42</v>
      </c>
      <c r="O148" s="54"/>
      <c r="P148" s="156">
        <f>O148*H148</f>
        <v>0</v>
      </c>
      <c r="Q148" s="156">
        <v>0</v>
      </c>
      <c r="R148" s="156">
        <f>Q148*H148</f>
        <v>0</v>
      </c>
      <c r="S148" s="156">
        <v>0</v>
      </c>
      <c r="T148" s="157">
        <f>S148*H148</f>
        <v>0</v>
      </c>
      <c r="U148" s="33"/>
      <c r="V148" s="33"/>
      <c r="W148" s="33"/>
      <c r="X148" s="33"/>
      <c r="Y148" s="33"/>
      <c r="Z148" s="33"/>
      <c r="AA148" s="33"/>
      <c r="AB148" s="33"/>
      <c r="AC148" s="33"/>
      <c r="AD148" s="33"/>
      <c r="AE148" s="33"/>
      <c r="AR148" s="158" t="s">
        <v>87</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87</v>
      </c>
      <c r="BM148" s="158" t="s">
        <v>1064</v>
      </c>
    </row>
    <row r="149" spans="2:63" s="12" customFormat="1" ht="22.9" customHeight="1">
      <c r="B149" s="133"/>
      <c r="D149" s="344" t="s">
        <v>70</v>
      </c>
      <c r="E149" s="144" t="s">
        <v>260</v>
      </c>
      <c r="F149" s="144" t="s">
        <v>261</v>
      </c>
      <c r="I149" s="136"/>
      <c r="J149" s="145">
        <f>BK149</f>
        <v>0</v>
      </c>
      <c r="L149" s="133"/>
      <c r="M149" s="138"/>
      <c r="N149" s="139"/>
      <c r="O149" s="139"/>
      <c r="P149" s="140">
        <f>P150</f>
        <v>0</v>
      </c>
      <c r="Q149" s="139"/>
      <c r="R149" s="140">
        <f>R150</f>
        <v>0</v>
      </c>
      <c r="S149" s="139"/>
      <c r="T149" s="141">
        <f>T150</f>
        <v>0</v>
      </c>
      <c r="AR149" s="134" t="s">
        <v>15</v>
      </c>
      <c r="AT149" s="142" t="s">
        <v>70</v>
      </c>
      <c r="AU149" s="142" t="s">
        <v>15</v>
      </c>
      <c r="AY149" s="134" t="s">
        <v>182</v>
      </c>
      <c r="BK149" s="143">
        <f>BK150</f>
        <v>0</v>
      </c>
    </row>
    <row r="150" spans="1:65" s="2" customFormat="1" ht="55.5" customHeight="1">
      <c r="A150" s="33"/>
      <c r="B150" s="146"/>
      <c r="C150" s="147" t="s">
        <v>273</v>
      </c>
      <c r="D150" s="342" t="s">
        <v>184</v>
      </c>
      <c r="E150" s="148" t="s">
        <v>793</v>
      </c>
      <c r="F150" s="149" t="s">
        <v>794</v>
      </c>
      <c r="G150" s="150" t="s">
        <v>245</v>
      </c>
      <c r="H150" s="151">
        <v>0.758</v>
      </c>
      <c r="I150" s="152"/>
      <c r="J150" s="153">
        <f>ROUND(I150*H150,2)</f>
        <v>0</v>
      </c>
      <c r="K150" s="149" t="s">
        <v>188</v>
      </c>
      <c r="L150" s="34"/>
      <c r="M150" s="154" t="s">
        <v>3</v>
      </c>
      <c r="N150" s="155" t="s">
        <v>42</v>
      </c>
      <c r="O150" s="54"/>
      <c r="P150" s="156">
        <f>O150*H150</f>
        <v>0</v>
      </c>
      <c r="Q150" s="156">
        <v>0</v>
      </c>
      <c r="R150" s="156">
        <f>Q150*H150</f>
        <v>0</v>
      </c>
      <c r="S150" s="156">
        <v>0</v>
      </c>
      <c r="T150" s="157">
        <f>S150*H150</f>
        <v>0</v>
      </c>
      <c r="U150" s="33"/>
      <c r="V150" s="33"/>
      <c r="W150" s="33"/>
      <c r="X150" s="33"/>
      <c r="Y150" s="33"/>
      <c r="Z150" s="33"/>
      <c r="AA150" s="33"/>
      <c r="AB150" s="33"/>
      <c r="AC150" s="33"/>
      <c r="AD150" s="33"/>
      <c r="AE150" s="33"/>
      <c r="AR150" s="158" t="s">
        <v>87</v>
      </c>
      <c r="AT150" s="158" t="s">
        <v>184</v>
      </c>
      <c r="AU150" s="158" t="s">
        <v>79</v>
      </c>
      <c r="AY150" s="18" t="s">
        <v>182</v>
      </c>
      <c r="BE150" s="159">
        <f>IF(N150="základní",J150,0)</f>
        <v>0</v>
      </c>
      <c r="BF150" s="159">
        <f>IF(N150="snížená",J150,0)</f>
        <v>0</v>
      </c>
      <c r="BG150" s="159">
        <f>IF(N150="zákl. přenesená",J150,0)</f>
        <v>0</v>
      </c>
      <c r="BH150" s="159">
        <f>IF(N150="sníž. přenesená",J150,0)</f>
        <v>0</v>
      </c>
      <c r="BI150" s="159">
        <f>IF(N150="nulová",J150,0)</f>
        <v>0</v>
      </c>
      <c r="BJ150" s="18" t="s">
        <v>15</v>
      </c>
      <c r="BK150" s="159">
        <f>ROUND(I150*H150,2)</f>
        <v>0</v>
      </c>
      <c r="BL150" s="18" t="s">
        <v>87</v>
      </c>
      <c r="BM150" s="158" t="s">
        <v>1065</v>
      </c>
    </row>
    <row r="151" spans="2:63" s="12" customFormat="1" ht="25.9" customHeight="1">
      <c r="B151" s="133"/>
      <c r="D151" s="344" t="s">
        <v>70</v>
      </c>
      <c r="E151" s="135" t="s">
        <v>265</v>
      </c>
      <c r="F151" s="135" t="s">
        <v>266</v>
      </c>
      <c r="I151" s="136"/>
      <c r="J151" s="137">
        <f>BK151</f>
        <v>0</v>
      </c>
      <c r="L151" s="133"/>
      <c r="M151" s="138"/>
      <c r="N151" s="139"/>
      <c r="O151" s="139"/>
      <c r="P151" s="140">
        <f>P152+P165+P174+P180+P187+P197+P224+P230</f>
        <v>0</v>
      </c>
      <c r="Q151" s="139"/>
      <c r="R151" s="140">
        <f>R152+R165+R174+R180+R187+R197+R224+R230</f>
        <v>0.28994235</v>
      </c>
      <c r="S151" s="139"/>
      <c r="T151" s="141">
        <f>T152+T165+T174+T180+T187+T197+T224+T230</f>
        <v>1.6095856</v>
      </c>
      <c r="AR151" s="134" t="s">
        <v>79</v>
      </c>
      <c r="AT151" s="142" t="s">
        <v>70</v>
      </c>
      <c r="AU151" s="142" t="s">
        <v>71</v>
      </c>
      <c r="AY151" s="134" t="s">
        <v>182</v>
      </c>
      <c r="BK151" s="143">
        <f>BK152+BK165+BK174+BK180+BK187+BK197+BK224+BK230</f>
        <v>0</v>
      </c>
    </row>
    <row r="152" spans="2:63" s="12" customFormat="1" ht="22.9" customHeight="1">
      <c r="B152" s="133"/>
      <c r="D152" s="344" t="s">
        <v>70</v>
      </c>
      <c r="E152" s="144" t="s">
        <v>267</v>
      </c>
      <c r="F152" s="144" t="s">
        <v>268</v>
      </c>
      <c r="I152" s="136"/>
      <c r="J152" s="145">
        <f>BK152</f>
        <v>0</v>
      </c>
      <c r="L152" s="133"/>
      <c r="M152" s="138"/>
      <c r="N152" s="139"/>
      <c r="O152" s="139"/>
      <c r="P152" s="140">
        <f>SUM(P153:P164)</f>
        <v>0</v>
      </c>
      <c r="Q152" s="139"/>
      <c r="R152" s="140">
        <f>SUM(R153:R164)</f>
        <v>0.0332325</v>
      </c>
      <c r="S152" s="139"/>
      <c r="T152" s="141">
        <f>SUM(T153:T164)</f>
        <v>0</v>
      </c>
      <c r="AR152" s="134" t="s">
        <v>79</v>
      </c>
      <c r="AT152" s="142" t="s">
        <v>70</v>
      </c>
      <c r="AU152" s="142" t="s">
        <v>15</v>
      </c>
      <c r="AY152" s="134" t="s">
        <v>182</v>
      </c>
      <c r="BK152" s="143">
        <f>SUM(BK153:BK164)</f>
        <v>0</v>
      </c>
    </row>
    <row r="153" spans="1:65" s="2" customFormat="1" ht="24">
      <c r="A153" s="33"/>
      <c r="B153" s="146"/>
      <c r="C153" s="147" t="s">
        <v>280</v>
      </c>
      <c r="D153" s="342" t="s">
        <v>184</v>
      </c>
      <c r="E153" s="148" t="s">
        <v>270</v>
      </c>
      <c r="F153" s="149" t="s">
        <v>271</v>
      </c>
      <c r="G153" s="150" t="s">
        <v>187</v>
      </c>
      <c r="H153" s="151">
        <v>3.9</v>
      </c>
      <c r="I153" s="152"/>
      <c r="J153" s="153">
        <f>ROUND(I153*H153,2)</f>
        <v>0</v>
      </c>
      <c r="K153" s="149" t="s">
        <v>188</v>
      </c>
      <c r="L153" s="34"/>
      <c r="M153" s="154" t="s">
        <v>3</v>
      </c>
      <c r="N153" s="155" t="s">
        <v>42</v>
      </c>
      <c r="O153" s="54"/>
      <c r="P153" s="156">
        <f>O153*H153</f>
        <v>0</v>
      </c>
      <c r="Q153" s="156">
        <v>0.0035</v>
      </c>
      <c r="R153" s="156">
        <f>Q153*H153</f>
        <v>0.01365</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1066</v>
      </c>
    </row>
    <row r="154" spans="1:65" s="2" customFormat="1" ht="24">
      <c r="A154" s="33"/>
      <c r="B154" s="146"/>
      <c r="C154" s="147" t="s">
        <v>287</v>
      </c>
      <c r="D154" s="342" t="s">
        <v>184</v>
      </c>
      <c r="E154" s="148" t="s">
        <v>274</v>
      </c>
      <c r="F154" s="149" t="s">
        <v>275</v>
      </c>
      <c r="G154" s="150" t="s">
        <v>187</v>
      </c>
      <c r="H154" s="151">
        <v>5.595</v>
      </c>
      <c r="I154" s="152"/>
      <c r="J154" s="153">
        <f>ROUND(I154*H154,2)</f>
        <v>0</v>
      </c>
      <c r="K154" s="149" t="s">
        <v>188</v>
      </c>
      <c r="L154" s="34"/>
      <c r="M154" s="154" t="s">
        <v>3</v>
      </c>
      <c r="N154" s="155" t="s">
        <v>42</v>
      </c>
      <c r="O154" s="54"/>
      <c r="P154" s="156">
        <f>O154*H154</f>
        <v>0</v>
      </c>
      <c r="Q154" s="156">
        <v>0.0035</v>
      </c>
      <c r="R154" s="156">
        <f>Q154*H154</f>
        <v>0.0195825</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1067</v>
      </c>
    </row>
    <row r="155" spans="2:51" s="13" customFormat="1" ht="12">
      <c r="B155" s="160"/>
      <c r="D155" s="343" t="s">
        <v>190</v>
      </c>
      <c r="E155" s="161" t="s">
        <v>3</v>
      </c>
      <c r="F155" s="162" t="s">
        <v>667</v>
      </c>
      <c r="H155" s="163">
        <v>1.2</v>
      </c>
      <c r="I155" s="164"/>
      <c r="L155" s="160"/>
      <c r="M155" s="165"/>
      <c r="N155" s="166"/>
      <c r="O155" s="166"/>
      <c r="P155" s="166"/>
      <c r="Q155" s="166"/>
      <c r="R155" s="166"/>
      <c r="S155" s="166"/>
      <c r="T155" s="167"/>
      <c r="AT155" s="161" t="s">
        <v>190</v>
      </c>
      <c r="AU155" s="161" t="s">
        <v>79</v>
      </c>
      <c r="AV155" s="13" t="s">
        <v>79</v>
      </c>
      <c r="AW155" s="13" t="s">
        <v>33</v>
      </c>
      <c r="AX155" s="13" t="s">
        <v>71</v>
      </c>
      <c r="AY155" s="161" t="s">
        <v>182</v>
      </c>
    </row>
    <row r="156" spans="2:51" s="13" customFormat="1" ht="12">
      <c r="B156" s="160"/>
      <c r="D156" s="343" t="s">
        <v>190</v>
      </c>
      <c r="E156" s="161" t="s">
        <v>3</v>
      </c>
      <c r="F156" s="162" t="s">
        <v>668</v>
      </c>
      <c r="H156" s="163">
        <v>-0.105</v>
      </c>
      <c r="I156" s="164"/>
      <c r="L156" s="160"/>
      <c r="M156" s="165"/>
      <c r="N156" s="166"/>
      <c r="O156" s="166"/>
      <c r="P156" s="166"/>
      <c r="Q156" s="166"/>
      <c r="R156" s="166"/>
      <c r="S156" s="166"/>
      <c r="T156" s="167"/>
      <c r="AT156" s="161" t="s">
        <v>190</v>
      </c>
      <c r="AU156" s="161" t="s">
        <v>79</v>
      </c>
      <c r="AV156" s="13" t="s">
        <v>79</v>
      </c>
      <c r="AW156" s="13" t="s">
        <v>33</v>
      </c>
      <c r="AX156" s="13" t="s">
        <v>71</v>
      </c>
      <c r="AY156" s="161" t="s">
        <v>182</v>
      </c>
    </row>
    <row r="157" spans="2:51" s="13" customFormat="1" ht="12">
      <c r="B157" s="160"/>
      <c r="D157" s="343" t="s">
        <v>190</v>
      </c>
      <c r="E157" s="161" t="s">
        <v>3</v>
      </c>
      <c r="F157" s="162" t="s">
        <v>669</v>
      </c>
      <c r="H157" s="163">
        <v>4.5</v>
      </c>
      <c r="I157" s="164"/>
      <c r="L157" s="160"/>
      <c r="M157" s="165"/>
      <c r="N157" s="166"/>
      <c r="O157" s="166"/>
      <c r="P157" s="166"/>
      <c r="Q157" s="166"/>
      <c r="R157" s="166"/>
      <c r="S157" s="166"/>
      <c r="T157" s="167"/>
      <c r="AT157" s="161" t="s">
        <v>190</v>
      </c>
      <c r="AU157" s="161" t="s">
        <v>79</v>
      </c>
      <c r="AV157" s="13" t="s">
        <v>79</v>
      </c>
      <c r="AW157" s="13" t="s">
        <v>33</v>
      </c>
      <c r="AX157" s="13" t="s">
        <v>71</v>
      </c>
      <c r="AY157" s="161" t="s">
        <v>182</v>
      </c>
    </row>
    <row r="158" spans="2:51" s="14" customFormat="1" ht="12">
      <c r="B158" s="168"/>
      <c r="D158" s="343" t="s">
        <v>190</v>
      </c>
      <c r="E158" s="169" t="s">
        <v>3</v>
      </c>
      <c r="F158" s="170" t="s">
        <v>198</v>
      </c>
      <c r="H158" s="171">
        <v>5.595</v>
      </c>
      <c r="I158" s="172"/>
      <c r="L158" s="168"/>
      <c r="M158" s="173"/>
      <c r="N158" s="174"/>
      <c r="O158" s="174"/>
      <c r="P158" s="174"/>
      <c r="Q158" s="174"/>
      <c r="R158" s="174"/>
      <c r="S158" s="174"/>
      <c r="T158" s="175"/>
      <c r="AT158" s="169" t="s">
        <v>190</v>
      </c>
      <c r="AU158" s="169" t="s">
        <v>79</v>
      </c>
      <c r="AV158" s="14" t="s">
        <v>87</v>
      </c>
      <c r="AW158" s="14" t="s">
        <v>33</v>
      </c>
      <c r="AX158" s="14" t="s">
        <v>15</v>
      </c>
      <c r="AY158" s="169" t="s">
        <v>182</v>
      </c>
    </row>
    <row r="159" spans="1:65" s="2" customFormat="1" ht="48">
      <c r="A159" s="33"/>
      <c r="B159" s="146"/>
      <c r="C159" s="147" t="s">
        <v>294</v>
      </c>
      <c r="D159" s="342" t="s">
        <v>184</v>
      </c>
      <c r="E159" s="148" t="s">
        <v>798</v>
      </c>
      <c r="F159" s="149" t="s">
        <v>799</v>
      </c>
      <c r="G159" s="150" t="s">
        <v>290</v>
      </c>
      <c r="H159" s="183"/>
      <c r="I159" s="152"/>
      <c r="J159" s="153">
        <f>ROUND(I159*H159,2)</f>
        <v>0</v>
      </c>
      <c r="K159" s="149" t="s">
        <v>188</v>
      </c>
      <c r="L159" s="34"/>
      <c r="M159" s="154" t="s">
        <v>3</v>
      </c>
      <c r="N159" s="155" t="s">
        <v>42</v>
      </c>
      <c r="O159" s="54"/>
      <c r="P159" s="156">
        <f>O159*H159</f>
        <v>0</v>
      </c>
      <c r="Q159" s="156">
        <v>0</v>
      </c>
      <c r="R159" s="156">
        <f>Q159*H159</f>
        <v>0</v>
      </c>
      <c r="S159" s="156">
        <v>0</v>
      </c>
      <c r="T159" s="157">
        <f>S159*H159</f>
        <v>0</v>
      </c>
      <c r="U159" s="33"/>
      <c r="V159" s="33"/>
      <c r="W159" s="33"/>
      <c r="X159" s="33"/>
      <c r="Y159" s="33"/>
      <c r="Z159" s="33"/>
      <c r="AA159" s="33"/>
      <c r="AB159" s="33"/>
      <c r="AC159" s="33"/>
      <c r="AD159" s="33"/>
      <c r="AE159" s="33"/>
      <c r="AR159" s="158" t="s">
        <v>269</v>
      </c>
      <c r="AT159" s="158" t="s">
        <v>184</v>
      </c>
      <c r="AU159" s="158" t="s">
        <v>79</v>
      </c>
      <c r="AY159" s="18" t="s">
        <v>182</v>
      </c>
      <c r="BE159" s="159">
        <f>IF(N159="základní",J159,0)</f>
        <v>0</v>
      </c>
      <c r="BF159" s="159">
        <f>IF(N159="snížená",J159,0)</f>
        <v>0</v>
      </c>
      <c r="BG159" s="159">
        <f>IF(N159="zákl. přenesená",J159,0)</f>
        <v>0</v>
      </c>
      <c r="BH159" s="159">
        <f>IF(N159="sníž. přenesená",J159,0)</f>
        <v>0</v>
      </c>
      <c r="BI159" s="159">
        <f>IF(N159="nulová",J159,0)</f>
        <v>0</v>
      </c>
      <c r="BJ159" s="18" t="s">
        <v>15</v>
      </c>
      <c r="BK159" s="159">
        <f>ROUND(I159*H159,2)</f>
        <v>0</v>
      </c>
      <c r="BL159" s="18" t="s">
        <v>269</v>
      </c>
      <c r="BM159" s="158" t="s">
        <v>1068</v>
      </c>
    </row>
    <row r="160" spans="1:65" s="2" customFormat="1" ht="21.75" customHeight="1">
      <c r="A160" s="33"/>
      <c r="B160" s="146"/>
      <c r="C160" s="147" t="s">
        <v>8</v>
      </c>
      <c r="D160" s="342" t="s">
        <v>184</v>
      </c>
      <c r="E160" s="148" t="s">
        <v>281</v>
      </c>
      <c r="F160" s="149" t="s">
        <v>282</v>
      </c>
      <c r="G160" s="150" t="s">
        <v>194</v>
      </c>
      <c r="H160" s="151">
        <v>10.15</v>
      </c>
      <c r="I160" s="152"/>
      <c r="J160" s="153">
        <f>ROUND(I160*H160,2)</f>
        <v>0</v>
      </c>
      <c r="K160" s="149" t="s">
        <v>3</v>
      </c>
      <c r="L160" s="34"/>
      <c r="M160" s="154" t="s">
        <v>3</v>
      </c>
      <c r="N160" s="155" t="s">
        <v>42</v>
      </c>
      <c r="O160" s="54"/>
      <c r="P160" s="156">
        <f>O160*H160</f>
        <v>0</v>
      </c>
      <c r="Q160" s="156">
        <v>0</v>
      </c>
      <c r="R160" s="156">
        <f>Q160*H160</f>
        <v>0</v>
      </c>
      <c r="S160" s="156">
        <v>0</v>
      </c>
      <c r="T160" s="157">
        <f>S160*H160</f>
        <v>0</v>
      </c>
      <c r="U160" s="33"/>
      <c r="V160" s="33"/>
      <c r="W160" s="33"/>
      <c r="X160" s="33"/>
      <c r="Y160" s="33"/>
      <c r="Z160" s="33"/>
      <c r="AA160" s="33"/>
      <c r="AB160" s="33"/>
      <c r="AC160" s="33"/>
      <c r="AD160" s="33"/>
      <c r="AE160" s="33"/>
      <c r="AR160" s="158" t="s">
        <v>269</v>
      </c>
      <c r="AT160" s="158" t="s">
        <v>184</v>
      </c>
      <c r="AU160" s="158" t="s">
        <v>79</v>
      </c>
      <c r="AY160" s="18" t="s">
        <v>182</v>
      </c>
      <c r="BE160" s="159">
        <f>IF(N160="základní",J160,0)</f>
        <v>0</v>
      </c>
      <c r="BF160" s="159">
        <f>IF(N160="snížená",J160,0)</f>
        <v>0</v>
      </c>
      <c r="BG160" s="159">
        <f>IF(N160="zákl. přenesená",J160,0)</f>
        <v>0</v>
      </c>
      <c r="BH160" s="159">
        <f>IF(N160="sníž. přenesená",J160,0)</f>
        <v>0</v>
      </c>
      <c r="BI160" s="159">
        <f>IF(N160="nulová",J160,0)</f>
        <v>0</v>
      </c>
      <c r="BJ160" s="18" t="s">
        <v>15</v>
      </c>
      <c r="BK160" s="159">
        <f>ROUND(I160*H160,2)</f>
        <v>0</v>
      </c>
      <c r="BL160" s="18" t="s">
        <v>269</v>
      </c>
      <c r="BM160" s="158" t="s">
        <v>1069</v>
      </c>
    </row>
    <row r="161" spans="2:51" s="13" customFormat="1" ht="12">
      <c r="B161" s="160"/>
      <c r="D161" s="343" t="s">
        <v>190</v>
      </c>
      <c r="E161" s="161" t="s">
        <v>3</v>
      </c>
      <c r="F161" s="162" t="s">
        <v>564</v>
      </c>
      <c r="H161" s="163">
        <v>8</v>
      </c>
      <c r="I161" s="164"/>
      <c r="L161" s="160"/>
      <c r="M161" s="165"/>
      <c r="N161" s="166"/>
      <c r="O161" s="166"/>
      <c r="P161" s="166"/>
      <c r="Q161" s="166"/>
      <c r="R161" s="166"/>
      <c r="S161" s="166"/>
      <c r="T161" s="167"/>
      <c r="AT161" s="161" t="s">
        <v>190</v>
      </c>
      <c r="AU161" s="161" t="s">
        <v>79</v>
      </c>
      <c r="AV161" s="13" t="s">
        <v>79</v>
      </c>
      <c r="AW161" s="13" t="s">
        <v>33</v>
      </c>
      <c r="AX161" s="13" t="s">
        <v>71</v>
      </c>
      <c r="AY161" s="161" t="s">
        <v>182</v>
      </c>
    </row>
    <row r="162" spans="2:51" s="13" customFormat="1" ht="12">
      <c r="B162" s="160"/>
      <c r="D162" s="343" t="s">
        <v>190</v>
      </c>
      <c r="E162" s="161" t="s">
        <v>3</v>
      </c>
      <c r="F162" s="162" t="s">
        <v>672</v>
      </c>
      <c r="H162" s="163">
        <v>-0.7</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43" t="s">
        <v>190</v>
      </c>
      <c r="E163" s="161" t="s">
        <v>3</v>
      </c>
      <c r="F163" s="162" t="s">
        <v>673</v>
      </c>
      <c r="H163" s="163">
        <v>2.85</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4" customFormat="1" ht="12">
      <c r="B164" s="168"/>
      <c r="D164" s="343" t="s">
        <v>190</v>
      </c>
      <c r="E164" s="169" t="s">
        <v>3</v>
      </c>
      <c r="F164" s="170" t="s">
        <v>198</v>
      </c>
      <c r="H164" s="171">
        <v>10.15</v>
      </c>
      <c r="I164" s="172"/>
      <c r="L164" s="168"/>
      <c r="M164" s="173"/>
      <c r="N164" s="174"/>
      <c r="O164" s="174"/>
      <c r="P164" s="174"/>
      <c r="Q164" s="174"/>
      <c r="R164" s="174"/>
      <c r="S164" s="174"/>
      <c r="T164" s="175"/>
      <c r="AT164" s="169" t="s">
        <v>190</v>
      </c>
      <c r="AU164" s="169" t="s">
        <v>79</v>
      </c>
      <c r="AV164" s="14" t="s">
        <v>87</v>
      </c>
      <c r="AW164" s="14" t="s">
        <v>33</v>
      </c>
      <c r="AX164" s="14" t="s">
        <v>15</v>
      </c>
      <c r="AY164" s="169" t="s">
        <v>182</v>
      </c>
    </row>
    <row r="165" spans="2:63" s="12" customFormat="1" ht="22.9" customHeight="1">
      <c r="B165" s="133"/>
      <c r="D165" s="344" t="s">
        <v>70</v>
      </c>
      <c r="E165" s="144" t="s">
        <v>292</v>
      </c>
      <c r="F165" s="144" t="s">
        <v>293</v>
      </c>
      <c r="I165" s="136"/>
      <c r="J165" s="145">
        <f>BK165</f>
        <v>0</v>
      </c>
      <c r="L165" s="133"/>
      <c r="M165" s="138"/>
      <c r="N165" s="139"/>
      <c r="O165" s="139"/>
      <c r="P165" s="140">
        <f>SUM(P166:P173)</f>
        <v>0</v>
      </c>
      <c r="Q165" s="139"/>
      <c r="R165" s="140">
        <f>SUM(R166:R173)</f>
        <v>0</v>
      </c>
      <c r="S165" s="139"/>
      <c r="T165" s="141">
        <f>SUM(T166:T173)</f>
        <v>0</v>
      </c>
      <c r="AR165" s="134" t="s">
        <v>79</v>
      </c>
      <c r="AT165" s="142" t="s">
        <v>70</v>
      </c>
      <c r="AU165" s="142" t="s">
        <v>15</v>
      </c>
      <c r="AY165" s="134" t="s">
        <v>182</v>
      </c>
      <c r="BK165" s="143">
        <f>SUM(BK166:BK173)</f>
        <v>0</v>
      </c>
    </row>
    <row r="166" spans="1:65" s="2" customFormat="1" ht="44.25" customHeight="1">
      <c r="A166" s="33"/>
      <c r="B166" s="146"/>
      <c r="C166" s="147" t="s">
        <v>302</v>
      </c>
      <c r="D166" s="342" t="s">
        <v>184</v>
      </c>
      <c r="E166" s="148" t="s">
        <v>802</v>
      </c>
      <c r="F166" s="149" t="s">
        <v>803</v>
      </c>
      <c r="G166" s="150" t="s">
        <v>290</v>
      </c>
      <c r="H166" s="183"/>
      <c r="I166" s="152"/>
      <c r="J166" s="153">
        <f aca="true" t="shared" si="0" ref="J166:J173">ROUND(I166*H166,2)</f>
        <v>0</v>
      </c>
      <c r="K166" s="149" t="s">
        <v>188</v>
      </c>
      <c r="L166" s="34"/>
      <c r="M166" s="154" t="s">
        <v>3</v>
      </c>
      <c r="N166" s="155" t="s">
        <v>42</v>
      </c>
      <c r="O166" s="54"/>
      <c r="P166" s="156">
        <f aca="true" t="shared" si="1" ref="P166:P173">O166*H166</f>
        <v>0</v>
      </c>
      <c r="Q166" s="156">
        <v>0</v>
      </c>
      <c r="R166" s="156">
        <f aca="true" t="shared" si="2" ref="R166:R173">Q166*H166</f>
        <v>0</v>
      </c>
      <c r="S166" s="156">
        <v>0</v>
      </c>
      <c r="T166" s="157">
        <f aca="true" t="shared" si="3" ref="T166:T173">S166*H166</f>
        <v>0</v>
      </c>
      <c r="U166" s="33"/>
      <c r="V166" s="33"/>
      <c r="W166" s="33"/>
      <c r="X166" s="33"/>
      <c r="Y166" s="33"/>
      <c r="Z166" s="33"/>
      <c r="AA166" s="33"/>
      <c r="AB166" s="33"/>
      <c r="AC166" s="33"/>
      <c r="AD166" s="33"/>
      <c r="AE166" s="33"/>
      <c r="AR166" s="158" t="s">
        <v>269</v>
      </c>
      <c r="AT166" s="158" t="s">
        <v>184</v>
      </c>
      <c r="AU166" s="158" t="s">
        <v>79</v>
      </c>
      <c r="AY166" s="18" t="s">
        <v>182</v>
      </c>
      <c r="BE166" s="159">
        <f aca="true" t="shared" si="4" ref="BE166:BE173">IF(N166="základní",J166,0)</f>
        <v>0</v>
      </c>
      <c r="BF166" s="159">
        <f aca="true" t="shared" si="5" ref="BF166:BF173">IF(N166="snížená",J166,0)</f>
        <v>0</v>
      </c>
      <c r="BG166" s="159">
        <f aca="true" t="shared" si="6" ref="BG166:BG173">IF(N166="zákl. přenesená",J166,0)</f>
        <v>0</v>
      </c>
      <c r="BH166" s="159">
        <f aca="true" t="shared" si="7" ref="BH166:BH173">IF(N166="sníž. přenesená",J166,0)</f>
        <v>0</v>
      </c>
      <c r="BI166" s="159">
        <f aca="true" t="shared" si="8" ref="BI166:BI173">IF(N166="nulová",J166,0)</f>
        <v>0</v>
      </c>
      <c r="BJ166" s="18" t="s">
        <v>15</v>
      </c>
      <c r="BK166" s="159">
        <f aca="true" t="shared" si="9" ref="BK166:BK173">ROUND(I166*H166,2)</f>
        <v>0</v>
      </c>
      <c r="BL166" s="18" t="s">
        <v>269</v>
      </c>
      <c r="BM166" s="158" t="s">
        <v>1070</v>
      </c>
    </row>
    <row r="167" spans="1:65" s="2" customFormat="1" ht="16.5" customHeight="1">
      <c r="A167" s="33"/>
      <c r="B167" s="146"/>
      <c r="C167" s="147" t="s">
        <v>306</v>
      </c>
      <c r="D167" s="342" t="s">
        <v>184</v>
      </c>
      <c r="E167" s="148" t="s">
        <v>298</v>
      </c>
      <c r="F167" s="149" t="s">
        <v>299</v>
      </c>
      <c r="G167" s="150" t="s">
        <v>300</v>
      </c>
      <c r="H167" s="151">
        <v>3</v>
      </c>
      <c r="I167" s="152"/>
      <c r="J167" s="153">
        <f t="shared" si="0"/>
        <v>0</v>
      </c>
      <c r="K167" s="149" t="s">
        <v>3</v>
      </c>
      <c r="L167" s="34"/>
      <c r="M167" s="154" t="s">
        <v>3</v>
      </c>
      <c r="N167" s="155" t="s">
        <v>42</v>
      </c>
      <c r="O167" s="54"/>
      <c r="P167" s="156">
        <f t="shared" si="1"/>
        <v>0</v>
      </c>
      <c r="Q167" s="156">
        <v>0</v>
      </c>
      <c r="R167" s="156">
        <f t="shared" si="2"/>
        <v>0</v>
      </c>
      <c r="S167" s="156">
        <v>0</v>
      </c>
      <c r="T167" s="157">
        <f t="shared" si="3"/>
        <v>0</v>
      </c>
      <c r="U167" s="33"/>
      <c r="V167" s="33"/>
      <c r="W167" s="33"/>
      <c r="X167" s="33"/>
      <c r="Y167" s="33"/>
      <c r="Z167" s="33"/>
      <c r="AA167" s="33"/>
      <c r="AB167" s="33"/>
      <c r="AC167" s="33"/>
      <c r="AD167" s="33"/>
      <c r="AE167" s="33"/>
      <c r="AR167" s="158" t="s">
        <v>269</v>
      </c>
      <c r="AT167" s="158" t="s">
        <v>184</v>
      </c>
      <c r="AU167" s="158" t="s">
        <v>79</v>
      </c>
      <c r="AY167" s="18" t="s">
        <v>182</v>
      </c>
      <c r="BE167" s="159">
        <f t="shared" si="4"/>
        <v>0</v>
      </c>
      <c r="BF167" s="159">
        <f t="shared" si="5"/>
        <v>0</v>
      </c>
      <c r="BG167" s="159">
        <f t="shared" si="6"/>
        <v>0</v>
      </c>
      <c r="BH167" s="159">
        <f t="shared" si="7"/>
        <v>0</v>
      </c>
      <c r="BI167" s="159">
        <f t="shared" si="8"/>
        <v>0</v>
      </c>
      <c r="BJ167" s="18" t="s">
        <v>15</v>
      </c>
      <c r="BK167" s="159">
        <f t="shared" si="9"/>
        <v>0</v>
      </c>
      <c r="BL167" s="18" t="s">
        <v>269</v>
      </c>
      <c r="BM167" s="158" t="s">
        <v>1071</v>
      </c>
    </row>
    <row r="168" spans="1:65" s="2" customFormat="1" ht="16.5" customHeight="1">
      <c r="A168" s="33"/>
      <c r="B168" s="146"/>
      <c r="C168" s="147" t="s">
        <v>310</v>
      </c>
      <c r="D168" s="342" t="s">
        <v>184</v>
      </c>
      <c r="E168" s="148" t="s">
        <v>303</v>
      </c>
      <c r="F168" s="149" t="s">
        <v>304</v>
      </c>
      <c r="G168" s="150" t="s">
        <v>300</v>
      </c>
      <c r="H168" s="151">
        <v>1</v>
      </c>
      <c r="I168" s="152"/>
      <c r="J168" s="153">
        <f t="shared" si="0"/>
        <v>0</v>
      </c>
      <c r="K168" s="149" t="s">
        <v>3</v>
      </c>
      <c r="L168" s="34"/>
      <c r="M168" s="154" t="s">
        <v>3</v>
      </c>
      <c r="N168" s="155" t="s">
        <v>42</v>
      </c>
      <c r="O168" s="54"/>
      <c r="P168" s="156">
        <f t="shared" si="1"/>
        <v>0</v>
      </c>
      <c r="Q168" s="156">
        <v>0</v>
      </c>
      <c r="R168" s="156">
        <f t="shared" si="2"/>
        <v>0</v>
      </c>
      <c r="S168" s="156">
        <v>0</v>
      </c>
      <c r="T168" s="157">
        <f t="shared" si="3"/>
        <v>0</v>
      </c>
      <c r="U168" s="33"/>
      <c r="V168" s="33"/>
      <c r="W168" s="33"/>
      <c r="X168" s="33"/>
      <c r="Y168" s="33"/>
      <c r="Z168" s="33"/>
      <c r="AA168" s="33"/>
      <c r="AB168" s="33"/>
      <c r="AC168" s="33"/>
      <c r="AD168" s="33"/>
      <c r="AE168" s="33"/>
      <c r="AR168" s="158" t="s">
        <v>269</v>
      </c>
      <c r="AT168" s="158" t="s">
        <v>184</v>
      </c>
      <c r="AU168" s="158" t="s">
        <v>79</v>
      </c>
      <c r="AY168" s="18" t="s">
        <v>182</v>
      </c>
      <c r="BE168" s="159">
        <f t="shared" si="4"/>
        <v>0</v>
      </c>
      <c r="BF168" s="159">
        <f t="shared" si="5"/>
        <v>0</v>
      </c>
      <c r="BG168" s="159">
        <f t="shared" si="6"/>
        <v>0</v>
      </c>
      <c r="BH168" s="159">
        <f t="shared" si="7"/>
        <v>0</v>
      </c>
      <c r="BI168" s="159">
        <f t="shared" si="8"/>
        <v>0</v>
      </c>
      <c r="BJ168" s="18" t="s">
        <v>15</v>
      </c>
      <c r="BK168" s="159">
        <f t="shared" si="9"/>
        <v>0</v>
      </c>
      <c r="BL168" s="18" t="s">
        <v>269</v>
      </c>
      <c r="BM168" s="158" t="s">
        <v>1072</v>
      </c>
    </row>
    <row r="169" spans="1:65" s="2" customFormat="1" ht="16.5" customHeight="1">
      <c r="A169" s="33"/>
      <c r="B169" s="146"/>
      <c r="C169" s="147" t="s">
        <v>314</v>
      </c>
      <c r="D169" s="342" t="s">
        <v>184</v>
      </c>
      <c r="E169" s="148" t="s">
        <v>307</v>
      </c>
      <c r="F169" s="149" t="s">
        <v>308</v>
      </c>
      <c r="G169" s="150" t="s">
        <v>300</v>
      </c>
      <c r="H169" s="151">
        <v>1</v>
      </c>
      <c r="I169" s="152"/>
      <c r="J169" s="153">
        <f t="shared" si="0"/>
        <v>0</v>
      </c>
      <c r="K169" s="149" t="s">
        <v>3</v>
      </c>
      <c r="L169" s="34"/>
      <c r="M169" s="154" t="s">
        <v>3</v>
      </c>
      <c r="N169" s="155" t="s">
        <v>42</v>
      </c>
      <c r="O169" s="54"/>
      <c r="P169" s="156">
        <f t="shared" si="1"/>
        <v>0</v>
      </c>
      <c r="Q169" s="156">
        <v>0</v>
      </c>
      <c r="R169" s="156">
        <f t="shared" si="2"/>
        <v>0</v>
      </c>
      <c r="S169" s="156">
        <v>0</v>
      </c>
      <c r="T169" s="157">
        <f t="shared" si="3"/>
        <v>0</v>
      </c>
      <c r="U169" s="33"/>
      <c r="V169" s="33"/>
      <c r="W169" s="33"/>
      <c r="X169" s="33"/>
      <c r="Y169" s="33"/>
      <c r="Z169" s="33"/>
      <c r="AA169" s="33"/>
      <c r="AB169" s="33"/>
      <c r="AC169" s="33"/>
      <c r="AD169" s="33"/>
      <c r="AE169" s="33"/>
      <c r="AR169" s="158" t="s">
        <v>269</v>
      </c>
      <c r="AT169" s="158" t="s">
        <v>184</v>
      </c>
      <c r="AU169" s="158" t="s">
        <v>79</v>
      </c>
      <c r="AY169" s="18" t="s">
        <v>182</v>
      </c>
      <c r="BE169" s="159">
        <f t="shared" si="4"/>
        <v>0</v>
      </c>
      <c r="BF169" s="159">
        <f t="shared" si="5"/>
        <v>0</v>
      </c>
      <c r="BG169" s="159">
        <f t="shared" si="6"/>
        <v>0</v>
      </c>
      <c r="BH169" s="159">
        <f t="shared" si="7"/>
        <v>0</v>
      </c>
      <c r="BI169" s="159">
        <f t="shared" si="8"/>
        <v>0</v>
      </c>
      <c r="BJ169" s="18" t="s">
        <v>15</v>
      </c>
      <c r="BK169" s="159">
        <f t="shared" si="9"/>
        <v>0</v>
      </c>
      <c r="BL169" s="18" t="s">
        <v>269</v>
      </c>
      <c r="BM169" s="158" t="s">
        <v>1073</v>
      </c>
    </row>
    <row r="170" spans="1:65" s="2" customFormat="1" ht="16.5" customHeight="1">
      <c r="A170" s="33"/>
      <c r="B170" s="146"/>
      <c r="C170" s="147" t="s">
        <v>318</v>
      </c>
      <c r="D170" s="342" t="s">
        <v>184</v>
      </c>
      <c r="E170" s="148" t="s">
        <v>311</v>
      </c>
      <c r="F170" s="149" t="s">
        <v>312</v>
      </c>
      <c r="G170" s="150" t="s">
        <v>300</v>
      </c>
      <c r="H170" s="151">
        <v>1</v>
      </c>
      <c r="I170" s="152"/>
      <c r="J170" s="153">
        <f t="shared" si="0"/>
        <v>0</v>
      </c>
      <c r="K170" s="149" t="s">
        <v>3</v>
      </c>
      <c r="L170" s="34"/>
      <c r="M170" s="154" t="s">
        <v>3</v>
      </c>
      <c r="N170" s="155" t="s">
        <v>42</v>
      </c>
      <c r="O170" s="54"/>
      <c r="P170" s="156">
        <f t="shared" si="1"/>
        <v>0</v>
      </c>
      <c r="Q170" s="156">
        <v>0</v>
      </c>
      <c r="R170" s="156">
        <f t="shared" si="2"/>
        <v>0</v>
      </c>
      <c r="S170" s="156">
        <v>0</v>
      </c>
      <c r="T170" s="157">
        <f t="shared" si="3"/>
        <v>0</v>
      </c>
      <c r="U170" s="33"/>
      <c r="V170" s="33"/>
      <c r="W170" s="33"/>
      <c r="X170" s="33"/>
      <c r="Y170" s="33"/>
      <c r="Z170" s="33"/>
      <c r="AA170" s="33"/>
      <c r="AB170" s="33"/>
      <c r="AC170" s="33"/>
      <c r="AD170" s="33"/>
      <c r="AE170" s="33"/>
      <c r="AR170" s="158" t="s">
        <v>269</v>
      </c>
      <c r="AT170" s="158" t="s">
        <v>184</v>
      </c>
      <c r="AU170" s="158" t="s">
        <v>79</v>
      </c>
      <c r="AY170" s="18" t="s">
        <v>182</v>
      </c>
      <c r="BE170" s="159">
        <f t="shared" si="4"/>
        <v>0</v>
      </c>
      <c r="BF170" s="159">
        <f t="shared" si="5"/>
        <v>0</v>
      </c>
      <c r="BG170" s="159">
        <f t="shared" si="6"/>
        <v>0</v>
      </c>
      <c r="BH170" s="159">
        <f t="shared" si="7"/>
        <v>0</v>
      </c>
      <c r="BI170" s="159">
        <f t="shared" si="8"/>
        <v>0</v>
      </c>
      <c r="BJ170" s="18" t="s">
        <v>15</v>
      </c>
      <c r="BK170" s="159">
        <f t="shared" si="9"/>
        <v>0</v>
      </c>
      <c r="BL170" s="18" t="s">
        <v>269</v>
      </c>
      <c r="BM170" s="158" t="s">
        <v>1074</v>
      </c>
    </row>
    <row r="171" spans="1:65" s="2" customFormat="1" ht="16.5" customHeight="1">
      <c r="A171" s="33"/>
      <c r="B171" s="146"/>
      <c r="C171" s="147" t="s">
        <v>322</v>
      </c>
      <c r="D171" s="342" t="s">
        <v>184</v>
      </c>
      <c r="E171" s="148" t="s">
        <v>315</v>
      </c>
      <c r="F171" s="149" t="s">
        <v>316</v>
      </c>
      <c r="G171" s="150" t="s">
        <v>300</v>
      </c>
      <c r="H171" s="151">
        <v>1</v>
      </c>
      <c r="I171" s="152"/>
      <c r="J171" s="153">
        <f t="shared" si="0"/>
        <v>0</v>
      </c>
      <c r="K171" s="149" t="s">
        <v>3</v>
      </c>
      <c r="L171" s="34"/>
      <c r="M171" s="154" t="s">
        <v>3</v>
      </c>
      <c r="N171" s="155" t="s">
        <v>42</v>
      </c>
      <c r="O171" s="54"/>
      <c r="P171" s="156">
        <f t="shared" si="1"/>
        <v>0</v>
      </c>
      <c r="Q171" s="156">
        <v>0</v>
      </c>
      <c r="R171" s="156">
        <f t="shared" si="2"/>
        <v>0</v>
      </c>
      <c r="S171" s="156">
        <v>0</v>
      </c>
      <c r="T171" s="157">
        <f t="shared" si="3"/>
        <v>0</v>
      </c>
      <c r="U171" s="33"/>
      <c r="V171" s="33"/>
      <c r="W171" s="33"/>
      <c r="X171" s="33"/>
      <c r="Y171" s="33"/>
      <c r="Z171" s="33"/>
      <c r="AA171" s="33"/>
      <c r="AB171" s="33"/>
      <c r="AC171" s="33"/>
      <c r="AD171" s="33"/>
      <c r="AE171" s="33"/>
      <c r="AR171" s="158" t="s">
        <v>269</v>
      </c>
      <c r="AT171" s="158" t="s">
        <v>184</v>
      </c>
      <c r="AU171" s="158" t="s">
        <v>79</v>
      </c>
      <c r="AY171" s="18" t="s">
        <v>182</v>
      </c>
      <c r="BE171" s="159">
        <f t="shared" si="4"/>
        <v>0</v>
      </c>
      <c r="BF171" s="159">
        <f t="shared" si="5"/>
        <v>0</v>
      </c>
      <c r="BG171" s="159">
        <f t="shared" si="6"/>
        <v>0</v>
      </c>
      <c r="BH171" s="159">
        <f t="shared" si="7"/>
        <v>0</v>
      </c>
      <c r="BI171" s="159">
        <f t="shared" si="8"/>
        <v>0</v>
      </c>
      <c r="BJ171" s="18" t="s">
        <v>15</v>
      </c>
      <c r="BK171" s="159">
        <f t="shared" si="9"/>
        <v>0</v>
      </c>
      <c r="BL171" s="18" t="s">
        <v>269</v>
      </c>
      <c r="BM171" s="158" t="s">
        <v>1075</v>
      </c>
    </row>
    <row r="172" spans="1:65" s="2" customFormat="1" ht="16.5" customHeight="1">
      <c r="A172" s="33"/>
      <c r="B172" s="146"/>
      <c r="C172" s="147" t="s">
        <v>328</v>
      </c>
      <c r="D172" s="342" t="s">
        <v>184</v>
      </c>
      <c r="E172" s="148" t="s">
        <v>319</v>
      </c>
      <c r="F172" s="149" t="s">
        <v>320</v>
      </c>
      <c r="G172" s="150" t="s">
        <v>300</v>
      </c>
      <c r="H172" s="151">
        <v>1</v>
      </c>
      <c r="I172" s="152"/>
      <c r="J172" s="153">
        <f t="shared" si="0"/>
        <v>0</v>
      </c>
      <c r="K172" s="149" t="s">
        <v>3</v>
      </c>
      <c r="L172" s="34"/>
      <c r="M172" s="154" t="s">
        <v>3</v>
      </c>
      <c r="N172" s="155" t="s">
        <v>42</v>
      </c>
      <c r="O172" s="54"/>
      <c r="P172" s="156">
        <f t="shared" si="1"/>
        <v>0</v>
      </c>
      <c r="Q172" s="156">
        <v>0</v>
      </c>
      <c r="R172" s="156">
        <f t="shared" si="2"/>
        <v>0</v>
      </c>
      <c r="S172" s="156">
        <v>0</v>
      </c>
      <c r="T172" s="157">
        <f t="shared" si="3"/>
        <v>0</v>
      </c>
      <c r="U172" s="33"/>
      <c r="V172" s="33"/>
      <c r="W172" s="33"/>
      <c r="X172" s="33"/>
      <c r="Y172" s="33"/>
      <c r="Z172" s="33"/>
      <c r="AA172" s="33"/>
      <c r="AB172" s="33"/>
      <c r="AC172" s="33"/>
      <c r="AD172" s="33"/>
      <c r="AE172" s="33"/>
      <c r="AR172" s="158" t="s">
        <v>269</v>
      </c>
      <c r="AT172" s="158" t="s">
        <v>184</v>
      </c>
      <c r="AU172" s="158" t="s">
        <v>79</v>
      </c>
      <c r="AY172" s="18" t="s">
        <v>182</v>
      </c>
      <c r="BE172" s="159">
        <f t="shared" si="4"/>
        <v>0</v>
      </c>
      <c r="BF172" s="159">
        <f t="shared" si="5"/>
        <v>0</v>
      </c>
      <c r="BG172" s="159">
        <f t="shared" si="6"/>
        <v>0</v>
      </c>
      <c r="BH172" s="159">
        <f t="shared" si="7"/>
        <v>0</v>
      </c>
      <c r="BI172" s="159">
        <f t="shared" si="8"/>
        <v>0</v>
      </c>
      <c r="BJ172" s="18" t="s">
        <v>15</v>
      </c>
      <c r="BK172" s="159">
        <f t="shared" si="9"/>
        <v>0</v>
      </c>
      <c r="BL172" s="18" t="s">
        <v>269</v>
      </c>
      <c r="BM172" s="158" t="s">
        <v>1076</v>
      </c>
    </row>
    <row r="173" spans="1:65" s="2" customFormat="1" ht="16.5" customHeight="1">
      <c r="A173" s="33"/>
      <c r="B173" s="146"/>
      <c r="C173" s="147" t="s">
        <v>332</v>
      </c>
      <c r="D173" s="342" t="s">
        <v>184</v>
      </c>
      <c r="E173" s="148" t="s">
        <v>323</v>
      </c>
      <c r="F173" s="149" t="s">
        <v>324</v>
      </c>
      <c r="G173" s="150" t="s">
        <v>300</v>
      </c>
      <c r="H173" s="151">
        <v>1</v>
      </c>
      <c r="I173" s="152"/>
      <c r="J173" s="153">
        <f t="shared" si="0"/>
        <v>0</v>
      </c>
      <c r="K173" s="149" t="s">
        <v>3</v>
      </c>
      <c r="L173" s="34"/>
      <c r="M173" s="154" t="s">
        <v>3</v>
      </c>
      <c r="N173" s="155" t="s">
        <v>42</v>
      </c>
      <c r="O173" s="54"/>
      <c r="P173" s="156">
        <f t="shared" si="1"/>
        <v>0</v>
      </c>
      <c r="Q173" s="156">
        <v>0</v>
      </c>
      <c r="R173" s="156">
        <f t="shared" si="2"/>
        <v>0</v>
      </c>
      <c r="S173" s="156">
        <v>0</v>
      </c>
      <c r="T173" s="157">
        <f t="shared" si="3"/>
        <v>0</v>
      </c>
      <c r="U173" s="33"/>
      <c r="V173" s="33"/>
      <c r="W173" s="33"/>
      <c r="X173" s="33"/>
      <c r="Y173" s="33"/>
      <c r="Z173" s="33"/>
      <c r="AA173" s="33"/>
      <c r="AB173" s="33"/>
      <c r="AC173" s="33"/>
      <c r="AD173" s="33"/>
      <c r="AE173" s="33"/>
      <c r="AR173" s="158" t="s">
        <v>269</v>
      </c>
      <c r="AT173" s="158" t="s">
        <v>184</v>
      </c>
      <c r="AU173" s="158" t="s">
        <v>79</v>
      </c>
      <c r="AY173" s="18" t="s">
        <v>182</v>
      </c>
      <c r="BE173" s="159">
        <f t="shared" si="4"/>
        <v>0</v>
      </c>
      <c r="BF173" s="159">
        <f t="shared" si="5"/>
        <v>0</v>
      </c>
      <c r="BG173" s="159">
        <f t="shared" si="6"/>
        <v>0</v>
      </c>
      <c r="BH173" s="159">
        <f t="shared" si="7"/>
        <v>0</v>
      </c>
      <c r="BI173" s="159">
        <f t="shared" si="8"/>
        <v>0</v>
      </c>
      <c r="BJ173" s="18" t="s">
        <v>15</v>
      </c>
      <c r="BK173" s="159">
        <f t="shared" si="9"/>
        <v>0</v>
      </c>
      <c r="BL173" s="18" t="s">
        <v>269</v>
      </c>
      <c r="BM173" s="158" t="s">
        <v>1077</v>
      </c>
    </row>
    <row r="174" spans="2:63" s="12" customFormat="1" ht="22.9" customHeight="1">
      <c r="B174" s="133"/>
      <c r="D174" s="344" t="s">
        <v>70</v>
      </c>
      <c r="E174" s="144" t="s">
        <v>326</v>
      </c>
      <c r="F174" s="144" t="s">
        <v>327</v>
      </c>
      <c r="I174" s="136"/>
      <c r="J174" s="145">
        <f>BK174</f>
        <v>0</v>
      </c>
      <c r="L174" s="133"/>
      <c r="M174" s="138"/>
      <c r="N174" s="139"/>
      <c r="O174" s="139"/>
      <c r="P174" s="140">
        <f>SUM(P175:P179)</f>
        <v>0</v>
      </c>
      <c r="Q174" s="139"/>
      <c r="R174" s="140">
        <f>SUM(R175:R179)</f>
        <v>0.049686</v>
      </c>
      <c r="S174" s="139"/>
      <c r="T174" s="141">
        <f>SUM(T175:T179)</f>
        <v>0.067119</v>
      </c>
      <c r="AR174" s="134" t="s">
        <v>79</v>
      </c>
      <c r="AT174" s="142" t="s">
        <v>70</v>
      </c>
      <c r="AU174" s="142" t="s">
        <v>15</v>
      </c>
      <c r="AY174" s="134" t="s">
        <v>182</v>
      </c>
      <c r="BK174" s="143">
        <f>SUM(BK175:BK179)</f>
        <v>0</v>
      </c>
    </row>
    <row r="175" spans="1:65" s="2" customFormat="1" ht="48">
      <c r="A175" s="33"/>
      <c r="B175" s="146"/>
      <c r="C175" s="147" t="s">
        <v>336</v>
      </c>
      <c r="D175" s="342" t="s">
        <v>184</v>
      </c>
      <c r="E175" s="148" t="s">
        <v>329</v>
      </c>
      <c r="F175" s="149" t="s">
        <v>330</v>
      </c>
      <c r="G175" s="150" t="s">
        <v>187</v>
      </c>
      <c r="H175" s="151">
        <v>3.9</v>
      </c>
      <c r="I175" s="152"/>
      <c r="J175" s="153">
        <f>ROUND(I175*H175,2)</f>
        <v>0</v>
      </c>
      <c r="K175" s="149" t="s">
        <v>3</v>
      </c>
      <c r="L175" s="34"/>
      <c r="M175" s="154" t="s">
        <v>3</v>
      </c>
      <c r="N175" s="155" t="s">
        <v>42</v>
      </c>
      <c r="O175" s="54"/>
      <c r="P175" s="156">
        <f>O175*H175</f>
        <v>0</v>
      </c>
      <c r="Q175" s="156">
        <v>0.01254</v>
      </c>
      <c r="R175" s="156">
        <f>Q175*H175</f>
        <v>0.048906000000000005</v>
      </c>
      <c r="S175" s="156">
        <v>0</v>
      </c>
      <c r="T175" s="157">
        <f>S175*H175</f>
        <v>0</v>
      </c>
      <c r="U175" s="33"/>
      <c r="V175" s="33"/>
      <c r="W175" s="33"/>
      <c r="X175" s="33"/>
      <c r="Y175" s="33"/>
      <c r="Z175" s="33"/>
      <c r="AA175" s="33"/>
      <c r="AB175" s="33"/>
      <c r="AC175" s="33"/>
      <c r="AD175" s="33"/>
      <c r="AE175" s="33"/>
      <c r="AR175" s="158" t="s">
        <v>269</v>
      </c>
      <c r="AT175" s="158" t="s">
        <v>184</v>
      </c>
      <c r="AU175" s="158" t="s">
        <v>79</v>
      </c>
      <c r="AY175" s="18" t="s">
        <v>182</v>
      </c>
      <c r="BE175" s="159">
        <f>IF(N175="základní",J175,0)</f>
        <v>0</v>
      </c>
      <c r="BF175" s="159">
        <f>IF(N175="snížená",J175,0)</f>
        <v>0</v>
      </c>
      <c r="BG175" s="159">
        <f>IF(N175="zákl. přenesená",J175,0)</f>
        <v>0</v>
      </c>
      <c r="BH175" s="159">
        <f>IF(N175="sníž. přenesená",J175,0)</f>
        <v>0</v>
      </c>
      <c r="BI175" s="159">
        <f>IF(N175="nulová",J175,0)</f>
        <v>0</v>
      </c>
      <c r="BJ175" s="18" t="s">
        <v>15</v>
      </c>
      <c r="BK175" s="159">
        <f>ROUND(I175*H175,2)</f>
        <v>0</v>
      </c>
      <c r="BL175" s="18" t="s">
        <v>269</v>
      </c>
      <c r="BM175" s="158" t="s">
        <v>1078</v>
      </c>
    </row>
    <row r="176" spans="1:65" s="2" customFormat="1" ht="48">
      <c r="A176" s="33"/>
      <c r="B176" s="146"/>
      <c r="C176" s="147" t="s">
        <v>340</v>
      </c>
      <c r="D176" s="342" t="s">
        <v>184</v>
      </c>
      <c r="E176" s="148" t="s">
        <v>333</v>
      </c>
      <c r="F176" s="149" t="s">
        <v>334</v>
      </c>
      <c r="G176" s="150" t="s">
        <v>187</v>
      </c>
      <c r="H176" s="151">
        <v>3.9</v>
      </c>
      <c r="I176" s="152"/>
      <c r="J176" s="153">
        <f>ROUND(I176*H176,2)</f>
        <v>0</v>
      </c>
      <c r="K176" s="149" t="s">
        <v>188</v>
      </c>
      <c r="L176" s="34"/>
      <c r="M176" s="154" t="s">
        <v>3</v>
      </c>
      <c r="N176" s="155" t="s">
        <v>42</v>
      </c>
      <c r="O176" s="54"/>
      <c r="P176" s="156">
        <f>O176*H176</f>
        <v>0</v>
      </c>
      <c r="Q176" s="156">
        <v>0</v>
      </c>
      <c r="R176" s="156">
        <f>Q176*H176</f>
        <v>0</v>
      </c>
      <c r="S176" s="156">
        <v>0.01721</v>
      </c>
      <c r="T176" s="157">
        <f>S176*H176</f>
        <v>0.067119</v>
      </c>
      <c r="U176" s="33"/>
      <c r="V176" s="33"/>
      <c r="W176" s="33"/>
      <c r="X176" s="33"/>
      <c r="Y176" s="33"/>
      <c r="Z176" s="33"/>
      <c r="AA176" s="33"/>
      <c r="AB176" s="33"/>
      <c r="AC176" s="33"/>
      <c r="AD176" s="33"/>
      <c r="AE176" s="33"/>
      <c r="AR176" s="158" t="s">
        <v>269</v>
      </c>
      <c r="AT176" s="158" t="s">
        <v>184</v>
      </c>
      <c r="AU176" s="158" t="s">
        <v>79</v>
      </c>
      <c r="AY176" s="18" t="s">
        <v>182</v>
      </c>
      <c r="BE176" s="159">
        <f>IF(N176="základní",J176,0)</f>
        <v>0</v>
      </c>
      <c r="BF176" s="159">
        <f>IF(N176="snížená",J176,0)</f>
        <v>0</v>
      </c>
      <c r="BG176" s="159">
        <f>IF(N176="zákl. přenesená",J176,0)</f>
        <v>0</v>
      </c>
      <c r="BH176" s="159">
        <f>IF(N176="sníž. přenesená",J176,0)</f>
        <v>0</v>
      </c>
      <c r="BI176" s="159">
        <f>IF(N176="nulová",J176,0)</f>
        <v>0</v>
      </c>
      <c r="BJ176" s="18" t="s">
        <v>15</v>
      </c>
      <c r="BK176" s="159">
        <f>ROUND(I176*H176,2)</f>
        <v>0</v>
      </c>
      <c r="BL176" s="18" t="s">
        <v>269</v>
      </c>
      <c r="BM176" s="158" t="s">
        <v>1079</v>
      </c>
    </row>
    <row r="177" spans="1:65" s="2" customFormat="1" ht="33" customHeight="1">
      <c r="A177" s="33"/>
      <c r="B177" s="146"/>
      <c r="C177" s="147" t="s">
        <v>344</v>
      </c>
      <c r="D177" s="342" t="s">
        <v>184</v>
      </c>
      <c r="E177" s="148" t="s">
        <v>337</v>
      </c>
      <c r="F177" s="149" t="s">
        <v>338</v>
      </c>
      <c r="G177" s="150" t="s">
        <v>300</v>
      </c>
      <c r="H177" s="151">
        <v>2</v>
      </c>
      <c r="I177" s="152"/>
      <c r="J177" s="153">
        <f>ROUND(I177*H177,2)</f>
        <v>0</v>
      </c>
      <c r="K177" s="149" t="s">
        <v>3</v>
      </c>
      <c r="L177" s="34"/>
      <c r="M177" s="154" t="s">
        <v>3</v>
      </c>
      <c r="N177" s="155" t="s">
        <v>42</v>
      </c>
      <c r="O177" s="54"/>
      <c r="P177" s="156">
        <f>O177*H177</f>
        <v>0</v>
      </c>
      <c r="Q177" s="156">
        <v>3E-05</v>
      </c>
      <c r="R177" s="156">
        <f>Q177*H177</f>
        <v>6E-05</v>
      </c>
      <c r="S177" s="156">
        <v>0</v>
      </c>
      <c r="T177" s="157">
        <f>S177*H177</f>
        <v>0</v>
      </c>
      <c r="U177" s="33"/>
      <c r="V177" s="33"/>
      <c r="W177" s="33"/>
      <c r="X177" s="33"/>
      <c r="Y177" s="33"/>
      <c r="Z177" s="33"/>
      <c r="AA177" s="33"/>
      <c r="AB177" s="33"/>
      <c r="AC177" s="33"/>
      <c r="AD177" s="33"/>
      <c r="AE177" s="33"/>
      <c r="AR177" s="158" t="s">
        <v>269</v>
      </c>
      <c r="AT177" s="158" t="s">
        <v>184</v>
      </c>
      <c r="AU177" s="158" t="s">
        <v>79</v>
      </c>
      <c r="AY177" s="18" t="s">
        <v>182</v>
      </c>
      <c r="BE177" s="159">
        <f>IF(N177="základní",J177,0)</f>
        <v>0</v>
      </c>
      <c r="BF177" s="159">
        <f>IF(N177="snížená",J177,0)</f>
        <v>0</v>
      </c>
      <c r="BG177" s="159">
        <f>IF(N177="zákl. přenesená",J177,0)</f>
        <v>0</v>
      </c>
      <c r="BH177" s="159">
        <f>IF(N177="sníž. přenesená",J177,0)</f>
        <v>0</v>
      </c>
      <c r="BI177" s="159">
        <f>IF(N177="nulová",J177,0)</f>
        <v>0</v>
      </c>
      <c r="BJ177" s="18" t="s">
        <v>15</v>
      </c>
      <c r="BK177" s="159">
        <f>ROUND(I177*H177,2)</f>
        <v>0</v>
      </c>
      <c r="BL177" s="18" t="s">
        <v>269</v>
      </c>
      <c r="BM177" s="158" t="s">
        <v>1080</v>
      </c>
    </row>
    <row r="178" spans="1:65" s="2" customFormat="1" ht="21.75" customHeight="1">
      <c r="A178" s="33"/>
      <c r="B178" s="146"/>
      <c r="C178" s="184" t="s">
        <v>351</v>
      </c>
      <c r="D178" s="345" t="s">
        <v>341</v>
      </c>
      <c r="E178" s="185" t="s">
        <v>342</v>
      </c>
      <c r="F178" s="186" t="s">
        <v>343</v>
      </c>
      <c r="G178" s="187" t="s">
        <v>300</v>
      </c>
      <c r="H178" s="188">
        <v>2</v>
      </c>
      <c r="I178" s="189"/>
      <c r="J178" s="190">
        <f>ROUND(I178*H178,2)</f>
        <v>0</v>
      </c>
      <c r="K178" s="186" t="s">
        <v>3</v>
      </c>
      <c r="L178" s="191"/>
      <c r="M178" s="192" t="s">
        <v>3</v>
      </c>
      <c r="N178" s="193" t="s">
        <v>42</v>
      </c>
      <c r="O178" s="54"/>
      <c r="P178" s="156">
        <f>O178*H178</f>
        <v>0</v>
      </c>
      <c r="Q178" s="156">
        <v>0.00036</v>
      </c>
      <c r="R178" s="156">
        <f>Q178*H178</f>
        <v>0.00072</v>
      </c>
      <c r="S178" s="156">
        <v>0</v>
      </c>
      <c r="T178" s="157">
        <f>S178*H178</f>
        <v>0</v>
      </c>
      <c r="U178" s="33"/>
      <c r="V178" s="33"/>
      <c r="W178" s="33"/>
      <c r="X178" s="33"/>
      <c r="Y178" s="33"/>
      <c r="Z178" s="33"/>
      <c r="AA178" s="33"/>
      <c r="AB178" s="33"/>
      <c r="AC178" s="33"/>
      <c r="AD178" s="33"/>
      <c r="AE178" s="33"/>
      <c r="AR178" s="158" t="s">
        <v>344</v>
      </c>
      <c r="AT178" s="158" t="s">
        <v>341</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1081</v>
      </c>
    </row>
    <row r="179" spans="1:65" s="2" customFormat="1" ht="48">
      <c r="A179" s="33"/>
      <c r="B179" s="146"/>
      <c r="C179" s="147" t="s">
        <v>355</v>
      </c>
      <c r="D179" s="342" t="s">
        <v>184</v>
      </c>
      <c r="E179" s="148" t="s">
        <v>816</v>
      </c>
      <c r="F179" s="149" t="s">
        <v>817</v>
      </c>
      <c r="G179" s="150" t="s">
        <v>290</v>
      </c>
      <c r="H179" s="183"/>
      <c r="I179" s="152"/>
      <c r="J179" s="153">
        <f>ROUND(I179*H179,2)</f>
        <v>0</v>
      </c>
      <c r="K179" s="149" t="s">
        <v>188</v>
      </c>
      <c r="L179" s="34"/>
      <c r="M179" s="154" t="s">
        <v>3</v>
      </c>
      <c r="N179" s="155" t="s">
        <v>42</v>
      </c>
      <c r="O179" s="54"/>
      <c r="P179" s="156">
        <f>O179*H179</f>
        <v>0</v>
      </c>
      <c r="Q179" s="156">
        <v>0</v>
      </c>
      <c r="R179" s="156">
        <f>Q179*H179</f>
        <v>0</v>
      </c>
      <c r="S179" s="156">
        <v>0</v>
      </c>
      <c r="T179" s="157">
        <f>S179*H179</f>
        <v>0</v>
      </c>
      <c r="U179" s="33"/>
      <c r="V179" s="33"/>
      <c r="W179" s="33"/>
      <c r="X179" s="33"/>
      <c r="Y179" s="33"/>
      <c r="Z179" s="33"/>
      <c r="AA179" s="33"/>
      <c r="AB179" s="33"/>
      <c r="AC179" s="33"/>
      <c r="AD179" s="33"/>
      <c r="AE179" s="33"/>
      <c r="AR179" s="158" t="s">
        <v>269</v>
      </c>
      <c r="AT179" s="158" t="s">
        <v>184</v>
      </c>
      <c r="AU179" s="158" t="s">
        <v>79</v>
      </c>
      <c r="AY179" s="18" t="s">
        <v>182</v>
      </c>
      <c r="BE179" s="159">
        <f>IF(N179="základní",J179,0)</f>
        <v>0</v>
      </c>
      <c r="BF179" s="159">
        <f>IF(N179="snížená",J179,0)</f>
        <v>0</v>
      </c>
      <c r="BG179" s="159">
        <f>IF(N179="zákl. přenesená",J179,0)</f>
        <v>0</v>
      </c>
      <c r="BH179" s="159">
        <f>IF(N179="sníž. přenesená",J179,0)</f>
        <v>0</v>
      </c>
      <c r="BI179" s="159">
        <f>IF(N179="nulová",J179,0)</f>
        <v>0</v>
      </c>
      <c r="BJ179" s="18" t="s">
        <v>15</v>
      </c>
      <c r="BK179" s="159">
        <f>ROUND(I179*H179,2)</f>
        <v>0</v>
      </c>
      <c r="BL179" s="18" t="s">
        <v>269</v>
      </c>
      <c r="BM179" s="158" t="s">
        <v>1082</v>
      </c>
    </row>
    <row r="180" spans="2:63" s="12" customFormat="1" ht="22.9" customHeight="1">
      <c r="B180" s="133"/>
      <c r="D180" s="344" t="s">
        <v>70</v>
      </c>
      <c r="E180" s="144" t="s">
        <v>349</v>
      </c>
      <c r="F180" s="144" t="s">
        <v>350</v>
      </c>
      <c r="I180" s="136"/>
      <c r="J180" s="145">
        <f>BK180</f>
        <v>0</v>
      </c>
      <c r="L180" s="133"/>
      <c r="M180" s="138"/>
      <c r="N180" s="139"/>
      <c r="O180" s="139"/>
      <c r="P180" s="140">
        <f>SUM(P181:P186)</f>
        <v>0</v>
      </c>
      <c r="Q180" s="139"/>
      <c r="R180" s="140">
        <f>SUM(R181:R186)</f>
        <v>0.01618</v>
      </c>
      <c r="S180" s="139"/>
      <c r="T180" s="141">
        <f>SUM(T181:T186)</f>
        <v>0.024</v>
      </c>
      <c r="AR180" s="134" t="s">
        <v>79</v>
      </c>
      <c r="AT180" s="142" t="s">
        <v>70</v>
      </c>
      <c r="AU180" s="142" t="s">
        <v>15</v>
      </c>
      <c r="AY180" s="134" t="s">
        <v>182</v>
      </c>
      <c r="BK180" s="143">
        <f>SUM(BK181:BK186)</f>
        <v>0</v>
      </c>
    </row>
    <row r="181" spans="1:65" s="2" customFormat="1" ht="36">
      <c r="A181" s="33"/>
      <c r="B181" s="146"/>
      <c r="C181" s="147" t="s">
        <v>359</v>
      </c>
      <c r="D181" s="342" t="s">
        <v>184</v>
      </c>
      <c r="E181" s="148" t="s">
        <v>352</v>
      </c>
      <c r="F181" s="149" t="s">
        <v>353</v>
      </c>
      <c r="G181" s="150" t="s">
        <v>300</v>
      </c>
      <c r="H181" s="151">
        <v>1</v>
      </c>
      <c r="I181" s="152"/>
      <c r="J181" s="153">
        <f aca="true" t="shared" si="10" ref="J181:J186">ROUND(I181*H181,2)</f>
        <v>0</v>
      </c>
      <c r="K181" s="149" t="s">
        <v>188</v>
      </c>
      <c r="L181" s="34"/>
      <c r="M181" s="154" t="s">
        <v>3</v>
      </c>
      <c r="N181" s="155" t="s">
        <v>42</v>
      </c>
      <c r="O181" s="54"/>
      <c r="P181" s="156">
        <f aca="true" t="shared" si="11" ref="P181:P186">O181*H181</f>
        <v>0</v>
      </c>
      <c r="Q181" s="156">
        <v>0</v>
      </c>
      <c r="R181" s="156">
        <f aca="true" t="shared" si="12" ref="R181:R186">Q181*H181</f>
        <v>0</v>
      </c>
      <c r="S181" s="156">
        <v>0</v>
      </c>
      <c r="T181" s="157">
        <f aca="true" t="shared" si="13" ref="T181:T186">S181*H181</f>
        <v>0</v>
      </c>
      <c r="U181" s="33"/>
      <c r="V181" s="33"/>
      <c r="W181" s="33"/>
      <c r="X181" s="33"/>
      <c r="Y181" s="33"/>
      <c r="Z181" s="33"/>
      <c r="AA181" s="33"/>
      <c r="AB181" s="33"/>
      <c r="AC181" s="33"/>
      <c r="AD181" s="33"/>
      <c r="AE181" s="33"/>
      <c r="AR181" s="158" t="s">
        <v>269</v>
      </c>
      <c r="AT181" s="158" t="s">
        <v>184</v>
      </c>
      <c r="AU181" s="158" t="s">
        <v>79</v>
      </c>
      <c r="AY181" s="18" t="s">
        <v>182</v>
      </c>
      <c r="BE181" s="159">
        <f aca="true" t="shared" si="14" ref="BE181:BE186">IF(N181="základní",J181,0)</f>
        <v>0</v>
      </c>
      <c r="BF181" s="159">
        <f aca="true" t="shared" si="15" ref="BF181:BF186">IF(N181="snížená",J181,0)</f>
        <v>0</v>
      </c>
      <c r="BG181" s="159">
        <f aca="true" t="shared" si="16" ref="BG181:BG186">IF(N181="zákl. přenesená",J181,0)</f>
        <v>0</v>
      </c>
      <c r="BH181" s="159">
        <f aca="true" t="shared" si="17" ref="BH181:BH186">IF(N181="sníž. přenesená",J181,0)</f>
        <v>0</v>
      </c>
      <c r="BI181" s="159">
        <f aca="true" t="shared" si="18" ref="BI181:BI186">IF(N181="nulová",J181,0)</f>
        <v>0</v>
      </c>
      <c r="BJ181" s="18" t="s">
        <v>15</v>
      </c>
      <c r="BK181" s="159">
        <f aca="true" t="shared" si="19" ref="BK181:BK186">ROUND(I181*H181,2)</f>
        <v>0</v>
      </c>
      <c r="BL181" s="18" t="s">
        <v>269</v>
      </c>
      <c r="BM181" s="158" t="s">
        <v>1083</v>
      </c>
    </row>
    <row r="182" spans="1:65" s="2" customFormat="1" ht="33" customHeight="1">
      <c r="A182" s="33"/>
      <c r="B182" s="146"/>
      <c r="C182" s="184" t="s">
        <v>363</v>
      </c>
      <c r="D182" s="345" t="s">
        <v>341</v>
      </c>
      <c r="E182" s="185" t="s">
        <v>356</v>
      </c>
      <c r="F182" s="186" t="s">
        <v>357</v>
      </c>
      <c r="G182" s="187" t="s">
        <v>300</v>
      </c>
      <c r="H182" s="188">
        <v>1</v>
      </c>
      <c r="I182" s="189"/>
      <c r="J182" s="190">
        <f t="shared" si="10"/>
        <v>0</v>
      </c>
      <c r="K182" s="186" t="s">
        <v>3</v>
      </c>
      <c r="L182" s="191"/>
      <c r="M182" s="192" t="s">
        <v>3</v>
      </c>
      <c r="N182" s="193" t="s">
        <v>42</v>
      </c>
      <c r="O182" s="54"/>
      <c r="P182" s="156">
        <f t="shared" si="11"/>
        <v>0</v>
      </c>
      <c r="Q182" s="156">
        <v>0.0155</v>
      </c>
      <c r="R182" s="156">
        <f t="shared" si="12"/>
        <v>0.0155</v>
      </c>
      <c r="S182" s="156">
        <v>0</v>
      </c>
      <c r="T182" s="157">
        <f t="shared" si="13"/>
        <v>0</v>
      </c>
      <c r="U182" s="33"/>
      <c r="V182" s="33"/>
      <c r="W182" s="33"/>
      <c r="X182" s="33"/>
      <c r="Y182" s="33"/>
      <c r="Z182" s="33"/>
      <c r="AA182" s="33"/>
      <c r="AB182" s="33"/>
      <c r="AC182" s="33"/>
      <c r="AD182" s="33"/>
      <c r="AE182" s="33"/>
      <c r="AR182" s="158" t="s">
        <v>344</v>
      </c>
      <c r="AT182" s="158" t="s">
        <v>341</v>
      </c>
      <c r="AU182" s="158" t="s">
        <v>79</v>
      </c>
      <c r="AY182" s="18" t="s">
        <v>182</v>
      </c>
      <c r="BE182" s="159">
        <f t="shared" si="14"/>
        <v>0</v>
      </c>
      <c r="BF182" s="159">
        <f t="shared" si="15"/>
        <v>0</v>
      </c>
      <c r="BG182" s="159">
        <f t="shared" si="16"/>
        <v>0</v>
      </c>
      <c r="BH182" s="159">
        <f t="shared" si="17"/>
        <v>0</v>
      </c>
      <c r="BI182" s="159">
        <f t="shared" si="18"/>
        <v>0</v>
      </c>
      <c r="BJ182" s="18" t="s">
        <v>15</v>
      </c>
      <c r="BK182" s="159">
        <f t="shared" si="19"/>
        <v>0</v>
      </c>
      <c r="BL182" s="18" t="s">
        <v>269</v>
      </c>
      <c r="BM182" s="158" t="s">
        <v>1084</v>
      </c>
    </row>
    <row r="183" spans="1:65" s="2" customFormat="1" ht="16.5" customHeight="1">
      <c r="A183" s="33"/>
      <c r="B183" s="146"/>
      <c r="C183" s="147" t="s">
        <v>367</v>
      </c>
      <c r="D183" s="342" t="s">
        <v>184</v>
      </c>
      <c r="E183" s="148" t="s">
        <v>360</v>
      </c>
      <c r="F183" s="149" t="s">
        <v>361</v>
      </c>
      <c r="G183" s="150" t="s">
        <v>300</v>
      </c>
      <c r="H183" s="151">
        <v>1</v>
      </c>
      <c r="I183" s="152"/>
      <c r="J183" s="153">
        <f t="shared" si="10"/>
        <v>0</v>
      </c>
      <c r="K183" s="149" t="s">
        <v>188</v>
      </c>
      <c r="L183" s="34"/>
      <c r="M183" s="154" t="s">
        <v>3</v>
      </c>
      <c r="N183" s="155" t="s">
        <v>42</v>
      </c>
      <c r="O183" s="54"/>
      <c r="P183" s="156">
        <f t="shared" si="11"/>
        <v>0</v>
      </c>
      <c r="Q183" s="156">
        <v>0</v>
      </c>
      <c r="R183" s="156">
        <f t="shared" si="12"/>
        <v>0</v>
      </c>
      <c r="S183" s="156">
        <v>0</v>
      </c>
      <c r="T183" s="157">
        <f t="shared" si="13"/>
        <v>0</v>
      </c>
      <c r="U183" s="33"/>
      <c r="V183" s="33"/>
      <c r="W183" s="33"/>
      <c r="X183" s="33"/>
      <c r="Y183" s="33"/>
      <c r="Z183" s="33"/>
      <c r="AA183" s="33"/>
      <c r="AB183" s="33"/>
      <c r="AC183" s="33"/>
      <c r="AD183" s="33"/>
      <c r="AE183" s="33"/>
      <c r="AR183" s="158" t="s">
        <v>269</v>
      </c>
      <c r="AT183" s="158" t="s">
        <v>184</v>
      </c>
      <c r="AU183" s="158" t="s">
        <v>79</v>
      </c>
      <c r="AY183" s="18" t="s">
        <v>182</v>
      </c>
      <c r="BE183" s="159">
        <f t="shared" si="14"/>
        <v>0</v>
      </c>
      <c r="BF183" s="159">
        <f t="shared" si="15"/>
        <v>0</v>
      </c>
      <c r="BG183" s="159">
        <f t="shared" si="16"/>
        <v>0</v>
      </c>
      <c r="BH183" s="159">
        <f t="shared" si="17"/>
        <v>0</v>
      </c>
      <c r="BI183" s="159">
        <f t="shared" si="18"/>
        <v>0</v>
      </c>
      <c r="BJ183" s="18" t="s">
        <v>15</v>
      </c>
      <c r="BK183" s="159">
        <f t="shared" si="19"/>
        <v>0</v>
      </c>
      <c r="BL183" s="18" t="s">
        <v>269</v>
      </c>
      <c r="BM183" s="158" t="s">
        <v>1085</v>
      </c>
    </row>
    <row r="184" spans="1:65" s="2" customFormat="1" ht="24">
      <c r="A184" s="33"/>
      <c r="B184" s="146"/>
      <c r="C184" s="184" t="s">
        <v>371</v>
      </c>
      <c r="D184" s="345" t="s">
        <v>341</v>
      </c>
      <c r="E184" s="185" t="s">
        <v>364</v>
      </c>
      <c r="F184" s="186" t="s">
        <v>365</v>
      </c>
      <c r="G184" s="187" t="s">
        <v>300</v>
      </c>
      <c r="H184" s="188">
        <v>1</v>
      </c>
      <c r="I184" s="189"/>
      <c r="J184" s="190">
        <f t="shared" si="10"/>
        <v>0</v>
      </c>
      <c r="K184" s="186" t="s">
        <v>3</v>
      </c>
      <c r="L184" s="191"/>
      <c r="M184" s="192" t="s">
        <v>3</v>
      </c>
      <c r="N184" s="193" t="s">
        <v>42</v>
      </c>
      <c r="O184" s="54"/>
      <c r="P184" s="156">
        <f t="shared" si="11"/>
        <v>0</v>
      </c>
      <c r="Q184" s="156">
        <v>0.00068</v>
      </c>
      <c r="R184" s="156">
        <f t="shared" si="12"/>
        <v>0.00068</v>
      </c>
      <c r="S184" s="156">
        <v>0</v>
      </c>
      <c r="T184" s="157">
        <f t="shared" si="13"/>
        <v>0</v>
      </c>
      <c r="U184" s="33"/>
      <c r="V184" s="33"/>
      <c r="W184" s="33"/>
      <c r="X184" s="33"/>
      <c r="Y184" s="33"/>
      <c r="Z184" s="33"/>
      <c r="AA184" s="33"/>
      <c r="AB184" s="33"/>
      <c r="AC184" s="33"/>
      <c r="AD184" s="33"/>
      <c r="AE184" s="33"/>
      <c r="AR184" s="158" t="s">
        <v>344</v>
      </c>
      <c r="AT184" s="158" t="s">
        <v>341</v>
      </c>
      <c r="AU184" s="158" t="s">
        <v>79</v>
      </c>
      <c r="AY184" s="18" t="s">
        <v>182</v>
      </c>
      <c r="BE184" s="159">
        <f t="shared" si="14"/>
        <v>0</v>
      </c>
      <c r="BF184" s="159">
        <f t="shared" si="15"/>
        <v>0</v>
      </c>
      <c r="BG184" s="159">
        <f t="shared" si="16"/>
        <v>0</v>
      </c>
      <c r="BH184" s="159">
        <f t="shared" si="17"/>
        <v>0</v>
      </c>
      <c r="BI184" s="159">
        <f t="shared" si="18"/>
        <v>0</v>
      </c>
      <c r="BJ184" s="18" t="s">
        <v>15</v>
      </c>
      <c r="BK184" s="159">
        <f t="shared" si="19"/>
        <v>0</v>
      </c>
      <c r="BL184" s="18" t="s">
        <v>269</v>
      </c>
      <c r="BM184" s="158" t="s">
        <v>1086</v>
      </c>
    </row>
    <row r="185" spans="1:65" s="2" customFormat="1" ht="16.5" customHeight="1">
      <c r="A185" s="33"/>
      <c r="B185" s="146"/>
      <c r="C185" s="147" t="s">
        <v>375</v>
      </c>
      <c r="D185" s="342" t="s">
        <v>184</v>
      </c>
      <c r="E185" s="148" t="s">
        <v>368</v>
      </c>
      <c r="F185" s="149" t="s">
        <v>369</v>
      </c>
      <c r="G185" s="150" t="s">
        <v>300</v>
      </c>
      <c r="H185" s="151">
        <v>1</v>
      </c>
      <c r="I185" s="152"/>
      <c r="J185" s="153">
        <f t="shared" si="10"/>
        <v>0</v>
      </c>
      <c r="K185" s="149" t="s">
        <v>188</v>
      </c>
      <c r="L185" s="34"/>
      <c r="M185" s="154" t="s">
        <v>3</v>
      </c>
      <c r="N185" s="155" t="s">
        <v>42</v>
      </c>
      <c r="O185" s="54"/>
      <c r="P185" s="156">
        <f t="shared" si="11"/>
        <v>0</v>
      </c>
      <c r="Q185" s="156">
        <v>0</v>
      </c>
      <c r="R185" s="156">
        <f t="shared" si="12"/>
        <v>0</v>
      </c>
      <c r="S185" s="156">
        <v>0.024</v>
      </c>
      <c r="T185" s="157">
        <f t="shared" si="13"/>
        <v>0.024</v>
      </c>
      <c r="U185" s="33"/>
      <c r="V185" s="33"/>
      <c r="W185" s="33"/>
      <c r="X185" s="33"/>
      <c r="Y185" s="33"/>
      <c r="Z185" s="33"/>
      <c r="AA185" s="33"/>
      <c r="AB185" s="33"/>
      <c r="AC185" s="33"/>
      <c r="AD185" s="33"/>
      <c r="AE185" s="33"/>
      <c r="AR185" s="158" t="s">
        <v>269</v>
      </c>
      <c r="AT185" s="158" t="s">
        <v>184</v>
      </c>
      <c r="AU185" s="158" t="s">
        <v>79</v>
      </c>
      <c r="AY185" s="18" t="s">
        <v>182</v>
      </c>
      <c r="BE185" s="159">
        <f t="shared" si="14"/>
        <v>0</v>
      </c>
      <c r="BF185" s="159">
        <f t="shared" si="15"/>
        <v>0</v>
      </c>
      <c r="BG185" s="159">
        <f t="shared" si="16"/>
        <v>0</v>
      </c>
      <c r="BH185" s="159">
        <f t="shared" si="17"/>
        <v>0</v>
      </c>
      <c r="BI185" s="159">
        <f t="shared" si="18"/>
        <v>0</v>
      </c>
      <c r="BJ185" s="18" t="s">
        <v>15</v>
      </c>
      <c r="BK185" s="159">
        <f t="shared" si="19"/>
        <v>0</v>
      </c>
      <c r="BL185" s="18" t="s">
        <v>269</v>
      </c>
      <c r="BM185" s="158" t="s">
        <v>1087</v>
      </c>
    </row>
    <row r="186" spans="1:65" s="2" customFormat="1" ht="44.25" customHeight="1">
      <c r="A186" s="33"/>
      <c r="B186" s="146"/>
      <c r="C186" s="147" t="s">
        <v>379</v>
      </c>
      <c r="D186" s="342" t="s">
        <v>184</v>
      </c>
      <c r="E186" s="148" t="s">
        <v>826</v>
      </c>
      <c r="F186" s="149" t="s">
        <v>827</v>
      </c>
      <c r="G186" s="150" t="s">
        <v>290</v>
      </c>
      <c r="H186" s="183"/>
      <c r="I186" s="152"/>
      <c r="J186" s="153">
        <f t="shared" si="10"/>
        <v>0</v>
      </c>
      <c r="K186" s="149" t="s">
        <v>188</v>
      </c>
      <c r="L186" s="34"/>
      <c r="M186" s="154" t="s">
        <v>3</v>
      </c>
      <c r="N186" s="155" t="s">
        <v>42</v>
      </c>
      <c r="O186" s="54"/>
      <c r="P186" s="156">
        <f t="shared" si="11"/>
        <v>0</v>
      </c>
      <c r="Q186" s="156">
        <v>0</v>
      </c>
      <c r="R186" s="156">
        <f t="shared" si="12"/>
        <v>0</v>
      </c>
      <c r="S186" s="156">
        <v>0</v>
      </c>
      <c r="T186" s="157">
        <f t="shared" si="13"/>
        <v>0</v>
      </c>
      <c r="U186" s="33"/>
      <c r="V186" s="33"/>
      <c r="W186" s="33"/>
      <c r="X186" s="33"/>
      <c r="Y186" s="33"/>
      <c r="Z186" s="33"/>
      <c r="AA186" s="33"/>
      <c r="AB186" s="33"/>
      <c r="AC186" s="33"/>
      <c r="AD186" s="33"/>
      <c r="AE186" s="33"/>
      <c r="AR186" s="158" t="s">
        <v>269</v>
      </c>
      <c r="AT186" s="158" t="s">
        <v>184</v>
      </c>
      <c r="AU186" s="158" t="s">
        <v>79</v>
      </c>
      <c r="AY186" s="18" t="s">
        <v>182</v>
      </c>
      <c r="BE186" s="159">
        <f t="shared" si="14"/>
        <v>0</v>
      </c>
      <c r="BF186" s="159">
        <f t="shared" si="15"/>
        <v>0</v>
      </c>
      <c r="BG186" s="159">
        <f t="shared" si="16"/>
        <v>0</v>
      </c>
      <c r="BH186" s="159">
        <f t="shared" si="17"/>
        <v>0</v>
      </c>
      <c r="BI186" s="159">
        <f t="shared" si="18"/>
        <v>0</v>
      </c>
      <c r="BJ186" s="18" t="s">
        <v>15</v>
      </c>
      <c r="BK186" s="159">
        <f t="shared" si="19"/>
        <v>0</v>
      </c>
      <c r="BL186" s="18" t="s">
        <v>269</v>
      </c>
      <c r="BM186" s="158" t="s">
        <v>1088</v>
      </c>
    </row>
    <row r="187" spans="2:63" s="12" customFormat="1" ht="22.9" customHeight="1">
      <c r="B187" s="133"/>
      <c r="D187" s="344" t="s">
        <v>70</v>
      </c>
      <c r="E187" s="144" t="s">
        <v>383</v>
      </c>
      <c r="F187" s="144" t="s">
        <v>384</v>
      </c>
      <c r="I187" s="136"/>
      <c r="J187" s="145">
        <f>BK187</f>
        <v>0</v>
      </c>
      <c r="L187" s="133"/>
      <c r="M187" s="138"/>
      <c r="N187" s="139"/>
      <c r="O187" s="139"/>
      <c r="P187" s="140">
        <f>SUM(P188:P196)</f>
        <v>0</v>
      </c>
      <c r="Q187" s="139"/>
      <c r="R187" s="140">
        <f>SUM(R188:R196)</f>
        <v>0.0980099</v>
      </c>
      <c r="S187" s="139"/>
      <c r="T187" s="141">
        <f>SUM(T188:T196)</f>
        <v>0.32436299999999996</v>
      </c>
      <c r="AR187" s="134" t="s">
        <v>79</v>
      </c>
      <c r="AT187" s="142" t="s">
        <v>70</v>
      </c>
      <c r="AU187" s="142" t="s">
        <v>15</v>
      </c>
      <c r="AY187" s="134" t="s">
        <v>182</v>
      </c>
      <c r="BK187" s="143">
        <f>SUM(BK188:BK196)</f>
        <v>0</v>
      </c>
    </row>
    <row r="188" spans="1:65" s="2" customFormat="1" ht="24">
      <c r="A188" s="33"/>
      <c r="B188" s="146"/>
      <c r="C188" s="147" t="s">
        <v>385</v>
      </c>
      <c r="D188" s="342" t="s">
        <v>184</v>
      </c>
      <c r="E188" s="148" t="s">
        <v>386</v>
      </c>
      <c r="F188" s="149" t="s">
        <v>387</v>
      </c>
      <c r="G188" s="150" t="s">
        <v>187</v>
      </c>
      <c r="H188" s="151">
        <v>3.9</v>
      </c>
      <c r="I188" s="152"/>
      <c r="J188" s="153">
        <f>ROUND(I188*H188,2)</f>
        <v>0</v>
      </c>
      <c r="K188" s="149" t="s">
        <v>188</v>
      </c>
      <c r="L188" s="34"/>
      <c r="M188" s="154" t="s">
        <v>3</v>
      </c>
      <c r="N188" s="155" t="s">
        <v>42</v>
      </c>
      <c r="O188" s="54"/>
      <c r="P188" s="156">
        <f>O188*H188</f>
        <v>0</v>
      </c>
      <c r="Q188" s="156">
        <v>0</v>
      </c>
      <c r="R188" s="156">
        <f>Q188*H188</f>
        <v>0</v>
      </c>
      <c r="S188" s="156">
        <v>0.08317</v>
      </c>
      <c r="T188" s="157">
        <f>S188*H188</f>
        <v>0.32436299999999996</v>
      </c>
      <c r="U188" s="33"/>
      <c r="V188" s="33"/>
      <c r="W188" s="33"/>
      <c r="X188" s="33"/>
      <c r="Y188" s="33"/>
      <c r="Z188" s="33"/>
      <c r="AA188" s="33"/>
      <c r="AB188" s="33"/>
      <c r="AC188" s="33"/>
      <c r="AD188" s="33"/>
      <c r="AE188" s="33"/>
      <c r="AR188" s="158" t="s">
        <v>269</v>
      </c>
      <c r="AT188" s="158" t="s">
        <v>184</v>
      </c>
      <c r="AU188" s="158" t="s">
        <v>79</v>
      </c>
      <c r="AY188" s="18" t="s">
        <v>182</v>
      </c>
      <c r="BE188" s="159">
        <f>IF(N188="základní",J188,0)</f>
        <v>0</v>
      </c>
      <c r="BF188" s="159">
        <f>IF(N188="snížená",J188,0)</f>
        <v>0</v>
      </c>
      <c r="BG188" s="159">
        <f>IF(N188="zákl. přenesená",J188,0)</f>
        <v>0</v>
      </c>
      <c r="BH188" s="159">
        <f>IF(N188="sníž. přenesená",J188,0)</f>
        <v>0</v>
      </c>
      <c r="BI188" s="159">
        <f>IF(N188="nulová",J188,0)</f>
        <v>0</v>
      </c>
      <c r="BJ188" s="18" t="s">
        <v>15</v>
      </c>
      <c r="BK188" s="159">
        <f>ROUND(I188*H188,2)</f>
        <v>0</v>
      </c>
      <c r="BL188" s="18" t="s">
        <v>269</v>
      </c>
      <c r="BM188" s="158" t="s">
        <v>1089</v>
      </c>
    </row>
    <row r="189" spans="1:65" s="2" customFormat="1" ht="36">
      <c r="A189" s="33"/>
      <c r="B189" s="146"/>
      <c r="C189" s="147" t="s">
        <v>389</v>
      </c>
      <c r="D189" s="342" t="s">
        <v>184</v>
      </c>
      <c r="E189" s="148" t="s">
        <v>390</v>
      </c>
      <c r="F189" s="149" t="s">
        <v>391</v>
      </c>
      <c r="G189" s="150" t="s">
        <v>187</v>
      </c>
      <c r="H189" s="151">
        <v>3.9</v>
      </c>
      <c r="I189" s="152"/>
      <c r="J189" s="153">
        <f>ROUND(I189*H189,2)</f>
        <v>0</v>
      </c>
      <c r="K189" s="149" t="s">
        <v>188</v>
      </c>
      <c r="L189" s="34"/>
      <c r="M189" s="154" t="s">
        <v>3</v>
      </c>
      <c r="N189" s="155" t="s">
        <v>42</v>
      </c>
      <c r="O189" s="54"/>
      <c r="P189" s="156">
        <f>O189*H189</f>
        <v>0</v>
      </c>
      <c r="Q189" s="156">
        <v>0.00367</v>
      </c>
      <c r="R189" s="156">
        <f>Q189*H189</f>
        <v>0.014313</v>
      </c>
      <c r="S189" s="156">
        <v>0</v>
      </c>
      <c r="T189" s="157">
        <f>S189*H189</f>
        <v>0</v>
      </c>
      <c r="U189" s="33"/>
      <c r="V189" s="33"/>
      <c r="W189" s="33"/>
      <c r="X189" s="33"/>
      <c r="Y189" s="33"/>
      <c r="Z189" s="33"/>
      <c r="AA189" s="33"/>
      <c r="AB189" s="33"/>
      <c r="AC189" s="33"/>
      <c r="AD189" s="33"/>
      <c r="AE189" s="33"/>
      <c r="AR189" s="158" t="s">
        <v>269</v>
      </c>
      <c r="AT189" s="158" t="s">
        <v>184</v>
      </c>
      <c r="AU189" s="158" t="s">
        <v>79</v>
      </c>
      <c r="AY189" s="18" t="s">
        <v>182</v>
      </c>
      <c r="BE189" s="159">
        <f>IF(N189="základní",J189,0)</f>
        <v>0</v>
      </c>
      <c r="BF189" s="159">
        <f>IF(N189="snížená",J189,0)</f>
        <v>0</v>
      </c>
      <c r="BG189" s="159">
        <f>IF(N189="zákl. přenesená",J189,0)</f>
        <v>0</v>
      </c>
      <c r="BH189" s="159">
        <f>IF(N189="sníž. přenesená",J189,0)</f>
        <v>0</v>
      </c>
      <c r="BI189" s="159">
        <f>IF(N189="nulová",J189,0)</f>
        <v>0</v>
      </c>
      <c r="BJ189" s="18" t="s">
        <v>15</v>
      </c>
      <c r="BK189" s="159">
        <f>ROUND(I189*H189,2)</f>
        <v>0</v>
      </c>
      <c r="BL189" s="18" t="s">
        <v>269</v>
      </c>
      <c r="BM189" s="158" t="s">
        <v>1090</v>
      </c>
    </row>
    <row r="190" spans="1:65" s="2" customFormat="1" ht="24">
      <c r="A190" s="33"/>
      <c r="B190" s="146"/>
      <c r="C190" s="184" t="s">
        <v>393</v>
      </c>
      <c r="D190" s="345" t="s">
        <v>341</v>
      </c>
      <c r="E190" s="185" t="s">
        <v>394</v>
      </c>
      <c r="F190" s="186" t="s">
        <v>395</v>
      </c>
      <c r="G190" s="187" t="s">
        <v>187</v>
      </c>
      <c r="H190" s="188">
        <v>4.29</v>
      </c>
      <c r="I190" s="189"/>
      <c r="J190" s="190">
        <f>ROUND(I190*H190,2)</f>
        <v>0</v>
      </c>
      <c r="K190" s="186" t="s">
        <v>3</v>
      </c>
      <c r="L190" s="191"/>
      <c r="M190" s="192" t="s">
        <v>3</v>
      </c>
      <c r="N190" s="193" t="s">
        <v>42</v>
      </c>
      <c r="O190" s="54"/>
      <c r="P190" s="156">
        <f>O190*H190</f>
        <v>0</v>
      </c>
      <c r="Q190" s="156">
        <v>0.0192</v>
      </c>
      <c r="R190" s="156">
        <f>Q190*H190</f>
        <v>0.082368</v>
      </c>
      <c r="S190" s="156">
        <v>0</v>
      </c>
      <c r="T190" s="157">
        <f>S190*H190</f>
        <v>0</v>
      </c>
      <c r="U190" s="33"/>
      <c r="V190" s="33"/>
      <c r="W190" s="33"/>
      <c r="X190" s="33"/>
      <c r="Y190" s="33"/>
      <c r="Z190" s="33"/>
      <c r="AA190" s="33"/>
      <c r="AB190" s="33"/>
      <c r="AC190" s="33"/>
      <c r="AD190" s="33"/>
      <c r="AE190" s="33"/>
      <c r="AR190" s="158" t="s">
        <v>344</v>
      </c>
      <c r="AT190" s="158" t="s">
        <v>341</v>
      </c>
      <c r="AU190" s="158" t="s">
        <v>79</v>
      </c>
      <c r="AY190" s="18" t="s">
        <v>182</v>
      </c>
      <c r="BE190" s="159">
        <f>IF(N190="základní",J190,0)</f>
        <v>0</v>
      </c>
      <c r="BF190" s="159">
        <f>IF(N190="snížená",J190,0)</f>
        <v>0</v>
      </c>
      <c r="BG190" s="159">
        <f>IF(N190="zákl. přenesená",J190,0)</f>
        <v>0</v>
      </c>
      <c r="BH190" s="159">
        <f>IF(N190="sníž. přenesená",J190,0)</f>
        <v>0</v>
      </c>
      <c r="BI190" s="159">
        <f>IF(N190="nulová",J190,0)</f>
        <v>0</v>
      </c>
      <c r="BJ190" s="18" t="s">
        <v>15</v>
      </c>
      <c r="BK190" s="159">
        <f>ROUND(I190*H190,2)</f>
        <v>0</v>
      </c>
      <c r="BL190" s="18" t="s">
        <v>269</v>
      </c>
      <c r="BM190" s="158" t="s">
        <v>1091</v>
      </c>
    </row>
    <row r="191" spans="2:51" s="13" customFormat="1" ht="12">
      <c r="B191" s="160"/>
      <c r="D191" s="343" t="s">
        <v>190</v>
      </c>
      <c r="F191" s="162" t="s">
        <v>696</v>
      </c>
      <c r="H191" s="163">
        <v>4.29</v>
      </c>
      <c r="I191" s="164"/>
      <c r="L191" s="160"/>
      <c r="M191" s="165"/>
      <c r="N191" s="166"/>
      <c r="O191" s="166"/>
      <c r="P191" s="166"/>
      <c r="Q191" s="166"/>
      <c r="R191" s="166"/>
      <c r="S191" s="166"/>
      <c r="T191" s="167"/>
      <c r="AT191" s="161" t="s">
        <v>190</v>
      </c>
      <c r="AU191" s="161" t="s">
        <v>79</v>
      </c>
      <c r="AV191" s="13" t="s">
        <v>79</v>
      </c>
      <c r="AW191" s="13" t="s">
        <v>4</v>
      </c>
      <c r="AX191" s="13" t="s">
        <v>15</v>
      </c>
      <c r="AY191" s="161" t="s">
        <v>182</v>
      </c>
    </row>
    <row r="192" spans="1:65" s="2" customFormat="1" ht="16.5" customHeight="1">
      <c r="A192" s="33"/>
      <c r="B192" s="146"/>
      <c r="C192" s="147" t="s">
        <v>398</v>
      </c>
      <c r="D192" s="342" t="s">
        <v>184</v>
      </c>
      <c r="E192" s="148" t="s">
        <v>403</v>
      </c>
      <c r="F192" s="149" t="s">
        <v>404</v>
      </c>
      <c r="G192" s="150" t="s">
        <v>187</v>
      </c>
      <c r="H192" s="151">
        <v>3.9</v>
      </c>
      <c r="I192" s="152"/>
      <c r="J192" s="153">
        <f>ROUND(I192*H192,2)</f>
        <v>0</v>
      </c>
      <c r="K192" s="149" t="s">
        <v>188</v>
      </c>
      <c r="L192" s="34"/>
      <c r="M192" s="154" t="s">
        <v>3</v>
      </c>
      <c r="N192" s="155" t="s">
        <v>42</v>
      </c>
      <c r="O192" s="54"/>
      <c r="P192" s="156">
        <f>O192*H192</f>
        <v>0</v>
      </c>
      <c r="Q192" s="156">
        <v>0.0003</v>
      </c>
      <c r="R192" s="156">
        <f>Q192*H192</f>
        <v>0.0011699999999999998</v>
      </c>
      <c r="S192" s="156">
        <v>0</v>
      </c>
      <c r="T192" s="157">
        <f>S192*H192</f>
        <v>0</v>
      </c>
      <c r="U192" s="33"/>
      <c r="V192" s="33"/>
      <c r="W192" s="33"/>
      <c r="X192" s="33"/>
      <c r="Y192" s="33"/>
      <c r="Z192" s="33"/>
      <c r="AA192" s="33"/>
      <c r="AB192" s="33"/>
      <c r="AC192" s="33"/>
      <c r="AD192" s="33"/>
      <c r="AE192" s="33"/>
      <c r="AR192" s="158" t="s">
        <v>269</v>
      </c>
      <c r="AT192" s="158" t="s">
        <v>184</v>
      </c>
      <c r="AU192" s="158" t="s">
        <v>79</v>
      </c>
      <c r="AY192" s="18" t="s">
        <v>182</v>
      </c>
      <c r="BE192" s="159">
        <f>IF(N192="základní",J192,0)</f>
        <v>0</v>
      </c>
      <c r="BF192" s="159">
        <f>IF(N192="snížená",J192,0)</f>
        <v>0</v>
      </c>
      <c r="BG192" s="159">
        <f>IF(N192="zákl. přenesená",J192,0)</f>
        <v>0</v>
      </c>
      <c r="BH192" s="159">
        <f>IF(N192="sníž. přenesená",J192,0)</f>
        <v>0</v>
      </c>
      <c r="BI192" s="159">
        <f>IF(N192="nulová",J192,0)</f>
        <v>0</v>
      </c>
      <c r="BJ192" s="18" t="s">
        <v>15</v>
      </c>
      <c r="BK192" s="159">
        <f>ROUND(I192*H192,2)</f>
        <v>0</v>
      </c>
      <c r="BL192" s="18" t="s">
        <v>269</v>
      </c>
      <c r="BM192" s="158" t="s">
        <v>1092</v>
      </c>
    </row>
    <row r="193" spans="1:65" s="2" customFormat="1" ht="21.75" customHeight="1">
      <c r="A193" s="33"/>
      <c r="B193" s="146"/>
      <c r="C193" s="147" t="s">
        <v>402</v>
      </c>
      <c r="D193" s="342" t="s">
        <v>184</v>
      </c>
      <c r="E193" s="148" t="s">
        <v>407</v>
      </c>
      <c r="F193" s="149" t="s">
        <v>408</v>
      </c>
      <c r="G193" s="150" t="s">
        <v>194</v>
      </c>
      <c r="H193" s="151">
        <v>0.7</v>
      </c>
      <c r="I193" s="152"/>
      <c r="J193" s="153">
        <f>ROUND(I193*H193,2)</f>
        <v>0</v>
      </c>
      <c r="K193" s="149" t="s">
        <v>188</v>
      </c>
      <c r="L193" s="34"/>
      <c r="M193" s="154" t="s">
        <v>3</v>
      </c>
      <c r="N193" s="155" t="s">
        <v>42</v>
      </c>
      <c r="O193" s="54"/>
      <c r="P193" s="156">
        <f>O193*H193</f>
        <v>0</v>
      </c>
      <c r="Q193" s="156">
        <v>4E-05</v>
      </c>
      <c r="R193" s="156">
        <f>Q193*H193</f>
        <v>2.8E-05</v>
      </c>
      <c r="S193" s="156">
        <v>0</v>
      </c>
      <c r="T193" s="157">
        <f>S193*H193</f>
        <v>0</v>
      </c>
      <c r="U193" s="33"/>
      <c r="V193" s="33"/>
      <c r="W193" s="33"/>
      <c r="X193" s="33"/>
      <c r="Y193" s="33"/>
      <c r="Z193" s="33"/>
      <c r="AA193" s="33"/>
      <c r="AB193" s="33"/>
      <c r="AC193" s="33"/>
      <c r="AD193" s="33"/>
      <c r="AE193" s="33"/>
      <c r="AR193" s="158" t="s">
        <v>269</v>
      </c>
      <c r="AT193" s="158" t="s">
        <v>184</v>
      </c>
      <c r="AU193" s="158" t="s">
        <v>79</v>
      </c>
      <c r="AY193" s="18" t="s">
        <v>182</v>
      </c>
      <c r="BE193" s="159">
        <f>IF(N193="základní",J193,0)</f>
        <v>0</v>
      </c>
      <c r="BF193" s="159">
        <f>IF(N193="snížená",J193,0)</f>
        <v>0</v>
      </c>
      <c r="BG193" s="159">
        <f>IF(N193="zákl. přenesená",J193,0)</f>
        <v>0</v>
      </c>
      <c r="BH193" s="159">
        <f>IF(N193="sníž. přenesená",J193,0)</f>
        <v>0</v>
      </c>
      <c r="BI193" s="159">
        <f>IF(N193="nulová",J193,0)</f>
        <v>0</v>
      </c>
      <c r="BJ193" s="18" t="s">
        <v>15</v>
      </c>
      <c r="BK193" s="159">
        <f>ROUND(I193*H193,2)</f>
        <v>0</v>
      </c>
      <c r="BL193" s="18" t="s">
        <v>269</v>
      </c>
      <c r="BM193" s="158" t="s">
        <v>1093</v>
      </c>
    </row>
    <row r="194" spans="1:65" s="2" customFormat="1" ht="16.5" customHeight="1">
      <c r="A194" s="33"/>
      <c r="B194" s="146"/>
      <c r="C194" s="184" t="s">
        <v>406</v>
      </c>
      <c r="D194" s="345" t="s">
        <v>341</v>
      </c>
      <c r="E194" s="185" t="s">
        <v>412</v>
      </c>
      <c r="F194" s="186" t="s">
        <v>413</v>
      </c>
      <c r="G194" s="187" t="s">
        <v>194</v>
      </c>
      <c r="H194" s="188">
        <v>0.77</v>
      </c>
      <c r="I194" s="189"/>
      <c r="J194" s="190">
        <f>ROUND(I194*H194,2)</f>
        <v>0</v>
      </c>
      <c r="K194" s="186" t="s">
        <v>188</v>
      </c>
      <c r="L194" s="191"/>
      <c r="M194" s="192" t="s">
        <v>3</v>
      </c>
      <c r="N194" s="193" t="s">
        <v>42</v>
      </c>
      <c r="O194" s="54"/>
      <c r="P194" s="156">
        <f>O194*H194</f>
        <v>0</v>
      </c>
      <c r="Q194" s="156">
        <v>0.00017</v>
      </c>
      <c r="R194" s="156">
        <f>Q194*H194</f>
        <v>0.0001309</v>
      </c>
      <c r="S194" s="156">
        <v>0</v>
      </c>
      <c r="T194" s="157">
        <f>S194*H194</f>
        <v>0</v>
      </c>
      <c r="U194" s="33"/>
      <c r="V194" s="33"/>
      <c r="W194" s="33"/>
      <c r="X194" s="33"/>
      <c r="Y194" s="33"/>
      <c r="Z194" s="33"/>
      <c r="AA194" s="33"/>
      <c r="AB194" s="33"/>
      <c r="AC194" s="33"/>
      <c r="AD194" s="33"/>
      <c r="AE194" s="33"/>
      <c r="AR194" s="158" t="s">
        <v>344</v>
      </c>
      <c r="AT194" s="158" t="s">
        <v>341</v>
      </c>
      <c r="AU194" s="158" t="s">
        <v>79</v>
      </c>
      <c r="AY194" s="18" t="s">
        <v>182</v>
      </c>
      <c r="BE194" s="159">
        <f>IF(N194="základní",J194,0)</f>
        <v>0</v>
      </c>
      <c r="BF194" s="159">
        <f>IF(N194="snížená",J194,0)</f>
        <v>0</v>
      </c>
      <c r="BG194" s="159">
        <f>IF(N194="zákl. přenesená",J194,0)</f>
        <v>0</v>
      </c>
      <c r="BH194" s="159">
        <f>IF(N194="sníž. přenesená",J194,0)</f>
        <v>0</v>
      </c>
      <c r="BI194" s="159">
        <f>IF(N194="nulová",J194,0)</f>
        <v>0</v>
      </c>
      <c r="BJ194" s="18" t="s">
        <v>15</v>
      </c>
      <c r="BK194" s="159">
        <f>ROUND(I194*H194,2)</f>
        <v>0</v>
      </c>
      <c r="BL194" s="18" t="s">
        <v>269</v>
      </c>
      <c r="BM194" s="158" t="s">
        <v>1094</v>
      </c>
    </row>
    <row r="195" spans="2:51" s="13" customFormat="1" ht="12">
      <c r="B195" s="160"/>
      <c r="D195" s="343" t="s">
        <v>190</v>
      </c>
      <c r="F195" s="162" t="s">
        <v>700</v>
      </c>
      <c r="H195" s="163">
        <v>0.77</v>
      </c>
      <c r="I195" s="164"/>
      <c r="L195" s="160"/>
      <c r="M195" s="165"/>
      <c r="N195" s="166"/>
      <c r="O195" s="166"/>
      <c r="P195" s="166"/>
      <c r="Q195" s="166"/>
      <c r="R195" s="166"/>
      <c r="S195" s="166"/>
      <c r="T195" s="167"/>
      <c r="AT195" s="161" t="s">
        <v>190</v>
      </c>
      <c r="AU195" s="161" t="s">
        <v>79</v>
      </c>
      <c r="AV195" s="13" t="s">
        <v>79</v>
      </c>
      <c r="AW195" s="13" t="s">
        <v>4</v>
      </c>
      <c r="AX195" s="13" t="s">
        <v>15</v>
      </c>
      <c r="AY195" s="161" t="s">
        <v>182</v>
      </c>
    </row>
    <row r="196" spans="1:65" s="2" customFormat="1" ht="44.25" customHeight="1">
      <c r="A196" s="33"/>
      <c r="B196" s="146"/>
      <c r="C196" s="147" t="s">
        <v>411</v>
      </c>
      <c r="D196" s="342" t="s">
        <v>184</v>
      </c>
      <c r="E196" s="148" t="s">
        <v>836</v>
      </c>
      <c r="F196" s="149" t="s">
        <v>837</v>
      </c>
      <c r="G196" s="150" t="s">
        <v>290</v>
      </c>
      <c r="H196" s="183"/>
      <c r="I196" s="152"/>
      <c r="J196" s="153">
        <f>ROUND(I196*H196,2)</f>
        <v>0</v>
      </c>
      <c r="K196" s="149" t="s">
        <v>188</v>
      </c>
      <c r="L196" s="34"/>
      <c r="M196" s="154" t="s">
        <v>3</v>
      </c>
      <c r="N196" s="155" t="s">
        <v>42</v>
      </c>
      <c r="O196" s="54"/>
      <c r="P196" s="156">
        <f>O196*H196</f>
        <v>0</v>
      </c>
      <c r="Q196" s="156">
        <v>0</v>
      </c>
      <c r="R196" s="156">
        <f>Q196*H196</f>
        <v>0</v>
      </c>
      <c r="S196" s="156">
        <v>0</v>
      </c>
      <c r="T196" s="157">
        <f>S196*H196</f>
        <v>0</v>
      </c>
      <c r="U196" s="33"/>
      <c r="V196" s="33"/>
      <c r="W196" s="33"/>
      <c r="X196" s="33"/>
      <c r="Y196" s="33"/>
      <c r="Z196" s="33"/>
      <c r="AA196" s="33"/>
      <c r="AB196" s="33"/>
      <c r="AC196" s="33"/>
      <c r="AD196" s="33"/>
      <c r="AE196" s="33"/>
      <c r="AR196" s="158" t="s">
        <v>269</v>
      </c>
      <c r="AT196" s="158" t="s">
        <v>184</v>
      </c>
      <c r="AU196" s="158" t="s">
        <v>79</v>
      </c>
      <c r="AY196" s="18" t="s">
        <v>182</v>
      </c>
      <c r="BE196" s="159">
        <f>IF(N196="základní",J196,0)</f>
        <v>0</v>
      </c>
      <c r="BF196" s="159">
        <f>IF(N196="snížená",J196,0)</f>
        <v>0</v>
      </c>
      <c r="BG196" s="159">
        <f>IF(N196="zákl. přenesená",J196,0)</f>
        <v>0</v>
      </c>
      <c r="BH196" s="159">
        <f>IF(N196="sníž. přenesená",J196,0)</f>
        <v>0</v>
      </c>
      <c r="BI196" s="159">
        <f>IF(N196="nulová",J196,0)</f>
        <v>0</v>
      </c>
      <c r="BJ196" s="18" t="s">
        <v>15</v>
      </c>
      <c r="BK196" s="159">
        <f>ROUND(I196*H196,2)</f>
        <v>0</v>
      </c>
      <c r="BL196" s="18" t="s">
        <v>269</v>
      </c>
      <c r="BM196" s="158" t="s">
        <v>1095</v>
      </c>
    </row>
    <row r="197" spans="2:63" s="12" customFormat="1" ht="22.9" customHeight="1">
      <c r="B197" s="133"/>
      <c r="D197" s="344" t="s">
        <v>70</v>
      </c>
      <c r="E197" s="144" t="s">
        <v>420</v>
      </c>
      <c r="F197" s="144" t="s">
        <v>421</v>
      </c>
      <c r="I197" s="136"/>
      <c r="J197" s="145">
        <f>BK197</f>
        <v>0</v>
      </c>
      <c r="L197" s="133"/>
      <c r="M197" s="138"/>
      <c r="N197" s="139"/>
      <c r="O197" s="139"/>
      <c r="P197" s="140">
        <f>SUM(P198:P223)</f>
        <v>0</v>
      </c>
      <c r="Q197" s="139"/>
      <c r="R197" s="140">
        <f>SUM(R198:R223)</f>
        <v>0.06934299999999999</v>
      </c>
      <c r="S197" s="139"/>
      <c r="T197" s="141">
        <f>SUM(T198:T223)</f>
        <v>1.1899</v>
      </c>
      <c r="AR197" s="134" t="s">
        <v>79</v>
      </c>
      <c r="AT197" s="142" t="s">
        <v>70</v>
      </c>
      <c r="AU197" s="142" t="s">
        <v>15</v>
      </c>
      <c r="AY197" s="134" t="s">
        <v>182</v>
      </c>
      <c r="BK197" s="143">
        <f>SUM(BK198:BK223)</f>
        <v>0</v>
      </c>
    </row>
    <row r="198" spans="1:65" s="2" customFormat="1" ht="24">
      <c r="A198" s="33"/>
      <c r="B198" s="146"/>
      <c r="C198" s="147" t="s">
        <v>416</v>
      </c>
      <c r="D198" s="342" t="s">
        <v>184</v>
      </c>
      <c r="E198" s="148" t="s">
        <v>423</v>
      </c>
      <c r="F198" s="149" t="s">
        <v>424</v>
      </c>
      <c r="G198" s="150" t="s">
        <v>187</v>
      </c>
      <c r="H198" s="151">
        <v>14.6</v>
      </c>
      <c r="I198" s="152"/>
      <c r="J198" s="153">
        <f>ROUND(I198*H198,2)</f>
        <v>0</v>
      </c>
      <c r="K198" s="149" t="s">
        <v>188</v>
      </c>
      <c r="L198" s="34"/>
      <c r="M198" s="154" t="s">
        <v>3</v>
      </c>
      <c r="N198" s="155" t="s">
        <v>42</v>
      </c>
      <c r="O198" s="54"/>
      <c r="P198" s="156">
        <f>O198*H198</f>
        <v>0</v>
      </c>
      <c r="Q198" s="156">
        <v>0</v>
      </c>
      <c r="R198" s="156">
        <f>Q198*H198</f>
        <v>0</v>
      </c>
      <c r="S198" s="156">
        <v>0.0815</v>
      </c>
      <c r="T198" s="157">
        <f>S198*H198</f>
        <v>1.1899</v>
      </c>
      <c r="U198" s="33"/>
      <c r="V198" s="33"/>
      <c r="W198" s="33"/>
      <c r="X198" s="33"/>
      <c r="Y198" s="33"/>
      <c r="Z198" s="33"/>
      <c r="AA198" s="33"/>
      <c r="AB198" s="33"/>
      <c r="AC198" s="33"/>
      <c r="AD198" s="33"/>
      <c r="AE198" s="33"/>
      <c r="AR198" s="158" t="s">
        <v>269</v>
      </c>
      <c r="AT198" s="158" t="s">
        <v>184</v>
      </c>
      <c r="AU198" s="158" t="s">
        <v>79</v>
      </c>
      <c r="AY198" s="18" t="s">
        <v>182</v>
      </c>
      <c r="BE198" s="159">
        <f>IF(N198="základní",J198,0)</f>
        <v>0</v>
      </c>
      <c r="BF198" s="159">
        <f>IF(N198="snížená",J198,0)</f>
        <v>0</v>
      </c>
      <c r="BG198" s="159">
        <f>IF(N198="zákl. přenesená",J198,0)</f>
        <v>0</v>
      </c>
      <c r="BH198" s="159">
        <f>IF(N198="sníž. přenesená",J198,0)</f>
        <v>0</v>
      </c>
      <c r="BI198" s="159">
        <f>IF(N198="nulová",J198,0)</f>
        <v>0</v>
      </c>
      <c r="BJ198" s="18" t="s">
        <v>15</v>
      </c>
      <c r="BK198" s="159">
        <f>ROUND(I198*H198,2)</f>
        <v>0</v>
      </c>
      <c r="BL198" s="18" t="s">
        <v>269</v>
      </c>
      <c r="BM198" s="158" t="s">
        <v>1096</v>
      </c>
    </row>
    <row r="199" spans="2:51" s="13" customFormat="1" ht="12">
      <c r="B199" s="160"/>
      <c r="D199" s="343" t="s">
        <v>190</v>
      </c>
      <c r="E199" s="161" t="s">
        <v>3</v>
      </c>
      <c r="F199" s="162" t="s">
        <v>703</v>
      </c>
      <c r="H199" s="163">
        <v>16</v>
      </c>
      <c r="I199" s="164"/>
      <c r="L199" s="160"/>
      <c r="M199" s="165"/>
      <c r="N199" s="166"/>
      <c r="O199" s="166"/>
      <c r="P199" s="166"/>
      <c r="Q199" s="166"/>
      <c r="R199" s="166"/>
      <c r="S199" s="166"/>
      <c r="T199" s="167"/>
      <c r="AT199" s="161" t="s">
        <v>190</v>
      </c>
      <c r="AU199" s="161" t="s">
        <v>79</v>
      </c>
      <c r="AV199" s="13" t="s">
        <v>79</v>
      </c>
      <c r="AW199" s="13" t="s">
        <v>33</v>
      </c>
      <c r="AX199" s="13" t="s">
        <v>71</v>
      </c>
      <c r="AY199" s="161" t="s">
        <v>182</v>
      </c>
    </row>
    <row r="200" spans="2:51" s="13" customFormat="1" ht="12">
      <c r="B200" s="160"/>
      <c r="D200" s="343" t="s">
        <v>190</v>
      </c>
      <c r="E200" s="161" t="s">
        <v>3</v>
      </c>
      <c r="F200" s="162" t="s">
        <v>658</v>
      </c>
      <c r="H200" s="163">
        <v>-1.4</v>
      </c>
      <c r="I200" s="164"/>
      <c r="L200" s="160"/>
      <c r="M200" s="165"/>
      <c r="N200" s="166"/>
      <c r="O200" s="166"/>
      <c r="P200" s="166"/>
      <c r="Q200" s="166"/>
      <c r="R200" s="166"/>
      <c r="S200" s="166"/>
      <c r="T200" s="167"/>
      <c r="AT200" s="161" t="s">
        <v>190</v>
      </c>
      <c r="AU200" s="161" t="s">
        <v>79</v>
      </c>
      <c r="AV200" s="13" t="s">
        <v>79</v>
      </c>
      <c r="AW200" s="13" t="s">
        <v>33</v>
      </c>
      <c r="AX200" s="13" t="s">
        <v>71</v>
      </c>
      <c r="AY200" s="161" t="s">
        <v>182</v>
      </c>
    </row>
    <row r="201" spans="2:51" s="14" customFormat="1" ht="12">
      <c r="B201" s="168"/>
      <c r="D201" s="343" t="s">
        <v>190</v>
      </c>
      <c r="E201" s="169" t="s">
        <v>3</v>
      </c>
      <c r="F201" s="170" t="s">
        <v>198</v>
      </c>
      <c r="H201" s="171">
        <v>14.6</v>
      </c>
      <c r="I201" s="172"/>
      <c r="L201" s="168"/>
      <c r="M201" s="173"/>
      <c r="N201" s="174"/>
      <c r="O201" s="174"/>
      <c r="P201" s="174"/>
      <c r="Q201" s="174"/>
      <c r="R201" s="174"/>
      <c r="S201" s="174"/>
      <c r="T201" s="175"/>
      <c r="AT201" s="169" t="s">
        <v>190</v>
      </c>
      <c r="AU201" s="169" t="s">
        <v>79</v>
      </c>
      <c r="AV201" s="14" t="s">
        <v>87</v>
      </c>
      <c r="AW201" s="14" t="s">
        <v>33</v>
      </c>
      <c r="AX201" s="14" t="s">
        <v>15</v>
      </c>
      <c r="AY201" s="169" t="s">
        <v>182</v>
      </c>
    </row>
    <row r="202" spans="1:65" s="2" customFormat="1" ht="44.25" customHeight="1">
      <c r="A202" s="33"/>
      <c r="B202" s="146"/>
      <c r="C202" s="147" t="s">
        <v>422</v>
      </c>
      <c r="D202" s="342" t="s">
        <v>184</v>
      </c>
      <c r="E202" s="148" t="s">
        <v>428</v>
      </c>
      <c r="F202" s="149" t="s">
        <v>429</v>
      </c>
      <c r="G202" s="150" t="s">
        <v>187</v>
      </c>
      <c r="H202" s="151">
        <v>17.8</v>
      </c>
      <c r="I202" s="152"/>
      <c r="J202" s="153">
        <f>ROUND(I202*H202,2)</f>
        <v>0</v>
      </c>
      <c r="K202" s="149" t="s">
        <v>188</v>
      </c>
      <c r="L202" s="34"/>
      <c r="M202" s="154" t="s">
        <v>3</v>
      </c>
      <c r="N202" s="155" t="s">
        <v>42</v>
      </c>
      <c r="O202" s="54"/>
      <c r="P202" s="156">
        <f>O202*H202</f>
        <v>0</v>
      </c>
      <c r="Q202" s="156">
        <v>0.0029</v>
      </c>
      <c r="R202" s="156">
        <f>Q202*H202</f>
        <v>0.05162</v>
      </c>
      <c r="S202" s="156">
        <v>0</v>
      </c>
      <c r="T202" s="157">
        <f>S202*H202</f>
        <v>0</v>
      </c>
      <c r="U202" s="33"/>
      <c r="V202" s="33"/>
      <c r="W202" s="33"/>
      <c r="X202" s="33"/>
      <c r="Y202" s="33"/>
      <c r="Z202" s="33"/>
      <c r="AA202" s="33"/>
      <c r="AB202" s="33"/>
      <c r="AC202" s="33"/>
      <c r="AD202" s="33"/>
      <c r="AE202" s="33"/>
      <c r="AR202" s="158" t="s">
        <v>269</v>
      </c>
      <c r="AT202" s="158" t="s">
        <v>184</v>
      </c>
      <c r="AU202" s="158" t="s">
        <v>79</v>
      </c>
      <c r="AY202" s="18" t="s">
        <v>182</v>
      </c>
      <c r="BE202" s="159">
        <f>IF(N202="základní",J202,0)</f>
        <v>0</v>
      </c>
      <c r="BF202" s="159">
        <f>IF(N202="snížená",J202,0)</f>
        <v>0</v>
      </c>
      <c r="BG202" s="159">
        <f>IF(N202="zákl. přenesená",J202,0)</f>
        <v>0</v>
      </c>
      <c r="BH202" s="159">
        <f>IF(N202="sníž. přenesená",J202,0)</f>
        <v>0</v>
      </c>
      <c r="BI202" s="159">
        <f>IF(N202="nulová",J202,0)</f>
        <v>0</v>
      </c>
      <c r="BJ202" s="18" t="s">
        <v>15</v>
      </c>
      <c r="BK202" s="159">
        <f>ROUND(I202*H202,2)</f>
        <v>0</v>
      </c>
      <c r="BL202" s="18" t="s">
        <v>269</v>
      </c>
      <c r="BM202" s="158" t="s">
        <v>1097</v>
      </c>
    </row>
    <row r="203" spans="2:51" s="13" customFormat="1" ht="12">
      <c r="B203" s="160"/>
      <c r="D203" s="343" t="s">
        <v>190</v>
      </c>
      <c r="E203" s="161" t="s">
        <v>3</v>
      </c>
      <c r="F203" s="162" t="s">
        <v>645</v>
      </c>
      <c r="H203" s="163">
        <v>19.2</v>
      </c>
      <c r="I203" s="164"/>
      <c r="L203" s="160"/>
      <c r="M203" s="165"/>
      <c r="N203" s="166"/>
      <c r="O203" s="166"/>
      <c r="P203" s="166"/>
      <c r="Q203" s="166"/>
      <c r="R203" s="166"/>
      <c r="S203" s="166"/>
      <c r="T203" s="167"/>
      <c r="AT203" s="161" t="s">
        <v>190</v>
      </c>
      <c r="AU203" s="161" t="s">
        <v>79</v>
      </c>
      <c r="AV203" s="13" t="s">
        <v>79</v>
      </c>
      <c r="AW203" s="13" t="s">
        <v>33</v>
      </c>
      <c r="AX203" s="13" t="s">
        <v>71</v>
      </c>
      <c r="AY203" s="161" t="s">
        <v>182</v>
      </c>
    </row>
    <row r="204" spans="2:51" s="13" customFormat="1" ht="12">
      <c r="B204" s="160"/>
      <c r="D204" s="343" t="s">
        <v>190</v>
      </c>
      <c r="E204" s="161" t="s">
        <v>3</v>
      </c>
      <c r="F204" s="162" t="s">
        <v>658</v>
      </c>
      <c r="H204" s="163">
        <v>-1.4</v>
      </c>
      <c r="I204" s="164"/>
      <c r="L204" s="160"/>
      <c r="M204" s="165"/>
      <c r="N204" s="166"/>
      <c r="O204" s="166"/>
      <c r="P204" s="166"/>
      <c r="Q204" s="166"/>
      <c r="R204" s="166"/>
      <c r="S204" s="166"/>
      <c r="T204" s="167"/>
      <c r="AT204" s="161" t="s">
        <v>190</v>
      </c>
      <c r="AU204" s="161" t="s">
        <v>79</v>
      </c>
      <c r="AV204" s="13" t="s">
        <v>79</v>
      </c>
      <c r="AW204" s="13" t="s">
        <v>33</v>
      </c>
      <c r="AX204" s="13" t="s">
        <v>71</v>
      </c>
      <c r="AY204" s="161" t="s">
        <v>182</v>
      </c>
    </row>
    <row r="205" spans="2:51" s="14" customFormat="1" ht="12">
      <c r="B205" s="168"/>
      <c r="D205" s="343" t="s">
        <v>190</v>
      </c>
      <c r="E205" s="169" t="s">
        <v>3</v>
      </c>
      <c r="F205" s="170" t="s">
        <v>198</v>
      </c>
      <c r="H205" s="171">
        <v>17.8</v>
      </c>
      <c r="I205" s="172"/>
      <c r="L205" s="168"/>
      <c r="M205" s="173"/>
      <c r="N205" s="174"/>
      <c r="O205" s="174"/>
      <c r="P205" s="174"/>
      <c r="Q205" s="174"/>
      <c r="R205" s="174"/>
      <c r="S205" s="174"/>
      <c r="T205" s="175"/>
      <c r="AT205" s="169" t="s">
        <v>190</v>
      </c>
      <c r="AU205" s="169" t="s">
        <v>79</v>
      </c>
      <c r="AV205" s="14" t="s">
        <v>87</v>
      </c>
      <c r="AW205" s="14" t="s">
        <v>33</v>
      </c>
      <c r="AX205" s="14" t="s">
        <v>15</v>
      </c>
      <c r="AY205" s="169" t="s">
        <v>182</v>
      </c>
    </row>
    <row r="206" spans="1:65" s="2" customFormat="1" ht="24">
      <c r="A206" s="33"/>
      <c r="B206" s="146"/>
      <c r="C206" s="184" t="s">
        <v>427</v>
      </c>
      <c r="D206" s="345" t="s">
        <v>341</v>
      </c>
      <c r="E206" s="185" t="s">
        <v>433</v>
      </c>
      <c r="F206" s="186" t="s">
        <v>434</v>
      </c>
      <c r="G206" s="187" t="s">
        <v>187</v>
      </c>
      <c r="H206" s="188">
        <v>19.58</v>
      </c>
      <c r="I206" s="189"/>
      <c r="J206" s="190">
        <f>ROUND(I206*H206,2)</f>
        <v>0</v>
      </c>
      <c r="K206" s="186" t="s">
        <v>3</v>
      </c>
      <c r="L206" s="191"/>
      <c r="M206" s="192" t="s">
        <v>3</v>
      </c>
      <c r="N206" s="193" t="s">
        <v>42</v>
      </c>
      <c r="O206" s="54"/>
      <c r="P206" s="156">
        <f>O206*H206</f>
        <v>0</v>
      </c>
      <c r="Q206" s="156">
        <v>0</v>
      </c>
      <c r="R206" s="156">
        <f>Q206*H206</f>
        <v>0</v>
      </c>
      <c r="S206" s="156">
        <v>0</v>
      </c>
      <c r="T206" s="157">
        <f>S206*H206</f>
        <v>0</v>
      </c>
      <c r="U206" s="33"/>
      <c r="V206" s="33"/>
      <c r="W206" s="33"/>
      <c r="X206" s="33"/>
      <c r="Y206" s="33"/>
      <c r="Z206" s="33"/>
      <c r="AA206" s="33"/>
      <c r="AB206" s="33"/>
      <c r="AC206" s="33"/>
      <c r="AD206" s="33"/>
      <c r="AE206" s="33"/>
      <c r="AR206" s="158" t="s">
        <v>344</v>
      </c>
      <c r="AT206" s="158" t="s">
        <v>341</v>
      </c>
      <c r="AU206" s="158" t="s">
        <v>79</v>
      </c>
      <c r="AY206" s="18" t="s">
        <v>182</v>
      </c>
      <c r="BE206" s="159">
        <f>IF(N206="základní",J206,0)</f>
        <v>0</v>
      </c>
      <c r="BF206" s="159">
        <f>IF(N206="snížená",J206,0)</f>
        <v>0</v>
      </c>
      <c r="BG206" s="159">
        <f>IF(N206="zákl. přenesená",J206,0)</f>
        <v>0</v>
      </c>
      <c r="BH206" s="159">
        <f>IF(N206="sníž. přenesená",J206,0)</f>
        <v>0</v>
      </c>
      <c r="BI206" s="159">
        <f>IF(N206="nulová",J206,0)</f>
        <v>0</v>
      </c>
      <c r="BJ206" s="18" t="s">
        <v>15</v>
      </c>
      <c r="BK206" s="159">
        <f>ROUND(I206*H206,2)</f>
        <v>0</v>
      </c>
      <c r="BL206" s="18" t="s">
        <v>269</v>
      </c>
      <c r="BM206" s="158" t="s">
        <v>1098</v>
      </c>
    </row>
    <row r="207" spans="2:51" s="13" customFormat="1" ht="12">
      <c r="B207" s="160"/>
      <c r="D207" s="343" t="s">
        <v>190</v>
      </c>
      <c r="F207" s="162" t="s">
        <v>706</v>
      </c>
      <c r="H207" s="163">
        <v>19.58</v>
      </c>
      <c r="I207" s="164"/>
      <c r="L207" s="160"/>
      <c r="M207" s="165"/>
      <c r="N207" s="166"/>
      <c r="O207" s="166"/>
      <c r="P207" s="166"/>
      <c r="Q207" s="166"/>
      <c r="R207" s="166"/>
      <c r="S207" s="166"/>
      <c r="T207" s="167"/>
      <c r="AT207" s="161" t="s">
        <v>190</v>
      </c>
      <c r="AU207" s="161" t="s">
        <v>79</v>
      </c>
      <c r="AV207" s="13" t="s">
        <v>79</v>
      </c>
      <c r="AW207" s="13" t="s">
        <v>4</v>
      </c>
      <c r="AX207" s="13" t="s">
        <v>15</v>
      </c>
      <c r="AY207" s="161" t="s">
        <v>182</v>
      </c>
    </row>
    <row r="208" spans="1:65" s="2" customFormat="1" ht="24">
      <c r="A208" s="33"/>
      <c r="B208" s="146"/>
      <c r="C208" s="147" t="s">
        <v>432</v>
      </c>
      <c r="D208" s="342" t="s">
        <v>184</v>
      </c>
      <c r="E208" s="148" t="s">
        <v>438</v>
      </c>
      <c r="F208" s="149" t="s">
        <v>439</v>
      </c>
      <c r="G208" s="150" t="s">
        <v>187</v>
      </c>
      <c r="H208" s="151">
        <v>1.25</v>
      </c>
      <c r="I208" s="152"/>
      <c r="J208" s="153">
        <f>ROUND(I208*H208,2)</f>
        <v>0</v>
      </c>
      <c r="K208" s="149" t="s">
        <v>188</v>
      </c>
      <c r="L208" s="34"/>
      <c r="M208" s="154" t="s">
        <v>3</v>
      </c>
      <c r="N208" s="155" t="s">
        <v>42</v>
      </c>
      <c r="O208" s="54"/>
      <c r="P208" s="156">
        <f>O208*H208</f>
        <v>0</v>
      </c>
      <c r="Q208" s="156">
        <v>0.00057</v>
      </c>
      <c r="R208" s="156">
        <f>Q208*H208</f>
        <v>0.0007125</v>
      </c>
      <c r="S208" s="156">
        <v>0</v>
      </c>
      <c r="T208" s="157">
        <f>S208*H208</f>
        <v>0</v>
      </c>
      <c r="U208" s="33"/>
      <c r="V208" s="33"/>
      <c r="W208" s="33"/>
      <c r="X208" s="33"/>
      <c r="Y208" s="33"/>
      <c r="Z208" s="33"/>
      <c r="AA208" s="33"/>
      <c r="AB208" s="33"/>
      <c r="AC208" s="33"/>
      <c r="AD208" s="33"/>
      <c r="AE208" s="33"/>
      <c r="AR208" s="158" t="s">
        <v>269</v>
      </c>
      <c r="AT208" s="158" t="s">
        <v>184</v>
      </c>
      <c r="AU208" s="158" t="s">
        <v>79</v>
      </c>
      <c r="AY208" s="18" t="s">
        <v>182</v>
      </c>
      <c r="BE208" s="159">
        <f>IF(N208="základní",J208,0)</f>
        <v>0</v>
      </c>
      <c r="BF208" s="159">
        <f>IF(N208="snížená",J208,0)</f>
        <v>0</v>
      </c>
      <c r="BG208" s="159">
        <f>IF(N208="zákl. přenesená",J208,0)</f>
        <v>0</v>
      </c>
      <c r="BH208" s="159">
        <f>IF(N208="sníž. přenesená",J208,0)</f>
        <v>0</v>
      </c>
      <c r="BI208" s="159">
        <f>IF(N208="nulová",J208,0)</f>
        <v>0</v>
      </c>
      <c r="BJ208" s="18" t="s">
        <v>15</v>
      </c>
      <c r="BK208" s="159">
        <f>ROUND(I208*H208,2)</f>
        <v>0</v>
      </c>
      <c r="BL208" s="18" t="s">
        <v>269</v>
      </c>
      <c r="BM208" s="158" t="s">
        <v>1099</v>
      </c>
    </row>
    <row r="209" spans="2:51" s="13" customFormat="1" ht="12">
      <c r="B209" s="160"/>
      <c r="D209" s="343" t="s">
        <v>190</v>
      </c>
      <c r="E209" s="161" t="s">
        <v>3</v>
      </c>
      <c r="F209" s="162" t="s">
        <v>708</v>
      </c>
      <c r="H209" s="163">
        <v>1.25</v>
      </c>
      <c r="I209" s="164"/>
      <c r="L209" s="160"/>
      <c r="M209" s="165"/>
      <c r="N209" s="166"/>
      <c r="O209" s="166"/>
      <c r="P209" s="166"/>
      <c r="Q209" s="166"/>
      <c r="R209" s="166"/>
      <c r="S209" s="166"/>
      <c r="T209" s="167"/>
      <c r="AT209" s="161" t="s">
        <v>190</v>
      </c>
      <c r="AU209" s="161" t="s">
        <v>79</v>
      </c>
      <c r="AV209" s="13" t="s">
        <v>79</v>
      </c>
      <c r="AW209" s="13" t="s">
        <v>33</v>
      </c>
      <c r="AX209" s="13" t="s">
        <v>15</v>
      </c>
      <c r="AY209" s="161" t="s">
        <v>182</v>
      </c>
    </row>
    <row r="210" spans="1:65" s="2" customFormat="1" ht="16.5" customHeight="1">
      <c r="A210" s="33"/>
      <c r="B210" s="146"/>
      <c r="C210" s="184" t="s">
        <v>437</v>
      </c>
      <c r="D210" s="345" t="s">
        <v>341</v>
      </c>
      <c r="E210" s="185" t="s">
        <v>443</v>
      </c>
      <c r="F210" s="186" t="s">
        <v>444</v>
      </c>
      <c r="G210" s="187" t="s">
        <v>187</v>
      </c>
      <c r="H210" s="188">
        <v>1.375</v>
      </c>
      <c r="I210" s="189"/>
      <c r="J210" s="190">
        <f>ROUND(I210*H210,2)</f>
        <v>0</v>
      </c>
      <c r="K210" s="186" t="s">
        <v>188</v>
      </c>
      <c r="L210" s="191"/>
      <c r="M210" s="192" t="s">
        <v>3</v>
      </c>
      <c r="N210" s="193" t="s">
        <v>42</v>
      </c>
      <c r="O210" s="54"/>
      <c r="P210" s="156">
        <f>O210*H210</f>
        <v>0</v>
      </c>
      <c r="Q210" s="156">
        <v>0.0075</v>
      </c>
      <c r="R210" s="156">
        <f>Q210*H210</f>
        <v>0.010312499999999999</v>
      </c>
      <c r="S210" s="156">
        <v>0</v>
      </c>
      <c r="T210" s="157">
        <f>S210*H210</f>
        <v>0</v>
      </c>
      <c r="U210" s="33"/>
      <c r="V210" s="33"/>
      <c r="W210" s="33"/>
      <c r="X210" s="33"/>
      <c r="Y210" s="33"/>
      <c r="Z210" s="33"/>
      <c r="AA210" s="33"/>
      <c r="AB210" s="33"/>
      <c r="AC210" s="33"/>
      <c r="AD210" s="33"/>
      <c r="AE210" s="33"/>
      <c r="AR210" s="158" t="s">
        <v>344</v>
      </c>
      <c r="AT210" s="158" t="s">
        <v>341</v>
      </c>
      <c r="AU210" s="158" t="s">
        <v>79</v>
      </c>
      <c r="AY210" s="18" t="s">
        <v>182</v>
      </c>
      <c r="BE210" s="159">
        <f>IF(N210="základní",J210,0)</f>
        <v>0</v>
      </c>
      <c r="BF210" s="159">
        <f>IF(N210="snížená",J210,0)</f>
        <v>0</v>
      </c>
      <c r="BG210" s="159">
        <f>IF(N210="zákl. přenesená",J210,0)</f>
        <v>0</v>
      </c>
      <c r="BH210" s="159">
        <f>IF(N210="sníž. přenesená",J210,0)</f>
        <v>0</v>
      </c>
      <c r="BI210" s="159">
        <f>IF(N210="nulová",J210,0)</f>
        <v>0</v>
      </c>
      <c r="BJ210" s="18" t="s">
        <v>15</v>
      </c>
      <c r="BK210" s="159">
        <f>ROUND(I210*H210,2)</f>
        <v>0</v>
      </c>
      <c r="BL210" s="18" t="s">
        <v>269</v>
      </c>
      <c r="BM210" s="158" t="s">
        <v>1100</v>
      </c>
    </row>
    <row r="211" spans="2:51" s="13" customFormat="1" ht="12">
      <c r="B211" s="160"/>
      <c r="D211" s="343" t="s">
        <v>190</v>
      </c>
      <c r="F211" s="162" t="s">
        <v>710</v>
      </c>
      <c r="H211" s="163">
        <v>1.375</v>
      </c>
      <c r="I211" s="164"/>
      <c r="L211" s="160"/>
      <c r="M211" s="165"/>
      <c r="N211" s="166"/>
      <c r="O211" s="166"/>
      <c r="P211" s="166"/>
      <c r="Q211" s="166"/>
      <c r="R211" s="166"/>
      <c r="S211" s="166"/>
      <c r="T211" s="167"/>
      <c r="AT211" s="161" t="s">
        <v>190</v>
      </c>
      <c r="AU211" s="161" t="s">
        <v>79</v>
      </c>
      <c r="AV211" s="13" t="s">
        <v>79</v>
      </c>
      <c r="AW211" s="13" t="s">
        <v>4</v>
      </c>
      <c r="AX211" s="13" t="s">
        <v>15</v>
      </c>
      <c r="AY211" s="161" t="s">
        <v>182</v>
      </c>
    </row>
    <row r="212" spans="1:65" s="2" customFormat="1" ht="24">
      <c r="A212" s="33"/>
      <c r="B212" s="146"/>
      <c r="C212" s="147" t="s">
        <v>442</v>
      </c>
      <c r="D212" s="342" t="s">
        <v>184</v>
      </c>
      <c r="E212" s="148" t="s">
        <v>448</v>
      </c>
      <c r="F212" s="149" t="s">
        <v>449</v>
      </c>
      <c r="G212" s="150" t="s">
        <v>194</v>
      </c>
      <c r="H212" s="151">
        <v>2.15</v>
      </c>
      <c r="I212" s="152"/>
      <c r="J212" s="153">
        <f>ROUND(I212*H212,2)</f>
        <v>0</v>
      </c>
      <c r="K212" s="149" t="s">
        <v>188</v>
      </c>
      <c r="L212" s="34"/>
      <c r="M212" s="154" t="s">
        <v>3</v>
      </c>
      <c r="N212" s="155" t="s">
        <v>42</v>
      </c>
      <c r="O212" s="54"/>
      <c r="P212" s="156">
        <f>O212*H212</f>
        <v>0</v>
      </c>
      <c r="Q212" s="156">
        <v>0.00031</v>
      </c>
      <c r="R212" s="156">
        <f>Q212*H212</f>
        <v>0.0006665</v>
      </c>
      <c r="S212" s="156">
        <v>0</v>
      </c>
      <c r="T212" s="157">
        <f>S212*H212</f>
        <v>0</v>
      </c>
      <c r="U212" s="33"/>
      <c r="V212" s="33"/>
      <c r="W212" s="33"/>
      <c r="X212" s="33"/>
      <c r="Y212" s="33"/>
      <c r="Z212" s="33"/>
      <c r="AA212" s="33"/>
      <c r="AB212" s="33"/>
      <c r="AC212" s="33"/>
      <c r="AD212" s="33"/>
      <c r="AE212" s="33"/>
      <c r="AR212" s="158" t="s">
        <v>269</v>
      </c>
      <c r="AT212" s="158" t="s">
        <v>184</v>
      </c>
      <c r="AU212" s="158" t="s">
        <v>79</v>
      </c>
      <c r="AY212" s="18" t="s">
        <v>182</v>
      </c>
      <c r="BE212" s="159">
        <f>IF(N212="základní",J212,0)</f>
        <v>0</v>
      </c>
      <c r="BF212" s="159">
        <f>IF(N212="snížená",J212,0)</f>
        <v>0</v>
      </c>
      <c r="BG212" s="159">
        <f>IF(N212="zákl. přenesená",J212,0)</f>
        <v>0</v>
      </c>
      <c r="BH212" s="159">
        <f>IF(N212="sníž. přenesená",J212,0)</f>
        <v>0</v>
      </c>
      <c r="BI212" s="159">
        <f>IF(N212="nulová",J212,0)</f>
        <v>0</v>
      </c>
      <c r="BJ212" s="18" t="s">
        <v>15</v>
      </c>
      <c r="BK212" s="159">
        <f>ROUND(I212*H212,2)</f>
        <v>0</v>
      </c>
      <c r="BL212" s="18" t="s">
        <v>269</v>
      </c>
      <c r="BM212" s="158" t="s">
        <v>1101</v>
      </c>
    </row>
    <row r="213" spans="2:51" s="13" customFormat="1" ht="12">
      <c r="B213" s="160"/>
      <c r="D213" s="343" t="s">
        <v>190</v>
      </c>
      <c r="E213" s="161" t="s">
        <v>3</v>
      </c>
      <c r="F213" s="162" t="s">
        <v>712</v>
      </c>
      <c r="H213" s="163">
        <v>2.15</v>
      </c>
      <c r="I213" s="164"/>
      <c r="L213" s="160"/>
      <c r="M213" s="165"/>
      <c r="N213" s="166"/>
      <c r="O213" s="166"/>
      <c r="P213" s="166"/>
      <c r="Q213" s="166"/>
      <c r="R213" s="166"/>
      <c r="S213" s="166"/>
      <c r="T213" s="167"/>
      <c r="AT213" s="161" t="s">
        <v>190</v>
      </c>
      <c r="AU213" s="161" t="s">
        <v>79</v>
      </c>
      <c r="AV213" s="13" t="s">
        <v>79</v>
      </c>
      <c r="AW213" s="13" t="s">
        <v>33</v>
      </c>
      <c r="AX213" s="13" t="s">
        <v>15</v>
      </c>
      <c r="AY213" s="161" t="s">
        <v>182</v>
      </c>
    </row>
    <row r="214" spans="1:65" s="2" customFormat="1" ht="16.5" customHeight="1">
      <c r="A214" s="33"/>
      <c r="B214" s="146"/>
      <c r="C214" s="147" t="s">
        <v>447</v>
      </c>
      <c r="D214" s="342" t="s">
        <v>184</v>
      </c>
      <c r="E214" s="148" t="s">
        <v>453</v>
      </c>
      <c r="F214" s="149" t="s">
        <v>454</v>
      </c>
      <c r="G214" s="150" t="s">
        <v>187</v>
      </c>
      <c r="H214" s="151">
        <v>17.8</v>
      </c>
      <c r="I214" s="152"/>
      <c r="J214" s="153">
        <f>ROUND(I214*H214,2)</f>
        <v>0</v>
      </c>
      <c r="K214" s="149" t="s">
        <v>188</v>
      </c>
      <c r="L214" s="34"/>
      <c r="M214" s="154" t="s">
        <v>3</v>
      </c>
      <c r="N214" s="155" t="s">
        <v>42</v>
      </c>
      <c r="O214" s="54"/>
      <c r="P214" s="156">
        <f>O214*H214</f>
        <v>0</v>
      </c>
      <c r="Q214" s="156">
        <v>0.0003</v>
      </c>
      <c r="R214" s="156">
        <f>Q214*H214</f>
        <v>0.00534</v>
      </c>
      <c r="S214" s="156">
        <v>0</v>
      </c>
      <c r="T214" s="157">
        <f>S214*H214</f>
        <v>0</v>
      </c>
      <c r="U214" s="33"/>
      <c r="V214" s="33"/>
      <c r="W214" s="33"/>
      <c r="X214" s="33"/>
      <c r="Y214" s="33"/>
      <c r="Z214" s="33"/>
      <c r="AA214" s="33"/>
      <c r="AB214" s="33"/>
      <c r="AC214" s="33"/>
      <c r="AD214" s="33"/>
      <c r="AE214" s="33"/>
      <c r="AR214" s="158" t="s">
        <v>269</v>
      </c>
      <c r="AT214" s="158" t="s">
        <v>184</v>
      </c>
      <c r="AU214" s="158" t="s">
        <v>79</v>
      </c>
      <c r="AY214" s="18" t="s">
        <v>182</v>
      </c>
      <c r="BE214" s="159">
        <f>IF(N214="základní",J214,0)</f>
        <v>0</v>
      </c>
      <c r="BF214" s="159">
        <f>IF(N214="snížená",J214,0)</f>
        <v>0</v>
      </c>
      <c r="BG214" s="159">
        <f>IF(N214="zákl. přenesená",J214,0)</f>
        <v>0</v>
      </c>
      <c r="BH214" s="159">
        <f>IF(N214="sníž. přenesená",J214,0)</f>
        <v>0</v>
      </c>
      <c r="BI214" s="159">
        <f>IF(N214="nulová",J214,0)</f>
        <v>0</v>
      </c>
      <c r="BJ214" s="18" t="s">
        <v>15</v>
      </c>
      <c r="BK214" s="159">
        <f>ROUND(I214*H214,2)</f>
        <v>0</v>
      </c>
      <c r="BL214" s="18" t="s">
        <v>269</v>
      </c>
      <c r="BM214" s="158" t="s">
        <v>1102</v>
      </c>
    </row>
    <row r="215" spans="1:65" s="2" customFormat="1" ht="16.5" customHeight="1">
      <c r="A215" s="33"/>
      <c r="B215" s="146"/>
      <c r="C215" s="147" t="s">
        <v>452</v>
      </c>
      <c r="D215" s="342" t="s">
        <v>184</v>
      </c>
      <c r="E215" s="148" t="s">
        <v>457</v>
      </c>
      <c r="F215" s="149" t="s">
        <v>458</v>
      </c>
      <c r="G215" s="150" t="s">
        <v>194</v>
      </c>
      <c r="H215" s="151">
        <v>23.05</v>
      </c>
      <c r="I215" s="152"/>
      <c r="J215" s="153">
        <f>ROUND(I215*H215,2)</f>
        <v>0</v>
      </c>
      <c r="K215" s="149" t="s">
        <v>188</v>
      </c>
      <c r="L215" s="34"/>
      <c r="M215" s="154" t="s">
        <v>3</v>
      </c>
      <c r="N215" s="155" t="s">
        <v>42</v>
      </c>
      <c r="O215" s="54"/>
      <c r="P215" s="156">
        <f>O215*H215</f>
        <v>0</v>
      </c>
      <c r="Q215" s="156">
        <v>3E-05</v>
      </c>
      <c r="R215" s="156">
        <f>Q215*H215</f>
        <v>0.0006915000000000001</v>
      </c>
      <c r="S215" s="156">
        <v>0</v>
      </c>
      <c r="T215" s="157">
        <f>S215*H215</f>
        <v>0</v>
      </c>
      <c r="U215" s="33"/>
      <c r="V215" s="33"/>
      <c r="W215" s="33"/>
      <c r="X215" s="33"/>
      <c r="Y215" s="33"/>
      <c r="Z215" s="33"/>
      <c r="AA215" s="33"/>
      <c r="AB215" s="33"/>
      <c r="AC215" s="33"/>
      <c r="AD215" s="33"/>
      <c r="AE215" s="33"/>
      <c r="AR215" s="158" t="s">
        <v>269</v>
      </c>
      <c r="AT215" s="158" t="s">
        <v>184</v>
      </c>
      <c r="AU215" s="158" t="s">
        <v>79</v>
      </c>
      <c r="AY215" s="18" t="s">
        <v>182</v>
      </c>
      <c r="BE215" s="159">
        <f>IF(N215="základní",J215,0)</f>
        <v>0</v>
      </c>
      <c r="BF215" s="159">
        <f>IF(N215="snížená",J215,0)</f>
        <v>0</v>
      </c>
      <c r="BG215" s="159">
        <f>IF(N215="zákl. přenesená",J215,0)</f>
        <v>0</v>
      </c>
      <c r="BH215" s="159">
        <f>IF(N215="sníž. přenesená",J215,0)</f>
        <v>0</v>
      </c>
      <c r="BI215" s="159">
        <f>IF(N215="nulová",J215,0)</f>
        <v>0</v>
      </c>
      <c r="BJ215" s="18" t="s">
        <v>15</v>
      </c>
      <c r="BK215" s="159">
        <f>ROUND(I215*H215,2)</f>
        <v>0</v>
      </c>
      <c r="BL215" s="18" t="s">
        <v>269</v>
      </c>
      <c r="BM215" s="158" t="s">
        <v>1103</v>
      </c>
    </row>
    <row r="216" spans="2:51" s="15" customFormat="1" ht="12">
      <c r="B216" s="176"/>
      <c r="D216" s="343" t="s">
        <v>190</v>
      </c>
      <c r="E216" s="177" t="s">
        <v>3</v>
      </c>
      <c r="F216" s="178" t="s">
        <v>460</v>
      </c>
      <c r="H216" s="177" t="s">
        <v>3</v>
      </c>
      <c r="I216" s="179"/>
      <c r="L216" s="176"/>
      <c r="M216" s="180"/>
      <c r="N216" s="181"/>
      <c r="O216" s="181"/>
      <c r="P216" s="181"/>
      <c r="Q216" s="181"/>
      <c r="R216" s="181"/>
      <c r="S216" s="181"/>
      <c r="T216" s="182"/>
      <c r="AT216" s="177" t="s">
        <v>190</v>
      </c>
      <c r="AU216" s="177" t="s">
        <v>79</v>
      </c>
      <c r="AV216" s="15" t="s">
        <v>15</v>
      </c>
      <c r="AW216" s="15" t="s">
        <v>33</v>
      </c>
      <c r="AX216" s="15" t="s">
        <v>71</v>
      </c>
      <c r="AY216" s="177" t="s">
        <v>182</v>
      </c>
    </row>
    <row r="217" spans="2:51" s="13" customFormat="1" ht="12">
      <c r="B217" s="160"/>
      <c r="D217" s="343" t="s">
        <v>190</v>
      </c>
      <c r="E217" s="161" t="s">
        <v>3</v>
      </c>
      <c r="F217" s="162" t="s">
        <v>715</v>
      </c>
      <c r="H217" s="163">
        <v>7.3</v>
      </c>
      <c r="I217" s="164"/>
      <c r="L217" s="160"/>
      <c r="M217" s="165"/>
      <c r="N217" s="166"/>
      <c r="O217" s="166"/>
      <c r="P217" s="166"/>
      <c r="Q217" s="166"/>
      <c r="R217" s="166"/>
      <c r="S217" s="166"/>
      <c r="T217" s="167"/>
      <c r="AT217" s="161" t="s">
        <v>190</v>
      </c>
      <c r="AU217" s="161" t="s">
        <v>79</v>
      </c>
      <c r="AV217" s="13" t="s">
        <v>79</v>
      </c>
      <c r="AW217" s="13" t="s">
        <v>33</v>
      </c>
      <c r="AX217" s="13" t="s">
        <v>71</v>
      </c>
      <c r="AY217" s="161" t="s">
        <v>182</v>
      </c>
    </row>
    <row r="218" spans="2:51" s="15" customFormat="1" ht="12">
      <c r="B218" s="176"/>
      <c r="D218" s="343" t="s">
        <v>190</v>
      </c>
      <c r="E218" s="177" t="s">
        <v>3</v>
      </c>
      <c r="F218" s="178" t="s">
        <v>462</v>
      </c>
      <c r="H218" s="177" t="s">
        <v>3</v>
      </c>
      <c r="I218" s="179"/>
      <c r="L218" s="176"/>
      <c r="M218" s="180"/>
      <c r="N218" s="181"/>
      <c r="O218" s="181"/>
      <c r="P218" s="181"/>
      <c r="Q218" s="181"/>
      <c r="R218" s="181"/>
      <c r="S218" s="181"/>
      <c r="T218" s="182"/>
      <c r="AT218" s="177" t="s">
        <v>190</v>
      </c>
      <c r="AU218" s="177" t="s">
        <v>79</v>
      </c>
      <c r="AV218" s="15" t="s">
        <v>15</v>
      </c>
      <c r="AW218" s="15" t="s">
        <v>33</v>
      </c>
      <c r="AX218" s="15" t="s">
        <v>71</v>
      </c>
      <c r="AY218" s="177" t="s">
        <v>182</v>
      </c>
    </row>
    <row r="219" spans="2:51" s="13" customFormat="1" ht="12">
      <c r="B219" s="160"/>
      <c r="D219" s="343" t="s">
        <v>190</v>
      </c>
      <c r="E219" s="161" t="s">
        <v>3</v>
      </c>
      <c r="F219" s="162" t="s">
        <v>716</v>
      </c>
      <c r="H219" s="163">
        <v>11.75</v>
      </c>
      <c r="I219" s="164"/>
      <c r="L219" s="160"/>
      <c r="M219" s="165"/>
      <c r="N219" s="166"/>
      <c r="O219" s="166"/>
      <c r="P219" s="166"/>
      <c r="Q219" s="166"/>
      <c r="R219" s="166"/>
      <c r="S219" s="166"/>
      <c r="T219" s="167"/>
      <c r="AT219" s="161" t="s">
        <v>190</v>
      </c>
      <c r="AU219" s="161" t="s">
        <v>79</v>
      </c>
      <c r="AV219" s="13" t="s">
        <v>79</v>
      </c>
      <c r="AW219" s="13" t="s">
        <v>33</v>
      </c>
      <c r="AX219" s="13" t="s">
        <v>71</v>
      </c>
      <c r="AY219" s="161" t="s">
        <v>182</v>
      </c>
    </row>
    <row r="220" spans="2:51" s="15" customFormat="1" ht="12">
      <c r="B220" s="176"/>
      <c r="D220" s="343" t="s">
        <v>190</v>
      </c>
      <c r="E220" s="177" t="s">
        <v>3</v>
      </c>
      <c r="F220" s="178" t="s">
        <v>717</v>
      </c>
      <c r="H220" s="177" t="s">
        <v>3</v>
      </c>
      <c r="I220" s="179"/>
      <c r="L220" s="176"/>
      <c r="M220" s="180"/>
      <c r="N220" s="181"/>
      <c r="O220" s="181"/>
      <c r="P220" s="181"/>
      <c r="Q220" s="181"/>
      <c r="R220" s="181"/>
      <c r="S220" s="181"/>
      <c r="T220" s="182"/>
      <c r="AT220" s="177" t="s">
        <v>190</v>
      </c>
      <c r="AU220" s="177" t="s">
        <v>79</v>
      </c>
      <c r="AV220" s="15" t="s">
        <v>15</v>
      </c>
      <c r="AW220" s="15" t="s">
        <v>33</v>
      </c>
      <c r="AX220" s="15" t="s">
        <v>71</v>
      </c>
      <c r="AY220" s="177" t="s">
        <v>182</v>
      </c>
    </row>
    <row r="221" spans="2:51" s="13" customFormat="1" ht="12">
      <c r="B221" s="160"/>
      <c r="D221" s="343" t="s">
        <v>190</v>
      </c>
      <c r="E221" s="161" t="s">
        <v>3</v>
      </c>
      <c r="F221" s="162" t="s">
        <v>718</v>
      </c>
      <c r="H221" s="163">
        <v>4</v>
      </c>
      <c r="I221" s="164"/>
      <c r="L221" s="160"/>
      <c r="M221" s="165"/>
      <c r="N221" s="166"/>
      <c r="O221" s="166"/>
      <c r="P221" s="166"/>
      <c r="Q221" s="166"/>
      <c r="R221" s="166"/>
      <c r="S221" s="166"/>
      <c r="T221" s="167"/>
      <c r="AT221" s="161" t="s">
        <v>190</v>
      </c>
      <c r="AU221" s="161" t="s">
        <v>79</v>
      </c>
      <c r="AV221" s="13" t="s">
        <v>79</v>
      </c>
      <c r="AW221" s="13" t="s">
        <v>33</v>
      </c>
      <c r="AX221" s="13" t="s">
        <v>71</v>
      </c>
      <c r="AY221" s="161" t="s">
        <v>182</v>
      </c>
    </row>
    <row r="222" spans="2:51" s="14" customFormat="1" ht="12">
      <c r="B222" s="168"/>
      <c r="D222" s="343" t="s">
        <v>190</v>
      </c>
      <c r="E222" s="169" t="s">
        <v>3</v>
      </c>
      <c r="F222" s="170" t="s">
        <v>198</v>
      </c>
      <c r="H222" s="171">
        <v>23.05</v>
      </c>
      <c r="I222" s="172"/>
      <c r="L222" s="168"/>
      <c r="M222" s="173"/>
      <c r="N222" s="174"/>
      <c r="O222" s="174"/>
      <c r="P222" s="174"/>
      <c r="Q222" s="174"/>
      <c r="R222" s="174"/>
      <c r="S222" s="174"/>
      <c r="T222" s="175"/>
      <c r="AT222" s="169" t="s">
        <v>190</v>
      </c>
      <c r="AU222" s="169" t="s">
        <v>79</v>
      </c>
      <c r="AV222" s="14" t="s">
        <v>87</v>
      </c>
      <c r="AW222" s="14" t="s">
        <v>33</v>
      </c>
      <c r="AX222" s="14" t="s">
        <v>15</v>
      </c>
      <c r="AY222" s="169" t="s">
        <v>182</v>
      </c>
    </row>
    <row r="223" spans="1:65" s="2" customFormat="1" ht="44.25" customHeight="1">
      <c r="A223" s="33"/>
      <c r="B223" s="146"/>
      <c r="C223" s="147" t="s">
        <v>456</v>
      </c>
      <c r="D223" s="342" t="s">
        <v>184</v>
      </c>
      <c r="E223" s="148" t="s">
        <v>847</v>
      </c>
      <c r="F223" s="149" t="s">
        <v>848</v>
      </c>
      <c r="G223" s="150" t="s">
        <v>290</v>
      </c>
      <c r="H223" s="183"/>
      <c r="I223" s="152"/>
      <c r="J223" s="153">
        <f>ROUND(I223*H223,2)</f>
        <v>0</v>
      </c>
      <c r="K223" s="149" t="s">
        <v>188</v>
      </c>
      <c r="L223" s="34"/>
      <c r="M223" s="154" t="s">
        <v>3</v>
      </c>
      <c r="N223" s="155" t="s">
        <v>42</v>
      </c>
      <c r="O223" s="54"/>
      <c r="P223" s="156">
        <f>O223*H223</f>
        <v>0</v>
      </c>
      <c r="Q223" s="156">
        <v>0</v>
      </c>
      <c r="R223" s="156">
        <f>Q223*H223</f>
        <v>0</v>
      </c>
      <c r="S223" s="156">
        <v>0</v>
      </c>
      <c r="T223" s="157">
        <f>S223*H223</f>
        <v>0</v>
      </c>
      <c r="U223" s="33"/>
      <c r="V223" s="33"/>
      <c r="W223" s="33"/>
      <c r="X223" s="33"/>
      <c r="Y223" s="33"/>
      <c r="Z223" s="33"/>
      <c r="AA223" s="33"/>
      <c r="AB223" s="33"/>
      <c r="AC223" s="33"/>
      <c r="AD223" s="33"/>
      <c r="AE223" s="33"/>
      <c r="AR223" s="158" t="s">
        <v>269</v>
      </c>
      <c r="AT223" s="158" t="s">
        <v>184</v>
      </c>
      <c r="AU223" s="158" t="s">
        <v>79</v>
      </c>
      <c r="AY223" s="18" t="s">
        <v>182</v>
      </c>
      <c r="BE223" s="159">
        <f>IF(N223="základní",J223,0)</f>
        <v>0</v>
      </c>
      <c r="BF223" s="159">
        <f>IF(N223="snížená",J223,0)</f>
        <v>0</v>
      </c>
      <c r="BG223" s="159">
        <f>IF(N223="zákl. přenesená",J223,0)</f>
        <v>0</v>
      </c>
      <c r="BH223" s="159">
        <f>IF(N223="sníž. přenesená",J223,0)</f>
        <v>0</v>
      </c>
      <c r="BI223" s="159">
        <f>IF(N223="nulová",J223,0)</f>
        <v>0</v>
      </c>
      <c r="BJ223" s="18" t="s">
        <v>15</v>
      </c>
      <c r="BK223" s="159">
        <f>ROUND(I223*H223,2)</f>
        <v>0</v>
      </c>
      <c r="BL223" s="18" t="s">
        <v>269</v>
      </c>
      <c r="BM223" s="158" t="s">
        <v>1104</v>
      </c>
    </row>
    <row r="224" spans="2:63" s="12" customFormat="1" ht="22.9" customHeight="1">
      <c r="B224" s="133"/>
      <c r="D224" s="344" t="s">
        <v>70</v>
      </c>
      <c r="E224" s="144" t="s">
        <v>471</v>
      </c>
      <c r="F224" s="144" t="s">
        <v>472</v>
      </c>
      <c r="I224" s="136"/>
      <c r="J224" s="145">
        <f>BK224</f>
        <v>0</v>
      </c>
      <c r="L224" s="133"/>
      <c r="M224" s="138"/>
      <c r="N224" s="139"/>
      <c r="O224" s="139"/>
      <c r="P224" s="140">
        <f>SUM(P225:P229)</f>
        <v>0</v>
      </c>
      <c r="Q224" s="139"/>
      <c r="R224" s="140">
        <f>SUM(R225:R229)</f>
        <v>0.00043475</v>
      </c>
      <c r="S224" s="139"/>
      <c r="T224" s="141">
        <f>SUM(T225:T229)</f>
        <v>0</v>
      </c>
      <c r="AR224" s="134" t="s">
        <v>79</v>
      </c>
      <c r="AT224" s="142" t="s">
        <v>70</v>
      </c>
      <c r="AU224" s="142" t="s">
        <v>15</v>
      </c>
      <c r="AY224" s="134" t="s">
        <v>182</v>
      </c>
      <c r="BK224" s="143">
        <f>SUM(BK225:BK229)</f>
        <v>0</v>
      </c>
    </row>
    <row r="225" spans="1:65" s="2" customFormat="1" ht="24">
      <c r="A225" s="33"/>
      <c r="B225" s="146"/>
      <c r="C225" s="147" t="s">
        <v>467</v>
      </c>
      <c r="D225" s="342" t="s">
        <v>184</v>
      </c>
      <c r="E225" s="148" t="s">
        <v>474</v>
      </c>
      <c r="F225" s="149" t="s">
        <v>475</v>
      </c>
      <c r="G225" s="150" t="s">
        <v>187</v>
      </c>
      <c r="H225" s="151">
        <v>1.175</v>
      </c>
      <c r="I225" s="152"/>
      <c r="J225" s="153">
        <f>ROUND(I225*H225,2)</f>
        <v>0</v>
      </c>
      <c r="K225" s="149" t="s">
        <v>188</v>
      </c>
      <c r="L225" s="34"/>
      <c r="M225" s="154" t="s">
        <v>3</v>
      </c>
      <c r="N225" s="155" t="s">
        <v>42</v>
      </c>
      <c r="O225" s="54"/>
      <c r="P225" s="156">
        <f>O225*H225</f>
        <v>0</v>
      </c>
      <c r="Q225" s="156">
        <v>0</v>
      </c>
      <c r="R225" s="156">
        <f>Q225*H225</f>
        <v>0</v>
      </c>
      <c r="S225" s="156">
        <v>0</v>
      </c>
      <c r="T225" s="157">
        <f>S225*H225</f>
        <v>0</v>
      </c>
      <c r="U225" s="33"/>
      <c r="V225" s="33"/>
      <c r="W225" s="33"/>
      <c r="X225" s="33"/>
      <c r="Y225" s="33"/>
      <c r="Z225" s="33"/>
      <c r="AA225" s="33"/>
      <c r="AB225" s="33"/>
      <c r="AC225" s="33"/>
      <c r="AD225" s="33"/>
      <c r="AE225" s="33"/>
      <c r="AR225" s="158" t="s">
        <v>269</v>
      </c>
      <c r="AT225" s="158" t="s">
        <v>184</v>
      </c>
      <c r="AU225" s="158" t="s">
        <v>79</v>
      </c>
      <c r="AY225" s="18" t="s">
        <v>182</v>
      </c>
      <c r="BE225" s="159">
        <f>IF(N225="základní",J225,0)</f>
        <v>0</v>
      </c>
      <c r="BF225" s="159">
        <f>IF(N225="snížená",J225,0)</f>
        <v>0</v>
      </c>
      <c r="BG225" s="159">
        <f>IF(N225="zákl. přenesená",J225,0)</f>
        <v>0</v>
      </c>
      <c r="BH225" s="159">
        <f>IF(N225="sníž. přenesená",J225,0)</f>
        <v>0</v>
      </c>
      <c r="BI225" s="159">
        <f>IF(N225="nulová",J225,0)</f>
        <v>0</v>
      </c>
      <c r="BJ225" s="18" t="s">
        <v>15</v>
      </c>
      <c r="BK225" s="159">
        <f>ROUND(I225*H225,2)</f>
        <v>0</v>
      </c>
      <c r="BL225" s="18" t="s">
        <v>269</v>
      </c>
      <c r="BM225" s="158" t="s">
        <v>1105</v>
      </c>
    </row>
    <row r="226" spans="2:51" s="15" customFormat="1" ht="12">
      <c r="B226" s="176"/>
      <c r="D226" s="343" t="s">
        <v>190</v>
      </c>
      <c r="E226" s="177" t="s">
        <v>3</v>
      </c>
      <c r="F226" s="178" t="s">
        <v>477</v>
      </c>
      <c r="H226" s="177" t="s">
        <v>3</v>
      </c>
      <c r="I226" s="179"/>
      <c r="L226" s="176"/>
      <c r="M226" s="180"/>
      <c r="N226" s="181"/>
      <c r="O226" s="181"/>
      <c r="P226" s="181"/>
      <c r="Q226" s="181"/>
      <c r="R226" s="181"/>
      <c r="S226" s="181"/>
      <c r="T226" s="182"/>
      <c r="AT226" s="177" t="s">
        <v>190</v>
      </c>
      <c r="AU226" s="177" t="s">
        <v>79</v>
      </c>
      <c r="AV226" s="15" t="s">
        <v>15</v>
      </c>
      <c r="AW226" s="15" t="s">
        <v>33</v>
      </c>
      <c r="AX226" s="15" t="s">
        <v>71</v>
      </c>
      <c r="AY226" s="177" t="s">
        <v>182</v>
      </c>
    </row>
    <row r="227" spans="2:51" s="13" customFormat="1" ht="12">
      <c r="B227" s="160"/>
      <c r="D227" s="343" t="s">
        <v>190</v>
      </c>
      <c r="E227" s="161" t="s">
        <v>3</v>
      </c>
      <c r="F227" s="162" t="s">
        <v>721</v>
      </c>
      <c r="H227" s="163">
        <v>1.175</v>
      </c>
      <c r="I227" s="164"/>
      <c r="L227" s="160"/>
      <c r="M227" s="165"/>
      <c r="N227" s="166"/>
      <c r="O227" s="166"/>
      <c r="P227" s="166"/>
      <c r="Q227" s="166"/>
      <c r="R227" s="166"/>
      <c r="S227" s="166"/>
      <c r="T227" s="167"/>
      <c r="AT227" s="161" t="s">
        <v>190</v>
      </c>
      <c r="AU227" s="161" t="s">
        <v>79</v>
      </c>
      <c r="AV227" s="13" t="s">
        <v>79</v>
      </c>
      <c r="AW227" s="13" t="s">
        <v>33</v>
      </c>
      <c r="AX227" s="13" t="s">
        <v>15</v>
      </c>
      <c r="AY227" s="161" t="s">
        <v>182</v>
      </c>
    </row>
    <row r="228" spans="1:65" s="2" customFormat="1" ht="24">
      <c r="A228" s="33"/>
      <c r="B228" s="146"/>
      <c r="C228" s="147" t="s">
        <v>473</v>
      </c>
      <c r="D228" s="342" t="s">
        <v>184</v>
      </c>
      <c r="E228" s="148" t="s">
        <v>480</v>
      </c>
      <c r="F228" s="149" t="s">
        <v>481</v>
      </c>
      <c r="G228" s="150" t="s">
        <v>187</v>
      </c>
      <c r="H228" s="151">
        <v>1.175</v>
      </c>
      <c r="I228" s="152"/>
      <c r="J228" s="153">
        <f>ROUND(I228*H228,2)</f>
        <v>0</v>
      </c>
      <c r="K228" s="149" t="s">
        <v>188</v>
      </c>
      <c r="L228" s="34"/>
      <c r="M228" s="154" t="s">
        <v>3</v>
      </c>
      <c r="N228" s="155" t="s">
        <v>42</v>
      </c>
      <c r="O228" s="54"/>
      <c r="P228" s="156">
        <f>O228*H228</f>
        <v>0</v>
      </c>
      <c r="Q228" s="156">
        <v>0.00014</v>
      </c>
      <c r="R228" s="156">
        <f>Q228*H228</f>
        <v>0.0001645</v>
      </c>
      <c r="S228" s="156">
        <v>0</v>
      </c>
      <c r="T228" s="157">
        <f>S228*H228</f>
        <v>0</v>
      </c>
      <c r="U228" s="33"/>
      <c r="V228" s="33"/>
      <c r="W228" s="33"/>
      <c r="X228" s="33"/>
      <c r="Y228" s="33"/>
      <c r="Z228" s="33"/>
      <c r="AA228" s="33"/>
      <c r="AB228" s="33"/>
      <c r="AC228" s="33"/>
      <c r="AD228" s="33"/>
      <c r="AE228" s="33"/>
      <c r="AR228" s="158" t="s">
        <v>269</v>
      </c>
      <c r="AT228" s="158" t="s">
        <v>184</v>
      </c>
      <c r="AU228" s="158" t="s">
        <v>79</v>
      </c>
      <c r="AY228" s="18" t="s">
        <v>182</v>
      </c>
      <c r="BE228" s="159">
        <f>IF(N228="základní",J228,0)</f>
        <v>0</v>
      </c>
      <c r="BF228" s="159">
        <f>IF(N228="snížená",J228,0)</f>
        <v>0</v>
      </c>
      <c r="BG228" s="159">
        <f>IF(N228="zákl. přenesená",J228,0)</f>
        <v>0</v>
      </c>
      <c r="BH228" s="159">
        <f>IF(N228="sníž. přenesená",J228,0)</f>
        <v>0</v>
      </c>
      <c r="BI228" s="159">
        <f>IF(N228="nulová",J228,0)</f>
        <v>0</v>
      </c>
      <c r="BJ228" s="18" t="s">
        <v>15</v>
      </c>
      <c r="BK228" s="159">
        <f>ROUND(I228*H228,2)</f>
        <v>0</v>
      </c>
      <c r="BL228" s="18" t="s">
        <v>269</v>
      </c>
      <c r="BM228" s="158" t="s">
        <v>1106</v>
      </c>
    </row>
    <row r="229" spans="1:65" s="2" customFormat="1" ht="24">
      <c r="A229" s="33"/>
      <c r="B229" s="146"/>
      <c r="C229" s="147" t="s">
        <v>479</v>
      </c>
      <c r="D229" s="342" t="s">
        <v>184</v>
      </c>
      <c r="E229" s="148" t="s">
        <v>484</v>
      </c>
      <c r="F229" s="149" t="s">
        <v>485</v>
      </c>
      <c r="G229" s="150" t="s">
        <v>187</v>
      </c>
      <c r="H229" s="151">
        <v>1.175</v>
      </c>
      <c r="I229" s="152"/>
      <c r="J229" s="153">
        <f>ROUND(I229*H229,2)</f>
        <v>0</v>
      </c>
      <c r="K229" s="149" t="s">
        <v>188</v>
      </c>
      <c r="L229" s="34"/>
      <c r="M229" s="154" t="s">
        <v>3</v>
      </c>
      <c r="N229" s="155" t="s">
        <v>42</v>
      </c>
      <c r="O229" s="54"/>
      <c r="P229" s="156">
        <f>O229*H229</f>
        <v>0</v>
      </c>
      <c r="Q229" s="156">
        <v>0.00023</v>
      </c>
      <c r="R229" s="156">
        <f>Q229*H229</f>
        <v>0.00027025000000000004</v>
      </c>
      <c r="S229" s="156">
        <v>0</v>
      </c>
      <c r="T229" s="157">
        <f>S229*H229</f>
        <v>0</v>
      </c>
      <c r="U229" s="33"/>
      <c r="V229" s="33"/>
      <c r="W229" s="33"/>
      <c r="X229" s="33"/>
      <c r="Y229" s="33"/>
      <c r="Z229" s="33"/>
      <c r="AA229" s="33"/>
      <c r="AB229" s="33"/>
      <c r="AC229" s="33"/>
      <c r="AD229" s="33"/>
      <c r="AE229" s="33"/>
      <c r="AR229" s="158" t="s">
        <v>269</v>
      </c>
      <c r="AT229" s="158" t="s">
        <v>184</v>
      </c>
      <c r="AU229" s="158" t="s">
        <v>79</v>
      </c>
      <c r="AY229" s="18" t="s">
        <v>182</v>
      </c>
      <c r="BE229" s="159">
        <f>IF(N229="základní",J229,0)</f>
        <v>0</v>
      </c>
      <c r="BF229" s="159">
        <f>IF(N229="snížená",J229,0)</f>
        <v>0</v>
      </c>
      <c r="BG229" s="159">
        <f>IF(N229="zákl. přenesená",J229,0)</f>
        <v>0</v>
      </c>
      <c r="BH229" s="159">
        <f>IF(N229="sníž. přenesená",J229,0)</f>
        <v>0</v>
      </c>
      <c r="BI229" s="159">
        <f>IF(N229="nulová",J229,0)</f>
        <v>0</v>
      </c>
      <c r="BJ229" s="18" t="s">
        <v>15</v>
      </c>
      <c r="BK229" s="159">
        <f>ROUND(I229*H229,2)</f>
        <v>0</v>
      </c>
      <c r="BL229" s="18" t="s">
        <v>269</v>
      </c>
      <c r="BM229" s="158" t="s">
        <v>1107</v>
      </c>
    </row>
    <row r="230" spans="2:63" s="12" customFormat="1" ht="22.9" customHeight="1">
      <c r="B230" s="133"/>
      <c r="D230" s="344" t="s">
        <v>70</v>
      </c>
      <c r="E230" s="144" t="s">
        <v>487</v>
      </c>
      <c r="F230" s="144" t="s">
        <v>488</v>
      </c>
      <c r="I230" s="136"/>
      <c r="J230" s="145">
        <f>BK230</f>
        <v>0</v>
      </c>
      <c r="L230" s="133"/>
      <c r="M230" s="138"/>
      <c r="N230" s="139"/>
      <c r="O230" s="139"/>
      <c r="P230" s="140">
        <f>SUM(P231:P242)</f>
        <v>0</v>
      </c>
      <c r="Q230" s="139"/>
      <c r="R230" s="140">
        <f>SUM(R231:R242)</f>
        <v>0.0230562</v>
      </c>
      <c r="S230" s="139"/>
      <c r="T230" s="141">
        <f>SUM(T231:T242)</f>
        <v>0.0042036</v>
      </c>
      <c r="AR230" s="134" t="s">
        <v>79</v>
      </c>
      <c r="AT230" s="142" t="s">
        <v>70</v>
      </c>
      <c r="AU230" s="142" t="s">
        <v>15</v>
      </c>
      <c r="AY230" s="134" t="s">
        <v>182</v>
      </c>
      <c r="BK230" s="143">
        <f>SUM(BK231:BK242)</f>
        <v>0</v>
      </c>
    </row>
    <row r="231" spans="1:65" s="2" customFormat="1" ht="16.5" customHeight="1">
      <c r="A231" s="33"/>
      <c r="B231" s="146"/>
      <c r="C231" s="147" t="s">
        <v>483</v>
      </c>
      <c r="D231" s="342" t="s">
        <v>184</v>
      </c>
      <c r="E231" s="148" t="s">
        <v>553</v>
      </c>
      <c r="F231" s="149" t="s">
        <v>554</v>
      </c>
      <c r="G231" s="150" t="s">
        <v>187</v>
      </c>
      <c r="H231" s="151">
        <v>13.56</v>
      </c>
      <c r="I231" s="152"/>
      <c r="J231" s="153">
        <f>ROUND(I231*H231,2)</f>
        <v>0</v>
      </c>
      <c r="K231" s="149" t="s">
        <v>188</v>
      </c>
      <c r="L231" s="34"/>
      <c r="M231" s="154" t="s">
        <v>3</v>
      </c>
      <c r="N231" s="155" t="s">
        <v>42</v>
      </c>
      <c r="O231" s="54"/>
      <c r="P231" s="156">
        <f>O231*H231</f>
        <v>0</v>
      </c>
      <c r="Q231" s="156">
        <v>0.001</v>
      </c>
      <c r="R231" s="156">
        <f>Q231*H231</f>
        <v>0.013560000000000001</v>
      </c>
      <c r="S231" s="156">
        <v>0.00031</v>
      </c>
      <c r="T231" s="157">
        <f>S231*H231</f>
        <v>0.0042036</v>
      </c>
      <c r="U231" s="33"/>
      <c r="V231" s="33"/>
      <c r="W231" s="33"/>
      <c r="X231" s="33"/>
      <c r="Y231" s="33"/>
      <c r="Z231" s="33"/>
      <c r="AA231" s="33"/>
      <c r="AB231" s="33"/>
      <c r="AC231" s="33"/>
      <c r="AD231" s="33"/>
      <c r="AE231" s="33"/>
      <c r="AR231" s="158" t="s">
        <v>269</v>
      </c>
      <c r="AT231" s="158" t="s">
        <v>184</v>
      </c>
      <c r="AU231" s="158" t="s">
        <v>79</v>
      </c>
      <c r="AY231" s="18" t="s">
        <v>182</v>
      </c>
      <c r="BE231" s="159">
        <f>IF(N231="základní",J231,0)</f>
        <v>0</v>
      </c>
      <c r="BF231" s="159">
        <f>IF(N231="snížená",J231,0)</f>
        <v>0</v>
      </c>
      <c r="BG231" s="159">
        <f>IF(N231="zákl. přenesená",J231,0)</f>
        <v>0</v>
      </c>
      <c r="BH231" s="159">
        <f>IF(N231="sníž. přenesená",J231,0)</f>
        <v>0</v>
      </c>
      <c r="BI231" s="159">
        <f>IF(N231="nulová",J231,0)</f>
        <v>0</v>
      </c>
      <c r="BJ231" s="18" t="s">
        <v>15</v>
      </c>
      <c r="BK231" s="159">
        <f>ROUND(I231*H231,2)</f>
        <v>0</v>
      </c>
      <c r="BL231" s="18" t="s">
        <v>269</v>
      </c>
      <c r="BM231" s="158" t="s">
        <v>1108</v>
      </c>
    </row>
    <row r="232" spans="2:51" s="15" customFormat="1" ht="12">
      <c r="B232" s="176"/>
      <c r="D232" s="343" t="s">
        <v>190</v>
      </c>
      <c r="E232" s="177" t="s">
        <v>3</v>
      </c>
      <c r="F232" s="178" t="s">
        <v>725</v>
      </c>
      <c r="H232" s="177" t="s">
        <v>3</v>
      </c>
      <c r="I232" s="179"/>
      <c r="L232" s="176"/>
      <c r="M232" s="180"/>
      <c r="N232" s="181"/>
      <c r="O232" s="181"/>
      <c r="P232" s="181"/>
      <c r="Q232" s="181"/>
      <c r="R232" s="181"/>
      <c r="S232" s="181"/>
      <c r="T232" s="182"/>
      <c r="AT232" s="177" t="s">
        <v>190</v>
      </c>
      <c r="AU232" s="177" t="s">
        <v>79</v>
      </c>
      <c r="AV232" s="15" t="s">
        <v>15</v>
      </c>
      <c r="AW232" s="15" t="s">
        <v>33</v>
      </c>
      <c r="AX232" s="15" t="s">
        <v>71</v>
      </c>
      <c r="AY232" s="177" t="s">
        <v>182</v>
      </c>
    </row>
    <row r="233" spans="2:51" s="13" customFormat="1" ht="12">
      <c r="B233" s="160"/>
      <c r="D233" s="343" t="s">
        <v>190</v>
      </c>
      <c r="E233" s="161" t="s">
        <v>3</v>
      </c>
      <c r="F233" s="162" t="s">
        <v>726</v>
      </c>
      <c r="H233" s="163">
        <v>11.16</v>
      </c>
      <c r="I233" s="164"/>
      <c r="L233" s="160"/>
      <c r="M233" s="165"/>
      <c r="N233" s="166"/>
      <c r="O233" s="166"/>
      <c r="P233" s="166"/>
      <c r="Q233" s="166"/>
      <c r="R233" s="166"/>
      <c r="S233" s="166"/>
      <c r="T233" s="167"/>
      <c r="AT233" s="161" t="s">
        <v>190</v>
      </c>
      <c r="AU233" s="161" t="s">
        <v>79</v>
      </c>
      <c r="AV233" s="13" t="s">
        <v>79</v>
      </c>
      <c r="AW233" s="13" t="s">
        <v>33</v>
      </c>
      <c r="AX233" s="13" t="s">
        <v>71</v>
      </c>
      <c r="AY233" s="161" t="s">
        <v>182</v>
      </c>
    </row>
    <row r="234" spans="2:51" s="13" customFormat="1" ht="12">
      <c r="B234" s="160"/>
      <c r="D234" s="343" t="s">
        <v>190</v>
      </c>
      <c r="E234" s="161" t="s">
        <v>3</v>
      </c>
      <c r="F234" s="162" t="s">
        <v>727</v>
      </c>
      <c r="H234" s="163">
        <v>2.4</v>
      </c>
      <c r="I234" s="164"/>
      <c r="L234" s="160"/>
      <c r="M234" s="165"/>
      <c r="N234" s="166"/>
      <c r="O234" s="166"/>
      <c r="P234" s="166"/>
      <c r="Q234" s="166"/>
      <c r="R234" s="166"/>
      <c r="S234" s="166"/>
      <c r="T234" s="167"/>
      <c r="AT234" s="161" t="s">
        <v>190</v>
      </c>
      <c r="AU234" s="161" t="s">
        <v>79</v>
      </c>
      <c r="AV234" s="13" t="s">
        <v>79</v>
      </c>
      <c r="AW234" s="13" t="s">
        <v>33</v>
      </c>
      <c r="AX234" s="13" t="s">
        <v>71</v>
      </c>
      <c r="AY234" s="161" t="s">
        <v>182</v>
      </c>
    </row>
    <row r="235" spans="2:51" s="14" customFormat="1" ht="12">
      <c r="B235" s="168"/>
      <c r="D235" s="343" t="s">
        <v>190</v>
      </c>
      <c r="E235" s="169" t="s">
        <v>3</v>
      </c>
      <c r="F235" s="170" t="s">
        <v>198</v>
      </c>
      <c r="H235" s="171">
        <v>13.56</v>
      </c>
      <c r="I235" s="172"/>
      <c r="L235" s="168"/>
      <c r="M235" s="173"/>
      <c r="N235" s="174"/>
      <c r="O235" s="174"/>
      <c r="P235" s="174"/>
      <c r="Q235" s="174"/>
      <c r="R235" s="174"/>
      <c r="S235" s="174"/>
      <c r="T235" s="175"/>
      <c r="AT235" s="169" t="s">
        <v>190</v>
      </c>
      <c r="AU235" s="169" t="s">
        <v>79</v>
      </c>
      <c r="AV235" s="14" t="s">
        <v>87</v>
      </c>
      <c r="AW235" s="14" t="s">
        <v>33</v>
      </c>
      <c r="AX235" s="14" t="s">
        <v>15</v>
      </c>
      <c r="AY235" s="169" t="s">
        <v>182</v>
      </c>
    </row>
    <row r="236" spans="1:65" s="2" customFormat="1" ht="24">
      <c r="A236" s="33"/>
      <c r="B236" s="146"/>
      <c r="C236" s="147" t="s">
        <v>489</v>
      </c>
      <c r="D236" s="342" t="s">
        <v>184</v>
      </c>
      <c r="E236" s="148" t="s">
        <v>490</v>
      </c>
      <c r="F236" s="149" t="s">
        <v>491</v>
      </c>
      <c r="G236" s="150" t="s">
        <v>187</v>
      </c>
      <c r="H236" s="151">
        <v>19.38</v>
      </c>
      <c r="I236" s="152"/>
      <c r="J236" s="153">
        <f>ROUND(I236*H236,2)</f>
        <v>0</v>
      </c>
      <c r="K236" s="149" t="s">
        <v>188</v>
      </c>
      <c r="L236" s="34"/>
      <c r="M236" s="154" t="s">
        <v>3</v>
      </c>
      <c r="N236" s="155" t="s">
        <v>42</v>
      </c>
      <c r="O236" s="54"/>
      <c r="P236" s="156">
        <f>O236*H236</f>
        <v>0</v>
      </c>
      <c r="Q236" s="156">
        <v>0.0002</v>
      </c>
      <c r="R236" s="156">
        <f>Q236*H236</f>
        <v>0.003876</v>
      </c>
      <c r="S236" s="156">
        <v>0</v>
      </c>
      <c r="T236" s="157">
        <f>S236*H236</f>
        <v>0</v>
      </c>
      <c r="U236" s="33"/>
      <c r="V236" s="33"/>
      <c r="W236" s="33"/>
      <c r="X236" s="33"/>
      <c r="Y236" s="33"/>
      <c r="Z236" s="33"/>
      <c r="AA236" s="33"/>
      <c r="AB236" s="33"/>
      <c r="AC236" s="33"/>
      <c r="AD236" s="33"/>
      <c r="AE236" s="33"/>
      <c r="AR236" s="158" t="s">
        <v>269</v>
      </c>
      <c r="AT236" s="158" t="s">
        <v>184</v>
      </c>
      <c r="AU236" s="158" t="s">
        <v>79</v>
      </c>
      <c r="AY236" s="18" t="s">
        <v>182</v>
      </c>
      <c r="BE236" s="159">
        <f>IF(N236="základní",J236,0)</f>
        <v>0</v>
      </c>
      <c r="BF236" s="159">
        <f>IF(N236="snížená",J236,0)</f>
        <v>0</v>
      </c>
      <c r="BG236" s="159">
        <f>IF(N236="zákl. přenesená",J236,0)</f>
        <v>0</v>
      </c>
      <c r="BH236" s="159">
        <f>IF(N236="sníž. přenesená",J236,0)</f>
        <v>0</v>
      </c>
      <c r="BI236" s="159">
        <f>IF(N236="nulová",J236,0)</f>
        <v>0</v>
      </c>
      <c r="BJ236" s="18" t="s">
        <v>15</v>
      </c>
      <c r="BK236" s="159">
        <f>ROUND(I236*H236,2)</f>
        <v>0</v>
      </c>
      <c r="BL236" s="18" t="s">
        <v>269</v>
      </c>
      <c r="BM236" s="158" t="s">
        <v>1109</v>
      </c>
    </row>
    <row r="237" spans="2:51" s="15" customFormat="1" ht="12">
      <c r="B237" s="176"/>
      <c r="D237" s="343" t="s">
        <v>190</v>
      </c>
      <c r="E237" s="177" t="s">
        <v>3</v>
      </c>
      <c r="F237" s="178" t="s">
        <v>729</v>
      </c>
      <c r="H237" s="177" t="s">
        <v>3</v>
      </c>
      <c r="I237" s="179"/>
      <c r="L237" s="176"/>
      <c r="M237" s="180"/>
      <c r="N237" s="181"/>
      <c r="O237" s="181"/>
      <c r="P237" s="181"/>
      <c r="Q237" s="181"/>
      <c r="R237" s="181"/>
      <c r="S237" s="181"/>
      <c r="T237" s="182"/>
      <c r="AT237" s="177" t="s">
        <v>190</v>
      </c>
      <c r="AU237" s="177" t="s">
        <v>79</v>
      </c>
      <c r="AV237" s="15" t="s">
        <v>15</v>
      </c>
      <c r="AW237" s="15" t="s">
        <v>33</v>
      </c>
      <c r="AX237" s="15" t="s">
        <v>71</v>
      </c>
      <c r="AY237" s="177" t="s">
        <v>182</v>
      </c>
    </row>
    <row r="238" spans="2:51" s="13" customFormat="1" ht="12">
      <c r="B238" s="160"/>
      <c r="D238" s="343" t="s">
        <v>190</v>
      </c>
      <c r="E238" s="161" t="s">
        <v>3</v>
      </c>
      <c r="F238" s="162" t="s">
        <v>730</v>
      </c>
      <c r="H238" s="163">
        <v>3.9</v>
      </c>
      <c r="I238" s="164"/>
      <c r="L238" s="160"/>
      <c r="M238" s="165"/>
      <c r="N238" s="166"/>
      <c r="O238" s="166"/>
      <c r="P238" s="166"/>
      <c r="Q238" s="166"/>
      <c r="R238" s="166"/>
      <c r="S238" s="166"/>
      <c r="T238" s="167"/>
      <c r="AT238" s="161" t="s">
        <v>190</v>
      </c>
      <c r="AU238" s="161" t="s">
        <v>79</v>
      </c>
      <c r="AV238" s="13" t="s">
        <v>79</v>
      </c>
      <c r="AW238" s="13" t="s">
        <v>33</v>
      </c>
      <c r="AX238" s="13" t="s">
        <v>71</v>
      </c>
      <c r="AY238" s="161" t="s">
        <v>182</v>
      </c>
    </row>
    <row r="239" spans="2:51" s="15" customFormat="1" ht="12">
      <c r="B239" s="176"/>
      <c r="D239" s="343" t="s">
        <v>190</v>
      </c>
      <c r="E239" s="177" t="s">
        <v>3</v>
      </c>
      <c r="F239" s="178" t="s">
        <v>731</v>
      </c>
      <c r="H239" s="177" t="s">
        <v>3</v>
      </c>
      <c r="I239" s="179"/>
      <c r="L239" s="176"/>
      <c r="M239" s="180"/>
      <c r="N239" s="181"/>
      <c r="O239" s="181"/>
      <c r="P239" s="181"/>
      <c r="Q239" s="181"/>
      <c r="R239" s="181"/>
      <c r="S239" s="181"/>
      <c r="T239" s="182"/>
      <c r="AT239" s="177" t="s">
        <v>190</v>
      </c>
      <c r="AU239" s="177" t="s">
        <v>79</v>
      </c>
      <c r="AV239" s="15" t="s">
        <v>15</v>
      </c>
      <c r="AW239" s="15" t="s">
        <v>33</v>
      </c>
      <c r="AX239" s="15" t="s">
        <v>71</v>
      </c>
      <c r="AY239" s="177" t="s">
        <v>182</v>
      </c>
    </row>
    <row r="240" spans="2:51" s="13" customFormat="1" ht="12">
      <c r="B240" s="160"/>
      <c r="D240" s="343" t="s">
        <v>190</v>
      </c>
      <c r="E240" s="161" t="s">
        <v>3</v>
      </c>
      <c r="F240" s="162" t="s">
        <v>732</v>
      </c>
      <c r="H240" s="163">
        <v>15.48</v>
      </c>
      <c r="I240" s="164"/>
      <c r="L240" s="160"/>
      <c r="M240" s="165"/>
      <c r="N240" s="166"/>
      <c r="O240" s="166"/>
      <c r="P240" s="166"/>
      <c r="Q240" s="166"/>
      <c r="R240" s="166"/>
      <c r="S240" s="166"/>
      <c r="T240" s="167"/>
      <c r="AT240" s="161" t="s">
        <v>190</v>
      </c>
      <c r="AU240" s="161" t="s">
        <v>79</v>
      </c>
      <c r="AV240" s="13" t="s">
        <v>79</v>
      </c>
      <c r="AW240" s="13" t="s">
        <v>33</v>
      </c>
      <c r="AX240" s="13" t="s">
        <v>71</v>
      </c>
      <c r="AY240" s="161" t="s">
        <v>182</v>
      </c>
    </row>
    <row r="241" spans="2:51" s="14" customFormat="1" ht="12">
      <c r="B241" s="168"/>
      <c r="D241" s="343" t="s">
        <v>190</v>
      </c>
      <c r="E241" s="169" t="s">
        <v>3</v>
      </c>
      <c r="F241" s="170" t="s">
        <v>198</v>
      </c>
      <c r="H241" s="171">
        <v>19.38</v>
      </c>
      <c r="I241" s="172"/>
      <c r="L241" s="168"/>
      <c r="M241" s="173"/>
      <c r="N241" s="174"/>
      <c r="O241" s="174"/>
      <c r="P241" s="174"/>
      <c r="Q241" s="174"/>
      <c r="R241" s="174"/>
      <c r="S241" s="174"/>
      <c r="T241" s="175"/>
      <c r="AT241" s="169" t="s">
        <v>190</v>
      </c>
      <c r="AU241" s="169" t="s">
        <v>79</v>
      </c>
      <c r="AV241" s="14" t="s">
        <v>87</v>
      </c>
      <c r="AW241" s="14" t="s">
        <v>33</v>
      </c>
      <c r="AX241" s="14" t="s">
        <v>15</v>
      </c>
      <c r="AY241" s="169" t="s">
        <v>182</v>
      </c>
    </row>
    <row r="242" spans="1:65" s="2" customFormat="1" ht="36">
      <c r="A242" s="33"/>
      <c r="B242" s="146"/>
      <c r="C242" s="147" t="s">
        <v>493</v>
      </c>
      <c r="D242" s="342" t="s">
        <v>184</v>
      </c>
      <c r="E242" s="148" t="s">
        <v>494</v>
      </c>
      <c r="F242" s="149" t="s">
        <v>495</v>
      </c>
      <c r="G242" s="150" t="s">
        <v>187</v>
      </c>
      <c r="H242" s="151">
        <v>19.38</v>
      </c>
      <c r="I242" s="152"/>
      <c r="J242" s="153">
        <f>ROUND(I242*H242,2)</f>
        <v>0</v>
      </c>
      <c r="K242" s="149" t="s">
        <v>188</v>
      </c>
      <c r="L242" s="34"/>
      <c r="M242" s="194" t="s">
        <v>3</v>
      </c>
      <c r="N242" s="195" t="s">
        <v>42</v>
      </c>
      <c r="O242" s="196"/>
      <c r="P242" s="197">
        <f>O242*H242</f>
        <v>0</v>
      </c>
      <c r="Q242" s="197">
        <v>0.00029</v>
      </c>
      <c r="R242" s="197">
        <f>Q242*H242</f>
        <v>0.0056202</v>
      </c>
      <c r="S242" s="197">
        <v>0</v>
      </c>
      <c r="T242" s="198">
        <f>S242*H242</f>
        <v>0</v>
      </c>
      <c r="U242" s="33"/>
      <c r="V242" s="33"/>
      <c r="W242" s="33"/>
      <c r="X242" s="33"/>
      <c r="Y242" s="33"/>
      <c r="Z242" s="33"/>
      <c r="AA242" s="33"/>
      <c r="AB242" s="33"/>
      <c r="AC242" s="33"/>
      <c r="AD242" s="33"/>
      <c r="AE242" s="33"/>
      <c r="AR242" s="158" t="s">
        <v>269</v>
      </c>
      <c r="AT242" s="158" t="s">
        <v>184</v>
      </c>
      <c r="AU242" s="158" t="s">
        <v>79</v>
      </c>
      <c r="AY242" s="18" t="s">
        <v>182</v>
      </c>
      <c r="BE242" s="159">
        <f>IF(N242="základní",J242,0)</f>
        <v>0</v>
      </c>
      <c r="BF242" s="159">
        <f>IF(N242="snížená",J242,0)</f>
        <v>0</v>
      </c>
      <c r="BG242" s="159">
        <f>IF(N242="zákl. přenesená",J242,0)</f>
        <v>0</v>
      </c>
      <c r="BH242" s="159">
        <f>IF(N242="sníž. přenesená",J242,0)</f>
        <v>0</v>
      </c>
      <c r="BI242" s="159">
        <f>IF(N242="nulová",J242,0)</f>
        <v>0</v>
      </c>
      <c r="BJ242" s="18" t="s">
        <v>15</v>
      </c>
      <c r="BK242" s="159">
        <f>ROUND(I242*H242,2)</f>
        <v>0</v>
      </c>
      <c r="BL242" s="18" t="s">
        <v>269</v>
      </c>
      <c r="BM242" s="158" t="s">
        <v>1110</v>
      </c>
    </row>
    <row r="243" spans="1:31" s="2" customFormat="1" ht="6.95" customHeight="1">
      <c r="A243" s="33"/>
      <c r="B243" s="43"/>
      <c r="C243" s="44"/>
      <c r="D243" s="44"/>
      <c r="E243" s="44"/>
      <c r="F243" s="44"/>
      <c r="G243" s="44"/>
      <c r="H243" s="44"/>
      <c r="I243" s="44"/>
      <c r="J243" s="44"/>
      <c r="K243" s="44"/>
      <c r="L243" s="34"/>
      <c r="M243" s="33"/>
      <c r="O243" s="33"/>
      <c r="P243" s="33"/>
      <c r="Q243" s="33"/>
      <c r="R243" s="33"/>
      <c r="S243" s="33"/>
      <c r="T243" s="33"/>
      <c r="U243" s="33"/>
      <c r="V243" s="33"/>
      <c r="W243" s="33"/>
      <c r="X243" s="33"/>
      <c r="Y243" s="33"/>
      <c r="Z243" s="33"/>
      <c r="AA243" s="33"/>
      <c r="AB243" s="33"/>
      <c r="AC243" s="33"/>
      <c r="AD243" s="33"/>
      <c r="AE243" s="33"/>
    </row>
  </sheetData>
  <autoFilter ref="C107:K242"/>
  <mergeCells count="15">
    <mergeCell ref="E94:H94"/>
    <mergeCell ref="E98:H98"/>
    <mergeCell ref="E96:H96"/>
    <mergeCell ref="E100:H100"/>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workbookViewId="0" topLeftCell="A89">
      <selection activeCell="D106" sqref="D106:D17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109</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734</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ROUND(J103,2)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ROUND((SUM(BE103:BE174)),2)</f>
        <v>0</v>
      </c>
      <c r="G37" s="33"/>
      <c r="H37" s="33"/>
      <c r="I37" s="105">
        <v>0.21</v>
      </c>
      <c r="J37" s="104">
        <f>ROUND(((SUM(BE103:BE174))*I37),2)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ROUND((SUM(BF103:BF174)),2)</f>
        <v>0</v>
      </c>
      <c r="G38" s="33"/>
      <c r="H38" s="33"/>
      <c r="I38" s="105">
        <v>0.15</v>
      </c>
      <c r="J38" s="104">
        <f>ROUND(((SUM(BF103:BF174))*I38),2)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ROUND((SUM(BG103:BG174)),2)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ROUND((SUM(BH103:BH174)),2)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ROUND((SUM(BI103:BI174)),2)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3 - Kuchyňka typ A1-A4</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J103</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J104</f>
        <v>0</v>
      </c>
      <c r="L68" s="115"/>
    </row>
    <row r="69" spans="2:12" s="10" customFormat="1" ht="19.9" customHeight="1">
      <c r="B69" s="119"/>
      <c r="D69" s="120" t="s">
        <v>152</v>
      </c>
      <c r="E69" s="121"/>
      <c r="F69" s="121"/>
      <c r="G69" s="121"/>
      <c r="H69" s="121"/>
      <c r="I69" s="121"/>
      <c r="J69" s="122">
        <f>J105</f>
        <v>0</v>
      </c>
      <c r="L69" s="119"/>
    </row>
    <row r="70" spans="2:12" s="10" customFormat="1" ht="19.9" customHeight="1">
      <c r="B70" s="119"/>
      <c r="D70" s="120" t="s">
        <v>153</v>
      </c>
      <c r="E70" s="121"/>
      <c r="F70" s="121"/>
      <c r="G70" s="121"/>
      <c r="H70" s="121"/>
      <c r="I70" s="121"/>
      <c r="J70" s="122">
        <f>J112</f>
        <v>0</v>
      </c>
      <c r="L70" s="119"/>
    </row>
    <row r="71" spans="2:12" s="10" customFormat="1" ht="14.85" customHeight="1">
      <c r="B71" s="119"/>
      <c r="D71" s="120" t="s">
        <v>154</v>
      </c>
      <c r="E71" s="121"/>
      <c r="F71" s="121"/>
      <c r="G71" s="121"/>
      <c r="H71" s="121"/>
      <c r="I71" s="121"/>
      <c r="J71" s="122">
        <f>J113</f>
        <v>0</v>
      </c>
      <c r="L71" s="119"/>
    </row>
    <row r="72" spans="2:12" s="10" customFormat="1" ht="14.85" customHeight="1">
      <c r="B72" s="119"/>
      <c r="D72" s="120" t="s">
        <v>155</v>
      </c>
      <c r="E72" s="121"/>
      <c r="F72" s="121"/>
      <c r="G72" s="121"/>
      <c r="H72" s="121"/>
      <c r="I72" s="121"/>
      <c r="J72" s="122">
        <f>J115</f>
        <v>0</v>
      </c>
      <c r="L72" s="119"/>
    </row>
    <row r="73" spans="2:12" s="10" customFormat="1" ht="19.9" customHeight="1">
      <c r="B73" s="119"/>
      <c r="D73" s="120" t="s">
        <v>156</v>
      </c>
      <c r="E73" s="121"/>
      <c r="F73" s="121"/>
      <c r="G73" s="121"/>
      <c r="H73" s="121"/>
      <c r="I73" s="121"/>
      <c r="J73" s="122">
        <f>J118</f>
        <v>0</v>
      </c>
      <c r="L73" s="119"/>
    </row>
    <row r="74" spans="2:12" s="10" customFormat="1" ht="19.9" customHeight="1">
      <c r="B74" s="119"/>
      <c r="D74" s="120" t="s">
        <v>157</v>
      </c>
      <c r="E74" s="121"/>
      <c r="F74" s="121"/>
      <c r="G74" s="121"/>
      <c r="H74" s="121"/>
      <c r="I74" s="121"/>
      <c r="J74" s="122">
        <f>J124</f>
        <v>0</v>
      </c>
      <c r="L74" s="119"/>
    </row>
    <row r="75" spans="2:12" s="9" customFormat="1" ht="24.95" customHeight="1">
      <c r="B75" s="115"/>
      <c r="D75" s="116" t="s">
        <v>158</v>
      </c>
      <c r="E75" s="117"/>
      <c r="F75" s="117"/>
      <c r="G75" s="117"/>
      <c r="H75" s="117"/>
      <c r="I75" s="117"/>
      <c r="J75" s="118">
        <f>J126</f>
        <v>0</v>
      </c>
      <c r="L75" s="115"/>
    </row>
    <row r="76" spans="2:12" s="10" customFormat="1" ht="19.9" customHeight="1">
      <c r="B76" s="119"/>
      <c r="D76" s="120" t="s">
        <v>161</v>
      </c>
      <c r="E76" s="121"/>
      <c r="F76" s="121"/>
      <c r="G76" s="121"/>
      <c r="H76" s="121"/>
      <c r="I76" s="121"/>
      <c r="J76" s="122">
        <f>J127</f>
        <v>0</v>
      </c>
      <c r="L76" s="119"/>
    </row>
    <row r="77" spans="2:12" s="10" customFormat="1" ht="19.9" customHeight="1">
      <c r="B77" s="119"/>
      <c r="D77" s="120" t="s">
        <v>162</v>
      </c>
      <c r="E77" s="121"/>
      <c r="F77" s="121"/>
      <c r="G77" s="121"/>
      <c r="H77" s="121"/>
      <c r="I77" s="121"/>
      <c r="J77" s="122">
        <f>J133</f>
        <v>0</v>
      </c>
      <c r="L77" s="119"/>
    </row>
    <row r="78" spans="2:12" s="10" customFormat="1" ht="19.9" customHeight="1">
      <c r="B78" s="119"/>
      <c r="D78" s="120" t="s">
        <v>164</v>
      </c>
      <c r="E78" s="121"/>
      <c r="F78" s="121"/>
      <c r="G78" s="121"/>
      <c r="H78" s="121"/>
      <c r="I78" s="121"/>
      <c r="J78" s="122">
        <f>J143</f>
        <v>0</v>
      </c>
      <c r="L78" s="119"/>
    </row>
    <row r="79" spans="2:12" s="10" customFormat="1" ht="19.9" customHeight="1">
      <c r="B79" s="119"/>
      <c r="D79" s="120" t="s">
        <v>166</v>
      </c>
      <c r="E79" s="121"/>
      <c r="F79" s="121"/>
      <c r="G79" s="121"/>
      <c r="H79" s="121"/>
      <c r="I79" s="121"/>
      <c r="J79" s="122">
        <f>J155</f>
        <v>0</v>
      </c>
      <c r="L79" s="119"/>
    </row>
    <row r="80" spans="1:31" s="2" customFormat="1" ht="21.75" customHeight="1">
      <c r="A80" s="33"/>
      <c r="B80" s="34"/>
      <c r="C80" s="33"/>
      <c r="D80" s="33"/>
      <c r="E80" s="33"/>
      <c r="F80" s="33"/>
      <c r="G80" s="33"/>
      <c r="H80" s="33"/>
      <c r="I80" s="33"/>
      <c r="J80" s="33"/>
      <c r="K80" s="33"/>
      <c r="L80" s="99"/>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44"/>
      <c r="J81" s="44"/>
      <c r="K81" s="44"/>
      <c r="L81" s="99"/>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46"/>
      <c r="J85" s="46"/>
      <c r="K85" s="46"/>
      <c r="L85" s="99"/>
      <c r="S85" s="33"/>
      <c r="T85" s="33"/>
      <c r="U85" s="33"/>
      <c r="V85" s="33"/>
      <c r="W85" s="33"/>
      <c r="X85" s="33"/>
      <c r="Y85" s="33"/>
      <c r="Z85" s="33"/>
      <c r="AA85" s="33"/>
      <c r="AB85" s="33"/>
      <c r="AC85" s="33"/>
      <c r="AD85" s="33"/>
      <c r="AE85" s="33"/>
    </row>
    <row r="86" spans="1:31" s="2" customFormat="1" ht="24.95" customHeight="1">
      <c r="A86" s="33"/>
      <c r="B86" s="34"/>
      <c r="C86" s="22" t="s">
        <v>167</v>
      </c>
      <c r="D86" s="33"/>
      <c r="E86" s="33"/>
      <c r="F86" s="33"/>
      <c r="G86" s="33"/>
      <c r="H86" s="33"/>
      <c r="I86" s="33"/>
      <c r="J86" s="33"/>
      <c r="K86" s="33"/>
      <c r="L86" s="99"/>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33"/>
      <c r="J87" s="33"/>
      <c r="K87" s="33"/>
      <c r="L87" s="99"/>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33"/>
      <c r="J88" s="33"/>
      <c r="K88" s="33"/>
      <c r="L88" s="99"/>
      <c r="S88" s="33"/>
      <c r="T88" s="33"/>
      <c r="U88" s="33"/>
      <c r="V88" s="33"/>
      <c r="W88" s="33"/>
      <c r="X88" s="33"/>
      <c r="Y88" s="33"/>
      <c r="Z88" s="33"/>
      <c r="AA88" s="33"/>
      <c r="AB88" s="33"/>
      <c r="AC88" s="33"/>
      <c r="AD88" s="33"/>
      <c r="AE88" s="33"/>
    </row>
    <row r="89" spans="1:31" s="2" customFormat="1" ht="16.5" customHeight="1">
      <c r="A89" s="33"/>
      <c r="B89" s="34"/>
      <c r="C89" s="33"/>
      <c r="D89" s="33"/>
      <c r="E89" s="326" t="str">
        <f>E7</f>
        <v>Rekonstrukce koupelen</v>
      </c>
      <c r="F89" s="327"/>
      <c r="G89" s="327"/>
      <c r="H89" s="327"/>
      <c r="I89" s="33"/>
      <c r="J89" s="33"/>
      <c r="K89" s="33"/>
      <c r="L89" s="99"/>
      <c r="S89" s="33"/>
      <c r="T89" s="33"/>
      <c r="U89" s="33"/>
      <c r="V89" s="33"/>
      <c r="W89" s="33"/>
      <c r="X89" s="33"/>
      <c r="Y89" s="33"/>
      <c r="Z89" s="33"/>
      <c r="AA89" s="33"/>
      <c r="AB89" s="33"/>
      <c r="AC89" s="33"/>
      <c r="AD89" s="33"/>
      <c r="AE89" s="33"/>
    </row>
    <row r="90" spans="2:12" s="1" customFormat="1" ht="12" customHeight="1">
      <c r="B90" s="21"/>
      <c r="C90" s="28" t="s">
        <v>139</v>
      </c>
      <c r="L90" s="21"/>
    </row>
    <row r="91" spans="2:12" s="1" customFormat="1" ht="16.5" customHeight="1">
      <c r="B91" s="21"/>
      <c r="E91" s="326" t="s">
        <v>140</v>
      </c>
      <c r="F91" s="301"/>
      <c r="G91" s="301"/>
      <c r="H91" s="301"/>
      <c r="L91" s="21"/>
    </row>
    <row r="92" spans="2:12" s="1" customFormat="1" ht="12" customHeight="1">
      <c r="B92" s="21"/>
      <c r="C92" s="28" t="s">
        <v>141</v>
      </c>
      <c r="L92" s="21"/>
    </row>
    <row r="93" spans="1:31" s="2" customFormat="1" ht="16.5" customHeight="1">
      <c r="A93" s="33"/>
      <c r="B93" s="34"/>
      <c r="C93" s="33"/>
      <c r="D93" s="33"/>
      <c r="E93" s="328" t="s">
        <v>142</v>
      </c>
      <c r="F93" s="329"/>
      <c r="G93" s="329"/>
      <c r="H93" s="329"/>
      <c r="I93" s="33"/>
      <c r="J93" s="33"/>
      <c r="K93" s="33"/>
      <c r="L93" s="99"/>
      <c r="S93" s="33"/>
      <c r="T93" s="33"/>
      <c r="U93" s="33"/>
      <c r="V93" s="33"/>
      <c r="W93" s="33"/>
      <c r="X93" s="33"/>
      <c r="Y93" s="33"/>
      <c r="Z93" s="33"/>
      <c r="AA93" s="33"/>
      <c r="AB93" s="33"/>
      <c r="AC93" s="33"/>
      <c r="AD93" s="33"/>
      <c r="AE93" s="33"/>
    </row>
    <row r="94" spans="1:31" s="2" customFormat="1" ht="12" customHeight="1">
      <c r="A94" s="33"/>
      <c r="B94" s="34"/>
      <c r="C94" s="28" t="s">
        <v>143</v>
      </c>
      <c r="D94" s="33"/>
      <c r="E94" s="33"/>
      <c r="F94" s="33"/>
      <c r="G94" s="33"/>
      <c r="H94" s="33"/>
      <c r="I94" s="33"/>
      <c r="J94" s="33"/>
      <c r="K94" s="33"/>
      <c r="L94" s="99"/>
      <c r="S94" s="33"/>
      <c r="T94" s="33"/>
      <c r="U94" s="33"/>
      <c r="V94" s="33"/>
      <c r="W94" s="33"/>
      <c r="X94" s="33"/>
      <c r="Y94" s="33"/>
      <c r="Z94" s="33"/>
      <c r="AA94" s="33"/>
      <c r="AB94" s="33"/>
      <c r="AC94" s="33"/>
      <c r="AD94" s="33"/>
      <c r="AE94" s="33"/>
    </row>
    <row r="95" spans="1:31" s="2" customFormat="1" ht="16.5" customHeight="1">
      <c r="A95" s="33"/>
      <c r="B95" s="34"/>
      <c r="C95" s="33"/>
      <c r="D95" s="33"/>
      <c r="E95" s="302" t="str">
        <f>E13</f>
        <v>3 - Kuchyňka typ A1-A4</v>
      </c>
      <c r="F95" s="329"/>
      <c r="G95" s="329"/>
      <c r="H95" s="329"/>
      <c r="I95" s="33"/>
      <c r="J95" s="33"/>
      <c r="K95" s="33"/>
      <c r="L95" s="99"/>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9"/>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28" t="s">
        <v>23</v>
      </c>
      <c r="J97" s="51" t="str">
        <f>IF(J16="","",J16)</f>
        <v>28. 8. 2018</v>
      </c>
      <c r="K97" s="33"/>
      <c r="L97" s="99"/>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9"/>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28" t="s">
        <v>31</v>
      </c>
      <c r="J99" s="31" t="str">
        <f>E25</f>
        <v>PROJECTICA s.r.o.</v>
      </c>
      <c r="K99" s="33"/>
      <c r="L99" s="99"/>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28" t="s">
        <v>34</v>
      </c>
      <c r="J100" s="31" t="str">
        <f>E28</f>
        <v xml:space="preserve"> </v>
      </c>
      <c r="K100" s="33"/>
      <c r="L100" s="99"/>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11" customFormat="1" ht="29.25" customHeight="1">
      <c r="A102" s="123"/>
      <c r="B102" s="124"/>
      <c r="C102" s="125" t="s">
        <v>168</v>
      </c>
      <c r="D102" s="126" t="s">
        <v>56</v>
      </c>
      <c r="E102" s="126" t="s">
        <v>52</v>
      </c>
      <c r="F102" s="126" t="s">
        <v>53</v>
      </c>
      <c r="G102" s="126" t="s">
        <v>169</v>
      </c>
      <c r="H102" s="126" t="s">
        <v>170</v>
      </c>
      <c r="I102" s="126" t="s">
        <v>171</v>
      </c>
      <c r="J102" s="126" t="s">
        <v>148</v>
      </c>
      <c r="K102" s="127" t="s">
        <v>172</v>
      </c>
      <c r="L102" s="128"/>
      <c r="M102" s="59" t="s">
        <v>3</v>
      </c>
      <c r="N102" s="60" t="s">
        <v>41</v>
      </c>
      <c r="O102" s="60" t="s">
        <v>173</v>
      </c>
      <c r="P102" s="60" t="s">
        <v>174</v>
      </c>
      <c r="Q102" s="60" t="s">
        <v>175</v>
      </c>
      <c r="R102" s="60" t="s">
        <v>176</v>
      </c>
      <c r="S102" s="60" t="s">
        <v>177</v>
      </c>
      <c r="T102" s="61" t="s">
        <v>178</v>
      </c>
      <c r="U102" s="123"/>
      <c r="V102" s="123"/>
      <c r="W102" s="123"/>
      <c r="X102" s="123"/>
      <c r="Y102" s="123"/>
      <c r="Z102" s="123"/>
      <c r="AA102" s="123"/>
      <c r="AB102" s="123"/>
      <c r="AC102" s="123"/>
      <c r="AD102" s="123"/>
      <c r="AE102" s="123"/>
    </row>
    <row r="103" spans="1:63" s="2" customFormat="1" ht="22.9" customHeight="1">
      <c r="A103" s="33"/>
      <c r="B103" s="34"/>
      <c r="C103" s="66" t="s">
        <v>179</v>
      </c>
      <c r="D103" s="33"/>
      <c r="E103" s="33"/>
      <c r="F103" s="33"/>
      <c r="G103" s="33"/>
      <c r="H103" s="33"/>
      <c r="I103" s="33"/>
      <c r="J103" s="129">
        <f>BK103</f>
        <v>0</v>
      </c>
      <c r="K103" s="33"/>
      <c r="L103" s="34"/>
      <c r="M103" s="62"/>
      <c r="N103" s="52"/>
      <c r="O103" s="63"/>
      <c r="P103" s="130">
        <f>P104+P126</f>
        <v>0</v>
      </c>
      <c r="Q103" s="63"/>
      <c r="R103" s="130">
        <f>R104+R126</f>
        <v>0.19137900000000002</v>
      </c>
      <c r="S103" s="63"/>
      <c r="T103" s="131">
        <f>T104+T126</f>
        <v>1.414885</v>
      </c>
      <c r="U103" s="33"/>
      <c r="V103" s="33"/>
      <c r="W103" s="33"/>
      <c r="X103" s="33"/>
      <c r="Y103" s="33"/>
      <c r="Z103" s="33"/>
      <c r="AA103" s="33"/>
      <c r="AB103" s="33"/>
      <c r="AC103" s="33"/>
      <c r="AD103" s="33"/>
      <c r="AE103" s="33"/>
      <c r="AT103" s="18" t="s">
        <v>70</v>
      </c>
      <c r="AU103" s="18" t="s">
        <v>149</v>
      </c>
      <c r="BK103" s="132">
        <f>BK104+BK126</f>
        <v>0</v>
      </c>
    </row>
    <row r="104" spans="2:63" s="12" customFormat="1" ht="25.9" customHeight="1">
      <c r="B104" s="133"/>
      <c r="D104" s="134" t="s">
        <v>70</v>
      </c>
      <c r="E104" s="135" t="s">
        <v>180</v>
      </c>
      <c r="F104" s="135" t="s">
        <v>181</v>
      </c>
      <c r="I104" s="136"/>
      <c r="J104" s="137">
        <f>BK104</f>
        <v>0</v>
      </c>
      <c r="L104" s="133"/>
      <c r="M104" s="138"/>
      <c r="N104" s="139"/>
      <c r="O104" s="139"/>
      <c r="P104" s="140">
        <f>P105+P112+P118+P124</f>
        <v>0</v>
      </c>
      <c r="Q104" s="139"/>
      <c r="R104" s="140">
        <f>R105+R112+R118+R124</f>
        <v>0.033395</v>
      </c>
      <c r="S104" s="139"/>
      <c r="T104" s="141">
        <f>T105+T112+T118+T124</f>
        <v>0.0966</v>
      </c>
      <c r="AR104" s="134" t="s">
        <v>15</v>
      </c>
      <c r="AT104" s="142" t="s">
        <v>70</v>
      </c>
      <c r="AU104" s="142" t="s">
        <v>71</v>
      </c>
      <c r="AY104" s="134" t="s">
        <v>182</v>
      </c>
      <c r="BK104" s="143">
        <f>BK105+BK112+BK118+BK124</f>
        <v>0</v>
      </c>
    </row>
    <row r="105" spans="2:63" s="12" customFormat="1" ht="22.9" customHeight="1">
      <c r="B105" s="133"/>
      <c r="D105" s="134" t="s">
        <v>70</v>
      </c>
      <c r="E105" s="144" t="s">
        <v>126</v>
      </c>
      <c r="F105" s="144" t="s">
        <v>203</v>
      </c>
      <c r="I105" s="136"/>
      <c r="J105" s="145">
        <f>BK105</f>
        <v>0</v>
      </c>
      <c r="L105" s="133"/>
      <c r="M105" s="138"/>
      <c r="N105" s="139"/>
      <c r="O105" s="139"/>
      <c r="P105" s="140">
        <f>SUM(P106:P111)</f>
        <v>0</v>
      </c>
      <c r="Q105" s="139"/>
      <c r="R105" s="140">
        <f>SUM(R106:R111)</f>
        <v>0.033075</v>
      </c>
      <c r="S105" s="139"/>
      <c r="T105" s="141">
        <f>SUM(T106:T111)</f>
        <v>0</v>
      </c>
      <c r="AR105" s="134" t="s">
        <v>15</v>
      </c>
      <c r="AT105" s="142" t="s">
        <v>70</v>
      </c>
      <c r="AU105" s="142" t="s">
        <v>15</v>
      </c>
      <c r="AY105" s="134" t="s">
        <v>182</v>
      </c>
      <c r="BK105" s="143">
        <f>SUM(BK106:BK111)</f>
        <v>0</v>
      </c>
    </row>
    <row r="106" spans="1:65" s="2" customFormat="1" ht="36">
      <c r="A106" s="33"/>
      <c r="B106" s="146"/>
      <c r="C106" s="147" t="s">
        <v>15</v>
      </c>
      <c r="D106" s="346" t="s">
        <v>184</v>
      </c>
      <c r="E106" s="148" t="s">
        <v>204</v>
      </c>
      <c r="F106" s="149" t="s">
        <v>205</v>
      </c>
      <c r="G106" s="150" t="s">
        <v>187</v>
      </c>
      <c r="H106" s="151">
        <v>2.1</v>
      </c>
      <c r="I106" s="152"/>
      <c r="J106" s="153">
        <f>ROUND(I106*H106,2)</f>
        <v>0</v>
      </c>
      <c r="K106" s="149" t="s">
        <v>188</v>
      </c>
      <c r="L106" s="34"/>
      <c r="M106" s="154" t="s">
        <v>3</v>
      </c>
      <c r="N106" s="155" t="s">
        <v>42</v>
      </c>
      <c r="O106" s="54"/>
      <c r="P106" s="156">
        <f>O106*H106</f>
        <v>0</v>
      </c>
      <c r="Q106" s="156">
        <v>0.01575</v>
      </c>
      <c r="R106" s="156">
        <f>Q106*H106</f>
        <v>0.033075</v>
      </c>
      <c r="S106" s="156">
        <v>0</v>
      </c>
      <c r="T106" s="157">
        <f>S106*H106</f>
        <v>0</v>
      </c>
      <c r="U106" s="33"/>
      <c r="V106" s="33"/>
      <c r="W106" s="33"/>
      <c r="X106" s="33"/>
      <c r="Y106" s="33"/>
      <c r="Z106" s="33"/>
      <c r="AA106" s="33"/>
      <c r="AB106" s="33"/>
      <c r="AC106" s="33"/>
      <c r="AD106" s="33"/>
      <c r="AE106" s="33"/>
      <c r="AR106" s="158" t="s">
        <v>87</v>
      </c>
      <c r="AT106" s="158" t="s">
        <v>184</v>
      </c>
      <c r="AU106" s="158" t="s">
        <v>79</v>
      </c>
      <c r="AY106" s="18" t="s">
        <v>182</v>
      </c>
      <c r="BE106" s="159">
        <f>IF(N106="základní",J106,0)</f>
        <v>0</v>
      </c>
      <c r="BF106" s="159">
        <f>IF(N106="snížená",J106,0)</f>
        <v>0</v>
      </c>
      <c r="BG106" s="159">
        <f>IF(N106="zákl. přenesená",J106,0)</f>
        <v>0</v>
      </c>
      <c r="BH106" s="159">
        <f>IF(N106="sníž. přenesená",J106,0)</f>
        <v>0</v>
      </c>
      <c r="BI106" s="159">
        <f>IF(N106="nulová",J106,0)</f>
        <v>0</v>
      </c>
      <c r="BJ106" s="18" t="s">
        <v>15</v>
      </c>
      <c r="BK106" s="159">
        <f>ROUND(I106*H106,2)</f>
        <v>0</v>
      </c>
      <c r="BL106" s="18" t="s">
        <v>87</v>
      </c>
      <c r="BM106" s="158" t="s">
        <v>1111</v>
      </c>
    </row>
    <row r="107" spans="2:51" s="13" customFormat="1" ht="12">
      <c r="B107" s="160"/>
      <c r="D107" s="347" t="s">
        <v>190</v>
      </c>
      <c r="E107" s="161" t="s">
        <v>3</v>
      </c>
      <c r="F107" s="162" t="s">
        <v>499</v>
      </c>
      <c r="H107" s="163">
        <v>2.1</v>
      </c>
      <c r="I107" s="164"/>
      <c r="L107" s="160"/>
      <c r="M107" s="165"/>
      <c r="N107" s="166"/>
      <c r="O107" s="166"/>
      <c r="P107" s="166"/>
      <c r="Q107" s="166"/>
      <c r="R107" s="166"/>
      <c r="S107" s="166"/>
      <c r="T107" s="167"/>
      <c r="AT107" s="161" t="s">
        <v>190</v>
      </c>
      <c r="AU107" s="161" t="s">
        <v>79</v>
      </c>
      <c r="AV107" s="13" t="s">
        <v>79</v>
      </c>
      <c r="AW107" s="13" t="s">
        <v>33</v>
      </c>
      <c r="AX107" s="13" t="s">
        <v>15</v>
      </c>
      <c r="AY107" s="161" t="s">
        <v>182</v>
      </c>
    </row>
    <row r="108" spans="1:65" s="2" customFormat="1" ht="33" customHeight="1">
      <c r="A108" s="33"/>
      <c r="B108" s="146"/>
      <c r="C108" s="147" t="s">
        <v>79</v>
      </c>
      <c r="D108" s="346" t="s">
        <v>184</v>
      </c>
      <c r="E108" s="148" t="s">
        <v>211</v>
      </c>
      <c r="F108" s="149" t="s">
        <v>212</v>
      </c>
      <c r="G108" s="150" t="s">
        <v>187</v>
      </c>
      <c r="H108" s="151">
        <v>8</v>
      </c>
      <c r="I108" s="152"/>
      <c r="J108" s="153">
        <f>ROUND(I108*H108,2)</f>
        <v>0</v>
      </c>
      <c r="K108" s="149" t="s">
        <v>188</v>
      </c>
      <c r="L108" s="34"/>
      <c r="M108" s="154" t="s">
        <v>3</v>
      </c>
      <c r="N108" s="155" t="s">
        <v>42</v>
      </c>
      <c r="O108" s="54"/>
      <c r="P108" s="156">
        <f>O108*H108</f>
        <v>0</v>
      </c>
      <c r="Q108" s="156">
        <v>0</v>
      </c>
      <c r="R108" s="156">
        <f>Q108*H108</f>
        <v>0</v>
      </c>
      <c r="S108" s="156">
        <v>0</v>
      </c>
      <c r="T108" s="157">
        <f>S108*H108</f>
        <v>0</v>
      </c>
      <c r="U108" s="33"/>
      <c r="V108" s="33"/>
      <c r="W108" s="33"/>
      <c r="X108" s="33"/>
      <c r="Y108" s="33"/>
      <c r="Z108" s="33"/>
      <c r="AA108" s="33"/>
      <c r="AB108" s="33"/>
      <c r="AC108" s="33"/>
      <c r="AD108" s="33"/>
      <c r="AE108" s="33"/>
      <c r="AR108" s="158" t="s">
        <v>87</v>
      </c>
      <c r="AT108" s="158" t="s">
        <v>184</v>
      </c>
      <c r="AU108" s="158" t="s">
        <v>79</v>
      </c>
      <c r="AY108" s="18" t="s">
        <v>182</v>
      </c>
      <c r="BE108" s="159">
        <f>IF(N108="základní",J108,0)</f>
        <v>0</v>
      </c>
      <c r="BF108" s="159">
        <f>IF(N108="snížená",J108,0)</f>
        <v>0</v>
      </c>
      <c r="BG108" s="159">
        <f>IF(N108="zákl. přenesená",J108,0)</f>
        <v>0</v>
      </c>
      <c r="BH108" s="159">
        <f>IF(N108="sníž. přenesená",J108,0)</f>
        <v>0</v>
      </c>
      <c r="BI108" s="159">
        <f>IF(N108="nulová",J108,0)</f>
        <v>0</v>
      </c>
      <c r="BJ108" s="18" t="s">
        <v>15</v>
      </c>
      <c r="BK108" s="159">
        <f>ROUND(I108*H108,2)</f>
        <v>0</v>
      </c>
      <c r="BL108" s="18" t="s">
        <v>87</v>
      </c>
      <c r="BM108" s="158" t="s">
        <v>1112</v>
      </c>
    </row>
    <row r="109" spans="1:65" s="2" customFormat="1" ht="36">
      <c r="A109" s="33"/>
      <c r="B109" s="146"/>
      <c r="C109" s="147" t="s">
        <v>75</v>
      </c>
      <c r="D109" s="346" t="s">
        <v>184</v>
      </c>
      <c r="E109" s="148" t="s">
        <v>214</v>
      </c>
      <c r="F109" s="149" t="s">
        <v>215</v>
      </c>
      <c r="G109" s="150" t="s">
        <v>187</v>
      </c>
      <c r="H109" s="151">
        <v>7</v>
      </c>
      <c r="I109" s="152"/>
      <c r="J109" s="153">
        <f>ROUND(I109*H109,2)</f>
        <v>0</v>
      </c>
      <c r="K109" s="149" t="s">
        <v>188</v>
      </c>
      <c r="L109" s="34"/>
      <c r="M109" s="154" t="s">
        <v>3</v>
      </c>
      <c r="N109" s="155" t="s">
        <v>42</v>
      </c>
      <c r="O109" s="54"/>
      <c r="P109" s="156">
        <f>O109*H109</f>
        <v>0</v>
      </c>
      <c r="Q109" s="156">
        <v>0</v>
      </c>
      <c r="R109" s="156">
        <f>Q109*H109</f>
        <v>0</v>
      </c>
      <c r="S109" s="156">
        <v>0</v>
      </c>
      <c r="T109" s="157">
        <f>S109*H109</f>
        <v>0</v>
      </c>
      <c r="U109" s="33"/>
      <c r="V109" s="33"/>
      <c r="W109" s="33"/>
      <c r="X109" s="33"/>
      <c r="Y109" s="33"/>
      <c r="Z109" s="33"/>
      <c r="AA109" s="33"/>
      <c r="AB109" s="33"/>
      <c r="AC109" s="33"/>
      <c r="AD109" s="33"/>
      <c r="AE109" s="33"/>
      <c r="AR109" s="158" t="s">
        <v>87</v>
      </c>
      <c r="AT109" s="158" t="s">
        <v>184</v>
      </c>
      <c r="AU109" s="158" t="s">
        <v>79</v>
      </c>
      <c r="AY109" s="18" t="s">
        <v>182</v>
      </c>
      <c r="BE109" s="159">
        <f>IF(N109="základní",J109,0)</f>
        <v>0</v>
      </c>
      <c r="BF109" s="159">
        <f>IF(N109="snížená",J109,0)</f>
        <v>0</v>
      </c>
      <c r="BG109" s="159">
        <f>IF(N109="zákl. přenesená",J109,0)</f>
        <v>0</v>
      </c>
      <c r="BH109" s="159">
        <f>IF(N109="sníž. přenesená",J109,0)</f>
        <v>0</v>
      </c>
      <c r="BI109" s="159">
        <f>IF(N109="nulová",J109,0)</f>
        <v>0</v>
      </c>
      <c r="BJ109" s="18" t="s">
        <v>15</v>
      </c>
      <c r="BK109" s="159">
        <f>ROUND(I109*H109,2)</f>
        <v>0</v>
      </c>
      <c r="BL109" s="18" t="s">
        <v>87</v>
      </c>
      <c r="BM109" s="158" t="s">
        <v>1113</v>
      </c>
    </row>
    <row r="110" spans="2:51" s="15" customFormat="1" ht="12">
      <c r="B110" s="176"/>
      <c r="D110" s="347" t="s">
        <v>190</v>
      </c>
      <c r="E110" s="177" t="s">
        <v>3</v>
      </c>
      <c r="F110" s="178" t="s">
        <v>217</v>
      </c>
      <c r="H110" s="177" t="s">
        <v>3</v>
      </c>
      <c r="I110" s="179"/>
      <c r="L110" s="176"/>
      <c r="M110" s="180"/>
      <c r="N110" s="181"/>
      <c r="O110" s="181"/>
      <c r="P110" s="181"/>
      <c r="Q110" s="181"/>
      <c r="R110" s="181"/>
      <c r="S110" s="181"/>
      <c r="T110" s="182"/>
      <c r="AT110" s="177" t="s">
        <v>190</v>
      </c>
      <c r="AU110" s="177" t="s">
        <v>79</v>
      </c>
      <c r="AV110" s="15" t="s">
        <v>15</v>
      </c>
      <c r="AW110" s="15" t="s">
        <v>33</v>
      </c>
      <c r="AX110" s="15" t="s">
        <v>71</v>
      </c>
      <c r="AY110" s="177" t="s">
        <v>182</v>
      </c>
    </row>
    <row r="111" spans="2:51" s="13" customFormat="1" ht="12">
      <c r="B111" s="160"/>
      <c r="D111" s="347" t="s">
        <v>190</v>
      </c>
      <c r="E111" s="161" t="s">
        <v>3</v>
      </c>
      <c r="F111" s="162" t="s">
        <v>502</v>
      </c>
      <c r="H111" s="163">
        <v>7</v>
      </c>
      <c r="I111" s="164"/>
      <c r="L111" s="160"/>
      <c r="M111" s="165"/>
      <c r="N111" s="166"/>
      <c r="O111" s="166"/>
      <c r="P111" s="166"/>
      <c r="Q111" s="166"/>
      <c r="R111" s="166"/>
      <c r="S111" s="166"/>
      <c r="T111" s="167"/>
      <c r="AT111" s="161" t="s">
        <v>190</v>
      </c>
      <c r="AU111" s="161" t="s">
        <v>79</v>
      </c>
      <c r="AV111" s="13" t="s">
        <v>79</v>
      </c>
      <c r="AW111" s="13" t="s">
        <v>33</v>
      </c>
      <c r="AX111" s="13" t="s">
        <v>15</v>
      </c>
      <c r="AY111" s="161" t="s">
        <v>182</v>
      </c>
    </row>
    <row r="112" spans="2:63" s="12" customFormat="1" ht="22.9" customHeight="1">
      <c r="B112" s="133"/>
      <c r="D112" s="348" t="s">
        <v>70</v>
      </c>
      <c r="E112" s="144" t="s">
        <v>219</v>
      </c>
      <c r="F112" s="144" t="s">
        <v>220</v>
      </c>
      <c r="I112" s="136"/>
      <c r="J112" s="145">
        <f>BK112</f>
        <v>0</v>
      </c>
      <c r="L112" s="133"/>
      <c r="M112" s="138"/>
      <c r="N112" s="139"/>
      <c r="O112" s="139"/>
      <c r="P112" s="140">
        <f>P113+P115</f>
        <v>0</v>
      </c>
      <c r="Q112" s="139"/>
      <c r="R112" s="140">
        <f>R113+R115</f>
        <v>0.00032</v>
      </c>
      <c r="S112" s="139"/>
      <c r="T112" s="141">
        <f>T113+T115</f>
        <v>0.0966</v>
      </c>
      <c r="AR112" s="134" t="s">
        <v>15</v>
      </c>
      <c r="AT112" s="142" t="s">
        <v>70</v>
      </c>
      <c r="AU112" s="142" t="s">
        <v>15</v>
      </c>
      <c r="AY112" s="134" t="s">
        <v>182</v>
      </c>
      <c r="BK112" s="143">
        <f>BK113+BK115</f>
        <v>0</v>
      </c>
    </row>
    <row r="113" spans="2:63" s="12" customFormat="1" ht="20.85" customHeight="1">
      <c r="B113" s="133"/>
      <c r="D113" s="348" t="s">
        <v>70</v>
      </c>
      <c r="E113" s="144" t="s">
        <v>221</v>
      </c>
      <c r="F113" s="144" t="s">
        <v>222</v>
      </c>
      <c r="I113" s="136"/>
      <c r="J113" s="145">
        <f>BK113</f>
        <v>0</v>
      </c>
      <c r="L113" s="133"/>
      <c r="M113" s="138"/>
      <c r="N113" s="139"/>
      <c r="O113" s="139"/>
      <c r="P113" s="140">
        <f>P114</f>
        <v>0</v>
      </c>
      <c r="Q113" s="139"/>
      <c r="R113" s="140">
        <f>R114</f>
        <v>0.00032</v>
      </c>
      <c r="S113" s="139"/>
      <c r="T113" s="141">
        <f>T114</f>
        <v>0</v>
      </c>
      <c r="AR113" s="134" t="s">
        <v>15</v>
      </c>
      <c r="AT113" s="142" t="s">
        <v>70</v>
      </c>
      <c r="AU113" s="142" t="s">
        <v>79</v>
      </c>
      <c r="AY113" s="134" t="s">
        <v>182</v>
      </c>
      <c r="BK113" s="143">
        <f>BK114</f>
        <v>0</v>
      </c>
    </row>
    <row r="114" spans="1:65" s="2" customFormat="1" ht="36">
      <c r="A114" s="33"/>
      <c r="B114" s="146"/>
      <c r="C114" s="147" t="s">
        <v>87</v>
      </c>
      <c r="D114" s="346" t="s">
        <v>184</v>
      </c>
      <c r="E114" s="148" t="s">
        <v>223</v>
      </c>
      <c r="F114" s="149" t="s">
        <v>224</v>
      </c>
      <c r="G114" s="150" t="s">
        <v>187</v>
      </c>
      <c r="H114" s="151">
        <v>8</v>
      </c>
      <c r="I114" s="152"/>
      <c r="J114" s="153">
        <f>ROUND(I114*H114,2)</f>
        <v>0</v>
      </c>
      <c r="K114" s="149" t="s">
        <v>188</v>
      </c>
      <c r="L114" s="34"/>
      <c r="M114" s="154" t="s">
        <v>3</v>
      </c>
      <c r="N114" s="155" t="s">
        <v>42</v>
      </c>
      <c r="O114" s="54"/>
      <c r="P114" s="156">
        <f>O114*H114</f>
        <v>0</v>
      </c>
      <c r="Q114" s="156">
        <v>4E-05</v>
      </c>
      <c r="R114" s="156">
        <f>Q114*H114</f>
        <v>0.00032</v>
      </c>
      <c r="S114" s="156">
        <v>0</v>
      </c>
      <c r="T114" s="157">
        <f>S114*H114</f>
        <v>0</v>
      </c>
      <c r="U114" s="33"/>
      <c r="V114" s="33"/>
      <c r="W114" s="33"/>
      <c r="X114" s="33"/>
      <c r="Y114" s="33"/>
      <c r="Z114" s="33"/>
      <c r="AA114" s="33"/>
      <c r="AB114" s="33"/>
      <c r="AC114" s="33"/>
      <c r="AD114" s="33"/>
      <c r="AE114" s="33"/>
      <c r="AR114" s="158" t="s">
        <v>87</v>
      </c>
      <c r="AT114" s="158" t="s">
        <v>184</v>
      </c>
      <c r="AU114" s="158" t="s">
        <v>75</v>
      </c>
      <c r="AY114" s="18" t="s">
        <v>182</v>
      </c>
      <c r="BE114" s="159">
        <f>IF(N114="základní",J114,0)</f>
        <v>0</v>
      </c>
      <c r="BF114" s="159">
        <f>IF(N114="snížená",J114,0)</f>
        <v>0</v>
      </c>
      <c r="BG114" s="159">
        <f>IF(N114="zákl. přenesená",J114,0)</f>
        <v>0</v>
      </c>
      <c r="BH114" s="159">
        <f>IF(N114="sníž. přenesená",J114,0)</f>
        <v>0</v>
      </c>
      <c r="BI114" s="159">
        <f>IF(N114="nulová",J114,0)</f>
        <v>0</v>
      </c>
      <c r="BJ114" s="18" t="s">
        <v>15</v>
      </c>
      <c r="BK114" s="159">
        <f>ROUND(I114*H114,2)</f>
        <v>0</v>
      </c>
      <c r="BL114" s="18" t="s">
        <v>87</v>
      </c>
      <c r="BM114" s="158" t="s">
        <v>1114</v>
      </c>
    </row>
    <row r="115" spans="2:63" s="12" customFormat="1" ht="20.85" customHeight="1">
      <c r="B115" s="133"/>
      <c r="D115" s="348" t="s">
        <v>70</v>
      </c>
      <c r="E115" s="144" t="s">
        <v>227</v>
      </c>
      <c r="F115" s="144" t="s">
        <v>228</v>
      </c>
      <c r="I115" s="136"/>
      <c r="J115" s="145">
        <f>BK115</f>
        <v>0</v>
      </c>
      <c r="L115" s="133"/>
      <c r="M115" s="138"/>
      <c r="N115" s="139"/>
      <c r="O115" s="139"/>
      <c r="P115" s="140">
        <f>SUM(P116:P117)</f>
        <v>0</v>
      </c>
      <c r="Q115" s="139"/>
      <c r="R115" s="140">
        <f>SUM(R116:R117)</f>
        <v>0</v>
      </c>
      <c r="S115" s="139"/>
      <c r="T115" s="141">
        <f>SUM(T116:T117)</f>
        <v>0.0966</v>
      </c>
      <c r="AR115" s="134" t="s">
        <v>15</v>
      </c>
      <c r="AT115" s="142" t="s">
        <v>70</v>
      </c>
      <c r="AU115" s="142" t="s">
        <v>79</v>
      </c>
      <c r="AY115" s="134" t="s">
        <v>182</v>
      </c>
      <c r="BK115" s="143">
        <f>SUM(BK116:BK117)</f>
        <v>0</v>
      </c>
    </row>
    <row r="116" spans="1:65" s="2" customFormat="1" ht="36">
      <c r="A116" s="33"/>
      <c r="B116" s="146"/>
      <c r="C116" s="147" t="s">
        <v>111</v>
      </c>
      <c r="D116" s="346" t="s">
        <v>184</v>
      </c>
      <c r="E116" s="148" t="s">
        <v>236</v>
      </c>
      <c r="F116" s="149" t="s">
        <v>237</v>
      </c>
      <c r="G116" s="150" t="s">
        <v>187</v>
      </c>
      <c r="H116" s="151">
        <v>2.1</v>
      </c>
      <c r="I116" s="152"/>
      <c r="J116" s="153">
        <f>ROUND(I116*H116,2)</f>
        <v>0</v>
      </c>
      <c r="K116" s="149" t="s">
        <v>188</v>
      </c>
      <c r="L116" s="34"/>
      <c r="M116" s="154" t="s">
        <v>3</v>
      </c>
      <c r="N116" s="155" t="s">
        <v>42</v>
      </c>
      <c r="O116" s="54"/>
      <c r="P116" s="156">
        <f>O116*H116</f>
        <v>0</v>
      </c>
      <c r="Q116" s="156">
        <v>0</v>
      </c>
      <c r="R116" s="156">
        <f>Q116*H116</f>
        <v>0</v>
      </c>
      <c r="S116" s="156">
        <v>0.046</v>
      </c>
      <c r="T116" s="157">
        <f>S116*H116</f>
        <v>0.0966</v>
      </c>
      <c r="U116" s="33"/>
      <c r="V116" s="33"/>
      <c r="W116" s="33"/>
      <c r="X116" s="33"/>
      <c r="Y116" s="33"/>
      <c r="Z116" s="33"/>
      <c r="AA116" s="33"/>
      <c r="AB116" s="33"/>
      <c r="AC116" s="33"/>
      <c r="AD116" s="33"/>
      <c r="AE116" s="33"/>
      <c r="AR116" s="158" t="s">
        <v>87</v>
      </c>
      <c r="AT116" s="158" t="s">
        <v>184</v>
      </c>
      <c r="AU116" s="158" t="s">
        <v>75</v>
      </c>
      <c r="AY116" s="18" t="s">
        <v>182</v>
      </c>
      <c r="BE116" s="159">
        <f>IF(N116="základní",J116,0)</f>
        <v>0</v>
      </c>
      <c r="BF116" s="159">
        <f>IF(N116="snížená",J116,0)</f>
        <v>0</v>
      </c>
      <c r="BG116" s="159">
        <f>IF(N116="zákl. přenesená",J116,0)</f>
        <v>0</v>
      </c>
      <c r="BH116" s="159">
        <f>IF(N116="sníž. přenesená",J116,0)</f>
        <v>0</v>
      </c>
      <c r="BI116" s="159">
        <f>IF(N116="nulová",J116,0)</f>
        <v>0</v>
      </c>
      <c r="BJ116" s="18" t="s">
        <v>15</v>
      </c>
      <c r="BK116" s="159">
        <f>ROUND(I116*H116,2)</f>
        <v>0</v>
      </c>
      <c r="BL116" s="18" t="s">
        <v>87</v>
      </c>
      <c r="BM116" s="158" t="s">
        <v>1115</v>
      </c>
    </row>
    <row r="117" spans="2:51" s="13" customFormat="1" ht="12">
      <c r="B117" s="160"/>
      <c r="D117" s="347" t="s">
        <v>190</v>
      </c>
      <c r="E117" s="161" t="s">
        <v>3</v>
      </c>
      <c r="F117" s="162" t="s">
        <v>499</v>
      </c>
      <c r="H117" s="163">
        <v>2.1</v>
      </c>
      <c r="I117" s="164"/>
      <c r="L117" s="160"/>
      <c r="M117" s="165"/>
      <c r="N117" s="166"/>
      <c r="O117" s="166"/>
      <c r="P117" s="166"/>
      <c r="Q117" s="166"/>
      <c r="R117" s="166"/>
      <c r="S117" s="166"/>
      <c r="T117" s="167"/>
      <c r="AT117" s="161" t="s">
        <v>190</v>
      </c>
      <c r="AU117" s="161" t="s">
        <v>75</v>
      </c>
      <c r="AV117" s="13" t="s">
        <v>79</v>
      </c>
      <c r="AW117" s="13" t="s">
        <v>33</v>
      </c>
      <c r="AX117" s="13" t="s">
        <v>15</v>
      </c>
      <c r="AY117" s="161" t="s">
        <v>182</v>
      </c>
    </row>
    <row r="118" spans="2:63" s="12" customFormat="1" ht="22.9" customHeight="1">
      <c r="B118" s="133"/>
      <c r="D118" s="348" t="s">
        <v>70</v>
      </c>
      <c r="E118" s="144" t="s">
        <v>240</v>
      </c>
      <c r="F118" s="144" t="s">
        <v>241</v>
      </c>
      <c r="I118" s="136"/>
      <c r="J118" s="145">
        <f>BK118</f>
        <v>0</v>
      </c>
      <c r="L118" s="133"/>
      <c r="M118" s="138"/>
      <c r="N118" s="139"/>
      <c r="O118" s="139"/>
      <c r="P118" s="140">
        <f>SUM(P119:P123)</f>
        <v>0</v>
      </c>
      <c r="Q118" s="139"/>
      <c r="R118" s="140">
        <f>SUM(R119:R123)</f>
        <v>0</v>
      </c>
      <c r="S118" s="139"/>
      <c r="T118" s="141">
        <f>SUM(T119:T123)</f>
        <v>0</v>
      </c>
      <c r="AR118" s="134" t="s">
        <v>15</v>
      </c>
      <c r="AT118" s="142" t="s">
        <v>70</v>
      </c>
      <c r="AU118" s="142" t="s">
        <v>15</v>
      </c>
      <c r="AY118" s="134" t="s">
        <v>182</v>
      </c>
      <c r="BK118" s="143">
        <f>SUM(BK119:BK123)</f>
        <v>0</v>
      </c>
    </row>
    <row r="119" spans="1:65" s="2" customFormat="1" ht="44.25" customHeight="1">
      <c r="A119" s="33"/>
      <c r="B119" s="146"/>
      <c r="C119" s="147" t="s">
        <v>126</v>
      </c>
      <c r="D119" s="346" t="s">
        <v>184</v>
      </c>
      <c r="E119" s="148" t="s">
        <v>995</v>
      </c>
      <c r="F119" s="149" t="s">
        <v>996</v>
      </c>
      <c r="G119" s="150" t="s">
        <v>245</v>
      </c>
      <c r="H119" s="151">
        <v>1.415</v>
      </c>
      <c r="I119" s="152"/>
      <c r="J119" s="153">
        <f>ROUND(I119*H119,2)</f>
        <v>0</v>
      </c>
      <c r="K119" s="149" t="s">
        <v>188</v>
      </c>
      <c r="L119" s="34"/>
      <c r="M119" s="154" t="s">
        <v>3</v>
      </c>
      <c r="N119" s="155" t="s">
        <v>42</v>
      </c>
      <c r="O119" s="54"/>
      <c r="P119" s="156">
        <f>O119*H119</f>
        <v>0</v>
      </c>
      <c r="Q119" s="156">
        <v>0</v>
      </c>
      <c r="R119" s="156">
        <f>Q119*H119</f>
        <v>0</v>
      </c>
      <c r="S119" s="156">
        <v>0</v>
      </c>
      <c r="T119" s="157">
        <f>S119*H119</f>
        <v>0</v>
      </c>
      <c r="U119" s="33"/>
      <c r="V119" s="33"/>
      <c r="W119" s="33"/>
      <c r="X119" s="33"/>
      <c r="Y119" s="33"/>
      <c r="Z119" s="33"/>
      <c r="AA119" s="33"/>
      <c r="AB119" s="33"/>
      <c r="AC119" s="33"/>
      <c r="AD119" s="33"/>
      <c r="AE119" s="33"/>
      <c r="AR119" s="158" t="s">
        <v>87</v>
      </c>
      <c r="AT119" s="158" t="s">
        <v>184</v>
      </c>
      <c r="AU119" s="158" t="s">
        <v>79</v>
      </c>
      <c r="AY119" s="18" t="s">
        <v>182</v>
      </c>
      <c r="BE119" s="159">
        <f>IF(N119="základní",J119,0)</f>
        <v>0</v>
      </c>
      <c r="BF119" s="159">
        <f>IF(N119="snížená",J119,0)</f>
        <v>0</v>
      </c>
      <c r="BG119" s="159">
        <f>IF(N119="zákl. přenesená",J119,0)</f>
        <v>0</v>
      </c>
      <c r="BH119" s="159">
        <f>IF(N119="sníž. přenesená",J119,0)</f>
        <v>0</v>
      </c>
      <c r="BI119" s="159">
        <f>IF(N119="nulová",J119,0)</f>
        <v>0</v>
      </c>
      <c r="BJ119" s="18" t="s">
        <v>15</v>
      </c>
      <c r="BK119" s="159">
        <f>ROUND(I119*H119,2)</f>
        <v>0</v>
      </c>
      <c r="BL119" s="18" t="s">
        <v>87</v>
      </c>
      <c r="BM119" s="158" t="s">
        <v>1116</v>
      </c>
    </row>
    <row r="120" spans="1:65" s="2" customFormat="1" ht="33" customHeight="1">
      <c r="A120" s="33"/>
      <c r="B120" s="146"/>
      <c r="C120" s="147" t="s">
        <v>129</v>
      </c>
      <c r="D120" s="346" t="s">
        <v>184</v>
      </c>
      <c r="E120" s="148" t="s">
        <v>248</v>
      </c>
      <c r="F120" s="149" t="s">
        <v>249</v>
      </c>
      <c r="G120" s="150" t="s">
        <v>245</v>
      </c>
      <c r="H120" s="151">
        <v>1.415</v>
      </c>
      <c r="I120" s="152"/>
      <c r="J120" s="153">
        <f>ROUND(I120*H120,2)</f>
        <v>0</v>
      </c>
      <c r="K120" s="149" t="s">
        <v>188</v>
      </c>
      <c r="L120" s="34"/>
      <c r="M120" s="154" t="s">
        <v>3</v>
      </c>
      <c r="N120" s="155" t="s">
        <v>42</v>
      </c>
      <c r="O120" s="54"/>
      <c r="P120" s="156">
        <f>O120*H120</f>
        <v>0</v>
      </c>
      <c r="Q120" s="156">
        <v>0</v>
      </c>
      <c r="R120" s="156">
        <f>Q120*H120</f>
        <v>0</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1117</v>
      </c>
    </row>
    <row r="121" spans="1:65" s="2" customFormat="1" ht="44.25" customHeight="1">
      <c r="A121" s="33"/>
      <c r="B121" s="146"/>
      <c r="C121" s="147" t="s">
        <v>132</v>
      </c>
      <c r="D121" s="346" t="s">
        <v>184</v>
      </c>
      <c r="E121" s="148" t="s">
        <v>252</v>
      </c>
      <c r="F121" s="149" t="s">
        <v>253</v>
      </c>
      <c r="G121" s="150" t="s">
        <v>245</v>
      </c>
      <c r="H121" s="151">
        <v>42.45</v>
      </c>
      <c r="I121" s="152"/>
      <c r="J121" s="153">
        <f>ROUND(I121*H121,2)</f>
        <v>0</v>
      </c>
      <c r="K121" s="149" t="s">
        <v>188</v>
      </c>
      <c r="L121" s="34"/>
      <c r="M121" s="154" t="s">
        <v>3</v>
      </c>
      <c r="N121" s="155" t="s">
        <v>42</v>
      </c>
      <c r="O121" s="54"/>
      <c r="P121" s="156">
        <f>O121*H121</f>
        <v>0</v>
      </c>
      <c r="Q121" s="156">
        <v>0</v>
      </c>
      <c r="R121" s="156">
        <f>Q121*H121</f>
        <v>0</v>
      </c>
      <c r="S121" s="156">
        <v>0</v>
      </c>
      <c r="T121" s="157">
        <f>S121*H121</f>
        <v>0</v>
      </c>
      <c r="U121" s="33"/>
      <c r="V121" s="33"/>
      <c r="W121" s="33"/>
      <c r="X121" s="33"/>
      <c r="Y121" s="33"/>
      <c r="Z121" s="33"/>
      <c r="AA121" s="33"/>
      <c r="AB121" s="33"/>
      <c r="AC121" s="33"/>
      <c r="AD121" s="33"/>
      <c r="AE121" s="33"/>
      <c r="AR121" s="158" t="s">
        <v>87</v>
      </c>
      <c r="AT121" s="158" t="s">
        <v>184</v>
      </c>
      <c r="AU121" s="158" t="s">
        <v>79</v>
      </c>
      <c r="AY121" s="18" t="s">
        <v>182</v>
      </c>
      <c r="BE121" s="159">
        <f>IF(N121="základní",J121,0)</f>
        <v>0</v>
      </c>
      <c r="BF121" s="159">
        <f>IF(N121="snížená",J121,0)</f>
        <v>0</v>
      </c>
      <c r="BG121" s="159">
        <f>IF(N121="zákl. přenesená",J121,0)</f>
        <v>0</v>
      </c>
      <c r="BH121" s="159">
        <f>IF(N121="sníž. přenesená",J121,0)</f>
        <v>0</v>
      </c>
      <c r="BI121" s="159">
        <f>IF(N121="nulová",J121,0)</f>
        <v>0</v>
      </c>
      <c r="BJ121" s="18" t="s">
        <v>15</v>
      </c>
      <c r="BK121" s="159">
        <f>ROUND(I121*H121,2)</f>
        <v>0</v>
      </c>
      <c r="BL121" s="18" t="s">
        <v>87</v>
      </c>
      <c r="BM121" s="158" t="s">
        <v>1118</v>
      </c>
    </row>
    <row r="122" spans="2:51" s="13" customFormat="1" ht="12">
      <c r="B122" s="160"/>
      <c r="D122" s="347" t="s">
        <v>190</v>
      </c>
      <c r="F122" s="162" t="s">
        <v>508</v>
      </c>
      <c r="H122" s="163">
        <v>42.45</v>
      </c>
      <c r="I122" s="164"/>
      <c r="L122" s="160"/>
      <c r="M122" s="165"/>
      <c r="N122" s="166"/>
      <c r="O122" s="166"/>
      <c r="P122" s="166"/>
      <c r="Q122" s="166"/>
      <c r="R122" s="166"/>
      <c r="S122" s="166"/>
      <c r="T122" s="167"/>
      <c r="AT122" s="161" t="s">
        <v>190</v>
      </c>
      <c r="AU122" s="161" t="s">
        <v>79</v>
      </c>
      <c r="AV122" s="13" t="s">
        <v>79</v>
      </c>
      <c r="AW122" s="13" t="s">
        <v>4</v>
      </c>
      <c r="AX122" s="13" t="s">
        <v>15</v>
      </c>
      <c r="AY122" s="161" t="s">
        <v>182</v>
      </c>
    </row>
    <row r="123" spans="1:65" s="2" customFormat="1" ht="44.25" customHeight="1">
      <c r="A123" s="33"/>
      <c r="B123" s="146"/>
      <c r="C123" s="147" t="s">
        <v>219</v>
      </c>
      <c r="D123" s="346" t="s">
        <v>184</v>
      </c>
      <c r="E123" s="148" t="s">
        <v>257</v>
      </c>
      <c r="F123" s="149" t="s">
        <v>258</v>
      </c>
      <c r="G123" s="150" t="s">
        <v>245</v>
      </c>
      <c r="H123" s="151">
        <v>1.415</v>
      </c>
      <c r="I123" s="152"/>
      <c r="J123" s="153">
        <f>ROUND(I123*H123,2)</f>
        <v>0</v>
      </c>
      <c r="K123" s="149" t="s">
        <v>188</v>
      </c>
      <c r="L123" s="34"/>
      <c r="M123" s="154" t="s">
        <v>3</v>
      </c>
      <c r="N123" s="155" t="s">
        <v>42</v>
      </c>
      <c r="O123" s="54"/>
      <c r="P123" s="156">
        <f>O123*H123</f>
        <v>0</v>
      </c>
      <c r="Q123" s="156">
        <v>0</v>
      </c>
      <c r="R123" s="156">
        <f>Q123*H123</f>
        <v>0</v>
      </c>
      <c r="S123" s="156">
        <v>0</v>
      </c>
      <c r="T123" s="157">
        <f>S123*H123</f>
        <v>0</v>
      </c>
      <c r="U123" s="33"/>
      <c r="V123" s="33"/>
      <c r="W123" s="33"/>
      <c r="X123" s="33"/>
      <c r="Y123" s="33"/>
      <c r="Z123" s="33"/>
      <c r="AA123" s="33"/>
      <c r="AB123" s="33"/>
      <c r="AC123" s="33"/>
      <c r="AD123" s="33"/>
      <c r="AE123" s="33"/>
      <c r="AR123" s="158" t="s">
        <v>87</v>
      </c>
      <c r="AT123" s="158" t="s">
        <v>184</v>
      </c>
      <c r="AU123" s="158" t="s">
        <v>79</v>
      </c>
      <c r="AY123" s="18" t="s">
        <v>182</v>
      </c>
      <c r="BE123" s="159">
        <f>IF(N123="základní",J123,0)</f>
        <v>0</v>
      </c>
      <c r="BF123" s="159">
        <f>IF(N123="snížená",J123,0)</f>
        <v>0</v>
      </c>
      <c r="BG123" s="159">
        <f>IF(N123="zákl. přenesená",J123,0)</f>
        <v>0</v>
      </c>
      <c r="BH123" s="159">
        <f>IF(N123="sníž. přenesená",J123,0)</f>
        <v>0</v>
      </c>
      <c r="BI123" s="159">
        <f>IF(N123="nulová",J123,0)</f>
        <v>0</v>
      </c>
      <c r="BJ123" s="18" t="s">
        <v>15</v>
      </c>
      <c r="BK123" s="159">
        <f>ROUND(I123*H123,2)</f>
        <v>0</v>
      </c>
      <c r="BL123" s="18" t="s">
        <v>87</v>
      </c>
      <c r="BM123" s="158" t="s">
        <v>1119</v>
      </c>
    </row>
    <row r="124" spans="2:63" s="12" customFormat="1" ht="22.9" customHeight="1">
      <c r="B124" s="133"/>
      <c r="D124" s="348" t="s">
        <v>70</v>
      </c>
      <c r="E124" s="144" t="s">
        <v>260</v>
      </c>
      <c r="F124" s="144" t="s">
        <v>261</v>
      </c>
      <c r="I124" s="136"/>
      <c r="J124" s="145">
        <f>BK124</f>
        <v>0</v>
      </c>
      <c r="L124" s="133"/>
      <c r="M124" s="138"/>
      <c r="N124" s="139"/>
      <c r="O124" s="139"/>
      <c r="P124" s="140">
        <f>P125</f>
        <v>0</v>
      </c>
      <c r="Q124" s="139"/>
      <c r="R124" s="140">
        <f>R125</f>
        <v>0</v>
      </c>
      <c r="S124" s="139"/>
      <c r="T124" s="141">
        <f>T125</f>
        <v>0</v>
      </c>
      <c r="AR124" s="134" t="s">
        <v>15</v>
      </c>
      <c r="AT124" s="142" t="s">
        <v>70</v>
      </c>
      <c r="AU124" s="142" t="s">
        <v>15</v>
      </c>
      <c r="AY124" s="134" t="s">
        <v>182</v>
      </c>
      <c r="BK124" s="143">
        <f>BK125</f>
        <v>0</v>
      </c>
    </row>
    <row r="125" spans="1:65" s="2" customFormat="1" ht="55.5" customHeight="1">
      <c r="A125" s="33"/>
      <c r="B125" s="146"/>
      <c r="C125" s="147" t="s">
        <v>235</v>
      </c>
      <c r="D125" s="346" t="s">
        <v>184</v>
      </c>
      <c r="E125" s="148" t="s">
        <v>793</v>
      </c>
      <c r="F125" s="149" t="s">
        <v>794</v>
      </c>
      <c r="G125" s="150" t="s">
        <v>245</v>
      </c>
      <c r="H125" s="151">
        <v>0.033</v>
      </c>
      <c r="I125" s="152"/>
      <c r="J125" s="153">
        <f>ROUND(I125*H125,2)</f>
        <v>0</v>
      </c>
      <c r="K125" s="149" t="s">
        <v>188</v>
      </c>
      <c r="L125" s="34"/>
      <c r="M125" s="154" t="s">
        <v>3</v>
      </c>
      <c r="N125" s="155" t="s">
        <v>42</v>
      </c>
      <c r="O125" s="54"/>
      <c r="P125" s="156">
        <f>O125*H125</f>
        <v>0</v>
      </c>
      <c r="Q125" s="156">
        <v>0</v>
      </c>
      <c r="R125" s="156">
        <f>Q125*H125</f>
        <v>0</v>
      </c>
      <c r="S125" s="156">
        <v>0</v>
      </c>
      <c r="T125" s="157">
        <f>S125*H125</f>
        <v>0</v>
      </c>
      <c r="U125" s="33"/>
      <c r="V125" s="33"/>
      <c r="W125" s="33"/>
      <c r="X125" s="33"/>
      <c r="Y125" s="33"/>
      <c r="Z125" s="33"/>
      <c r="AA125" s="33"/>
      <c r="AB125" s="33"/>
      <c r="AC125" s="33"/>
      <c r="AD125" s="33"/>
      <c r="AE125" s="33"/>
      <c r="AR125" s="158" t="s">
        <v>87</v>
      </c>
      <c r="AT125" s="158" t="s">
        <v>184</v>
      </c>
      <c r="AU125" s="158" t="s">
        <v>79</v>
      </c>
      <c r="AY125" s="18" t="s">
        <v>182</v>
      </c>
      <c r="BE125" s="159">
        <f>IF(N125="základní",J125,0)</f>
        <v>0</v>
      </c>
      <c r="BF125" s="159">
        <f>IF(N125="snížená",J125,0)</f>
        <v>0</v>
      </c>
      <c r="BG125" s="159">
        <f>IF(N125="zákl. přenesená",J125,0)</f>
        <v>0</v>
      </c>
      <c r="BH125" s="159">
        <f>IF(N125="sníž. přenesená",J125,0)</f>
        <v>0</v>
      </c>
      <c r="BI125" s="159">
        <f>IF(N125="nulová",J125,0)</f>
        <v>0</v>
      </c>
      <c r="BJ125" s="18" t="s">
        <v>15</v>
      </c>
      <c r="BK125" s="159">
        <f>ROUND(I125*H125,2)</f>
        <v>0</v>
      </c>
      <c r="BL125" s="18" t="s">
        <v>87</v>
      </c>
      <c r="BM125" s="158" t="s">
        <v>1120</v>
      </c>
    </row>
    <row r="126" spans="2:63" s="12" customFormat="1" ht="25.9" customHeight="1">
      <c r="B126" s="133"/>
      <c r="D126" s="348" t="s">
        <v>70</v>
      </c>
      <c r="E126" s="135" t="s">
        <v>265</v>
      </c>
      <c r="F126" s="135" t="s">
        <v>266</v>
      </c>
      <c r="I126" s="136"/>
      <c r="J126" s="137">
        <f>BK126</f>
        <v>0</v>
      </c>
      <c r="L126" s="133"/>
      <c r="M126" s="138"/>
      <c r="N126" s="139"/>
      <c r="O126" s="139"/>
      <c r="P126" s="140">
        <f>P127+P133+P143+P155</f>
        <v>0</v>
      </c>
      <c r="Q126" s="139"/>
      <c r="R126" s="140">
        <f>R127+R133+R143+R155</f>
        <v>0.157984</v>
      </c>
      <c r="S126" s="139"/>
      <c r="T126" s="141">
        <f>T127+T133+T143+T155</f>
        <v>1.318285</v>
      </c>
      <c r="AR126" s="134" t="s">
        <v>79</v>
      </c>
      <c r="AT126" s="142" t="s">
        <v>70</v>
      </c>
      <c r="AU126" s="142" t="s">
        <v>71</v>
      </c>
      <c r="AY126" s="134" t="s">
        <v>182</v>
      </c>
      <c r="BK126" s="143">
        <f>BK127+BK133+BK143+BK155</f>
        <v>0</v>
      </c>
    </row>
    <row r="127" spans="2:63" s="12" customFormat="1" ht="22.9" customHeight="1">
      <c r="B127" s="133"/>
      <c r="D127" s="348" t="s">
        <v>70</v>
      </c>
      <c r="E127" s="144" t="s">
        <v>326</v>
      </c>
      <c r="F127" s="144" t="s">
        <v>327</v>
      </c>
      <c r="I127" s="136"/>
      <c r="J127" s="145">
        <f>BK127</f>
        <v>0</v>
      </c>
      <c r="L127" s="133"/>
      <c r="M127" s="138"/>
      <c r="N127" s="139"/>
      <c r="O127" s="139"/>
      <c r="P127" s="140">
        <f>SUM(P128:P132)</f>
        <v>0</v>
      </c>
      <c r="Q127" s="139"/>
      <c r="R127" s="140">
        <f>SUM(R128:R132)</f>
        <v>0.10071000000000001</v>
      </c>
      <c r="S127" s="139"/>
      <c r="T127" s="141">
        <f>SUM(T128:T132)</f>
        <v>0.13768</v>
      </c>
      <c r="AR127" s="134" t="s">
        <v>79</v>
      </c>
      <c r="AT127" s="142" t="s">
        <v>70</v>
      </c>
      <c r="AU127" s="142" t="s">
        <v>15</v>
      </c>
      <c r="AY127" s="134" t="s">
        <v>182</v>
      </c>
      <c r="BK127" s="143">
        <f>SUM(BK128:BK132)</f>
        <v>0</v>
      </c>
    </row>
    <row r="128" spans="1:65" s="2" customFormat="1" ht="48">
      <c r="A128" s="33"/>
      <c r="B128" s="146"/>
      <c r="C128" s="147" t="s">
        <v>242</v>
      </c>
      <c r="D128" s="346" t="s">
        <v>184</v>
      </c>
      <c r="E128" s="148" t="s">
        <v>329</v>
      </c>
      <c r="F128" s="149" t="s">
        <v>330</v>
      </c>
      <c r="G128" s="150" t="s">
        <v>187</v>
      </c>
      <c r="H128" s="151">
        <v>8</v>
      </c>
      <c r="I128" s="152"/>
      <c r="J128" s="153">
        <f>ROUND(I128*H128,2)</f>
        <v>0</v>
      </c>
      <c r="K128" s="149" t="s">
        <v>3</v>
      </c>
      <c r="L128" s="34"/>
      <c r="M128" s="154" t="s">
        <v>3</v>
      </c>
      <c r="N128" s="155" t="s">
        <v>42</v>
      </c>
      <c r="O128" s="54"/>
      <c r="P128" s="156">
        <f>O128*H128</f>
        <v>0</v>
      </c>
      <c r="Q128" s="156">
        <v>0.01254</v>
      </c>
      <c r="R128" s="156">
        <f>Q128*H128</f>
        <v>0.10032</v>
      </c>
      <c r="S128" s="156">
        <v>0</v>
      </c>
      <c r="T128" s="157">
        <f>S128*H128</f>
        <v>0</v>
      </c>
      <c r="U128" s="33"/>
      <c r="V128" s="33"/>
      <c r="W128" s="33"/>
      <c r="X128" s="33"/>
      <c r="Y128" s="33"/>
      <c r="Z128" s="33"/>
      <c r="AA128" s="33"/>
      <c r="AB128" s="33"/>
      <c r="AC128" s="33"/>
      <c r="AD128" s="33"/>
      <c r="AE128" s="33"/>
      <c r="AR128" s="158" t="s">
        <v>269</v>
      </c>
      <c r="AT128" s="158" t="s">
        <v>184</v>
      </c>
      <c r="AU128" s="158" t="s">
        <v>79</v>
      </c>
      <c r="AY128" s="18" t="s">
        <v>182</v>
      </c>
      <c r="BE128" s="159">
        <f>IF(N128="základní",J128,0)</f>
        <v>0</v>
      </c>
      <c r="BF128" s="159">
        <f>IF(N128="snížená",J128,0)</f>
        <v>0</v>
      </c>
      <c r="BG128" s="159">
        <f>IF(N128="zákl. přenesená",J128,0)</f>
        <v>0</v>
      </c>
      <c r="BH128" s="159">
        <f>IF(N128="sníž. přenesená",J128,0)</f>
        <v>0</v>
      </c>
      <c r="BI128" s="159">
        <f>IF(N128="nulová",J128,0)</f>
        <v>0</v>
      </c>
      <c r="BJ128" s="18" t="s">
        <v>15</v>
      </c>
      <c r="BK128" s="159">
        <f>ROUND(I128*H128,2)</f>
        <v>0</v>
      </c>
      <c r="BL128" s="18" t="s">
        <v>269</v>
      </c>
      <c r="BM128" s="158" t="s">
        <v>1121</v>
      </c>
    </row>
    <row r="129" spans="1:65" s="2" customFormat="1" ht="48">
      <c r="A129" s="33"/>
      <c r="B129" s="146"/>
      <c r="C129" s="147" t="s">
        <v>247</v>
      </c>
      <c r="D129" s="346" t="s">
        <v>184</v>
      </c>
      <c r="E129" s="148" t="s">
        <v>333</v>
      </c>
      <c r="F129" s="149" t="s">
        <v>334</v>
      </c>
      <c r="G129" s="150" t="s">
        <v>187</v>
      </c>
      <c r="H129" s="151">
        <v>8</v>
      </c>
      <c r="I129" s="152"/>
      <c r="J129" s="153">
        <f>ROUND(I129*H129,2)</f>
        <v>0</v>
      </c>
      <c r="K129" s="149" t="s">
        <v>188</v>
      </c>
      <c r="L129" s="34"/>
      <c r="M129" s="154" t="s">
        <v>3</v>
      </c>
      <c r="N129" s="155" t="s">
        <v>42</v>
      </c>
      <c r="O129" s="54"/>
      <c r="P129" s="156">
        <f>O129*H129</f>
        <v>0</v>
      </c>
      <c r="Q129" s="156">
        <v>0</v>
      </c>
      <c r="R129" s="156">
        <f>Q129*H129</f>
        <v>0</v>
      </c>
      <c r="S129" s="156">
        <v>0.01721</v>
      </c>
      <c r="T129" s="157">
        <f>S129*H129</f>
        <v>0.13768</v>
      </c>
      <c r="U129" s="33"/>
      <c r="V129" s="33"/>
      <c r="W129" s="33"/>
      <c r="X129" s="33"/>
      <c r="Y129" s="33"/>
      <c r="Z129" s="33"/>
      <c r="AA129" s="33"/>
      <c r="AB129" s="33"/>
      <c r="AC129" s="33"/>
      <c r="AD129" s="33"/>
      <c r="AE129" s="33"/>
      <c r="AR129" s="158" t="s">
        <v>269</v>
      </c>
      <c r="AT129" s="158" t="s">
        <v>184</v>
      </c>
      <c r="AU129" s="158" t="s">
        <v>79</v>
      </c>
      <c r="AY129" s="18" t="s">
        <v>182</v>
      </c>
      <c r="BE129" s="159">
        <f>IF(N129="základní",J129,0)</f>
        <v>0</v>
      </c>
      <c r="BF129" s="159">
        <f>IF(N129="snížená",J129,0)</f>
        <v>0</v>
      </c>
      <c r="BG129" s="159">
        <f>IF(N129="zákl. přenesená",J129,0)</f>
        <v>0</v>
      </c>
      <c r="BH129" s="159">
        <f>IF(N129="sníž. přenesená",J129,0)</f>
        <v>0</v>
      </c>
      <c r="BI129" s="159">
        <f>IF(N129="nulová",J129,0)</f>
        <v>0</v>
      </c>
      <c r="BJ129" s="18" t="s">
        <v>15</v>
      </c>
      <c r="BK129" s="159">
        <f>ROUND(I129*H129,2)</f>
        <v>0</v>
      </c>
      <c r="BL129" s="18" t="s">
        <v>269</v>
      </c>
      <c r="BM129" s="158" t="s">
        <v>1122</v>
      </c>
    </row>
    <row r="130" spans="1:65" s="2" customFormat="1" ht="33" customHeight="1">
      <c r="A130" s="33"/>
      <c r="B130" s="146"/>
      <c r="C130" s="147" t="s">
        <v>251</v>
      </c>
      <c r="D130" s="346" t="s">
        <v>184</v>
      </c>
      <c r="E130" s="148" t="s">
        <v>337</v>
      </c>
      <c r="F130" s="149" t="s">
        <v>338</v>
      </c>
      <c r="G130" s="150" t="s">
        <v>300</v>
      </c>
      <c r="H130" s="151">
        <v>1</v>
      </c>
      <c r="I130" s="152"/>
      <c r="J130" s="153">
        <f>ROUND(I130*H130,2)</f>
        <v>0</v>
      </c>
      <c r="K130" s="149" t="s">
        <v>3</v>
      </c>
      <c r="L130" s="34"/>
      <c r="M130" s="154" t="s">
        <v>3</v>
      </c>
      <c r="N130" s="155" t="s">
        <v>42</v>
      </c>
      <c r="O130" s="54"/>
      <c r="P130" s="156">
        <f>O130*H130</f>
        <v>0</v>
      </c>
      <c r="Q130" s="156">
        <v>3E-05</v>
      </c>
      <c r="R130" s="156">
        <f>Q130*H130</f>
        <v>3E-05</v>
      </c>
      <c r="S130" s="156">
        <v>0</v>
      </c>
      <c r="T130" s="157">
        <f>S130*H130</f>
        <v>0</v>
      </c>
      <c r="U130" s="33"/>
      <c r="V130" s="33"/>
      <c r="W130" s="33"/>
      <c r="X130" s="33"/>
      <c r="Y130" s="33"/>
      <c r="Z130" s="33"/>
      <c r="AA130" s="33"/>
      <c r="AB130" s="33"/>
      <c r="AC130" s="33"/>
      <c r="AD130" s="33"/>
      <c r="AE130" s="33"/>
      <c r="AR130" s="158" t="s">
        <v>269</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269</v>
      </c>
      <c r="BM130" s="158" t="s">
        <v>1123</v>
      </c>
    </row>
    <row r="131" spans="1:65" s="2" customFormat="1" ht="21.75" customHeight="1">
      <c r="A131" s="33"/>
      <c r="B131" s="146"/>
      <c r="C131" s="184" t="s">
        <v>256</v>
      </c>
      <c r="D131" s="349" t="s">
        <v>341</v>
      </c>
      <c r="E131" s="185" t="s">
        <v>342</v>
      </c>
      <c r="F131" s="186" t="s">
        <v>343</v>
      </c>
      <c r="G131" s="187" t="s">
        <v>300</v>
      </c>
      <c r="H131" s="188">
        <v>1</v>
      </c>
      <c r="I131" s="189"/>
      <c r="J131" s="190">
        <f>ROUND(I131*H131,2)</f>
        <v>0</v>
      </c>
      <c r="K131" s="186" t="s">
        <v>3</v>
      </c>
      <c r="L131" s="191"/>
      <c r="M131" s="192" t="s">
        <v>3</v>
      </c>
      <c r="N131" s="193" t="s">
        <v>42</v>
      </c>
      <c r="O131" s="54"/>
      <c r="P131" s="156">
        <f>O131*H131</f>
        <v>0</v>
      </c>
      <c r="Q131" s="156">
        <v>0.00036</v>
      </c>
      <c r="R131" s="156">
        <f>Q131*H131</f>
        <v>0.00036</v>
      </c>
      <c r="S131" s="156">
        <v>0</v>
      </c>
      <c r="T131" s="157">
        <f>S131*H131</f>
        <v>0</v>
      </c>
      <c r="U131" s="33"/>
      <c r="V131" s="33"/>
      <c r="W131" s="33"/>
      <c r="X131" s="33"/>
      <c r="Y131" s="33"/>
      <c r="Z131" s="33"/>
      <c r="AA131" s="33"/>
      <c r="AB131" s="33"/>
      <c r="AC131" s="33"/>
      <c r="AD131" s="33"/>
      <c r="AE131" s="33"/>
      <c r="AR131" s="158" t="s">
        <v>344</v>
      </c>
      <c r="AT131" s="158" t="s">
        <v>341</v>
      </c>
      <c r="AU131" s="158" t="s">
        <v>79</v>
      </c>
      <c r="AY131" s="18" t="s">
        <v>182</v>
      </c>
      <c r="BE131" s="159">
        <f>IF(N131="základní",J131,0)</f>
        <v>0</v>
      </c>
      <c r="BF131" s="159">
        <f>IF(N131="snížená",J131,0)</f>
        <v>0</v>
      </c>
      <c r="BG131" s="159">
        <f>IF(N131="zákl. přenesená",J131,0)</f>
        <v>0</v>
      </c>
      <c r="BH131" s="159">
        <f>IF(N131="sníž. přenesená",J131,0)</f>
        <v>0</v>
      </c>
      <c r="BI131" s="159">
        <f>IF(N131="nulová",J131,0)</f>
        <v>0</v>
      </c>
      <c r="BJ131" s="18" t="s">
        <v>15</v>
      </c>
      <c r="BK131" s="159">
        <f>ROUND(I131*H131,2)</f>
        <v>0</v>
      </c>
      <c r="BL131" s="18" t="s">
        <v>269</v>
      </c>
      <c r="BM131" s="158" t="s">
        <v>1124</v>
      </c>
    </row>
    <row r="132" spans="1:65" s="2" customFormat="1" ht="48">
      <c r="A132" s="33"/>
      <c r="B132" s="146"/>
      <c r="C132" s="147" t="s">
        <v>9</v>
      </c>
      <c r="D132" s="346" t="s">
        <v>184</v>
      </c>
      <c r="E132" s="148" t="s">
        <v>816</v>
      </c>
      <c r="F132" s="149" t="s">
        <v>817</v>
      </c>
      <c r="G132" s="150" t="s">
        <v>290</v>
      </c>
      <c r="H132" s="183"/>
      <c r="I132" s="152"/>
      <c r="J132" s="153">
        <f>ROUND(I132*H132,2)</f>
        <v>0</v>
      </c>
      <c r="K132" s="149" t="s">
        <v>188</v>
      </c>
      <c r="L132" s="34"/>
      <c r="M132" s="154" t="s">
        <v>3</v>
      </c>
      <c r="N132" s="155" t="s">
        <v>42</v>
      </c>
      <c r="O132" s="54"/>
      <c r="P132" s="156">
        <f>O132*H132</f>
        <v>0</v>
      </c>
      <c r="Q132" s="156">
        <v>0</v>
      </c>
      <c r="R132" s="156">
        <f>Q132*H132</f>
        <v>0</v>
      </c>
      <c r="S132" s="156">
        <v>0</v>
      </c>
      <c r="T132" s="157">
        <f>S132*H132</f>
        <v>0</v>
      </c>
      <c r="U132" s="33"/>
      <c r="V132" s="33"/>
      <c r="W132" s="33"/>
      <c r="X132" s="33"/>
      <c r="Y132" s="33"/>
      <c r="Z132" s="33"/>
      <c r="AA132" s="33"/>
      <c r="AB132" s="33"/>
      <c r="AC132" s="33"/>
      <c r="AD132" s="33"/>
      <c r="AE132" s="33"/>
      <c r="AR132" s="158" t="s">
        <v>269</v>
      </c>
      <c r="AT132" s="158" t="s">
        <v>184</v>
      </c>
      <c r="AU132" s="158" t="s">
        <v>79</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269</v>
      </c>
      <c r="BM132" s="158" t="s">
        <v>1125</v>
      </c>
    </row>
    <row r="133" spans="2:63" s="12" customFormat="1" ht="22.9" customHeight="1">
      <c r="B133" s="133"/>
      <c r="D133" s="348" t="s">
        <v>70</v>
      </c>
      <c r="E133" s="144" t="s">
        <v>349</v>
      </c>
      <c r="F133" s="144" t="s">
        <v>350</v>
      </c>
      <c r="I133" s="136"/>
      <c r="J133" s="145">
        <f>BK133</f>
        <v>0</v>
      </c>
      <c r="L133" s="133"/>
      <c r="M133" s="138"/>
      <c r="N133" s="139"/>
      <c r="O133" s="139"/>
      <c r="P133" s="140">
        <f>SUM(P134:P142)</f>
        <v>0</v>
      </c>
      <c r="Q133" s="139"/>
      <c r="R133" s="140">
        <f>SUM(R134:R142)</f>
        <v>0</v>
      </c>
      <c r="S133" s="139"/>
      <c r="T133" s="141">
        <f>SUM(T134:T142)</f>
        <v>1</v>
      </c>
      <c r="AR133" s="134" t="s">
        <v>79</v>
      </c>
      <c r="AT133" s="142" t="s">
        <v>70</v>
      </c>
      <c r="AU133" s="142" t="s">
        <v>15</v>
      </c>
      <c r="AY133" s="134" t="s">
        <v>182</v>
      </c>
      <c r="BK133" s="143">
        <f>SUM(BK134:BK142)</f>
        <v>0</v>
      </c>
    </row>
    <row r="134" spans="1:65" s="2" customFormat="1" ht="44.25" customHeight="1">
      <c r="A134" s="33"/>
      <c r="B134" s="146"/>
      <c r="C134" s="147" t="s">
        <v>269</v>
      </c>
      <c r="D134" s="346" t="s">
        <v>184</v>
      </c>
      <c r="E134" s="148" t="s">
        <v>826</v>
      </c>
      <c r="F134" s="149" t="s">
        <v>827</v>
      </c>
      <c r="G134" s="150" t="s">
        <v>290</v>
      </c>
      <c r="H134" s="183"/>
      <c r="I134" s="152"/>
      <c r="J134" s="153">
        <f aca="true" t="shared" si="0" ref="J134:J142">ROUND(I134*H134,2)</f>
        <v>0</v>
      </c>
      <c r="K134" s="149" t="s">
        <v>188</v>
      </c>
      <c r="L134" s="34"/>
      <c r="M134" s="154" t="s">
        <v>3</v>
      </c>
      <c r="N134" s="155" t="s">
        <v>42</v>
      </c>
      <c r="O134" s="54"/>
      <c r="P134" s="156">
        <f aca="true" t="shared" si="1" ref="P134:P142">O134*H134</f>
        <v>0</v>
      </c>
      <c r="Q134" s="156">
        <v>0</v>
      </c>
      <c r="R134" s="156">
        <f aca="true" t="shared" si="2" ref="R134:R142">Q134*H134</f>
        <v>0</v>
      </c>
      <c r="S134" s="156">
        <v>0</v>
      </c>
      <c r="T134" s="157">
        <f aca="true" t="shared" si="3" ref="T134:T142">S134*H134</f>
        <v>0</v>
      </c>
      <c r="U134" s="33"/>
      <c r="V134" s="33"/>
      <c r="W134" s="33"/>
      <c r="X134" s="33"/>
      <c r="Y134" s="33"/>
      <c r="Z134" s="33"/>
      <c r="AA134" s="33"/>
      <c r="AB134" s="33"/>
      <c r="AC134" s="33"/>
      <c r="AD134" s="33"/>
      <c r="AE134" s="33"/>
      <c r="AR134" s="158" t="s">
        <v>269</v>
      </c>
      <c r="AT134" s="158" t="s">
        <v>184</v>
      </c>
      <c r="AU134" s="158" t="s">
        <v>79</v>
      </c>
      <c r="AY134" s="18" t="s">
        <v>182</v>
      </c>
      <c r="BE134" s="159">
        <f aca="true" t="shared" si="4" ref="BE134:BE142">IF(N134="základní",J134,0)</f>
        <v>0</v>
      </c>
      <c r="BF134" s="159">
        <f aca="true" t="shared" si="5" ref="BF134:BF142">IF(N134="snížená",J134,0)</f>
        <v>0</v>
      </c>
      <c r="BG134" s="159">
        <f aca="true" t="shared" si="6" ref="BG134:BG142">IF(N134="zákl. přenesená",J134,0)</f>
        <v>0</v>
      </c>
      <c r="BH134" s="159">
        <f aca="true" t="shared" si="7" ref="BH134:BH142">IF(N134="sníž. přenesená",J134,0)</f>
        <v>0</v>
      </c>
      <c r="BI134" s="159">
        <f aca="true" t="shared" si="8" ref="BI134:BI142">IF(N134="nulová",J134,0)</f>
        <v>0</v>
      </c>
      <c r="BJ134" s="18" t="s">
        <v>15</v>
      </c>
      <c r="BK134" s="159">
        <f aca="true" t="shared" si="9" ref="BK134:BK142">ROUND(I134*H134,2)</f>
        <v>0</v>
      </c>
      <c r="BL134" s="18" t="s">
        <v>269</v>
      </c>
      <c r="BM134" s="158" t="s">
        <v>1126</v>
      </c>
    </row>
    <row r="135" spans="1:65" s="2" customFormat="1" ht="24">
      <c r="A135" s="33"/>
      <c r="B135" s="146"/>
      <c r="C135" s="147" t="s">
        <v>273</v>
      </c>
      <c r="D135" s="346" t="s">
        <v>184</v>
      </c>
      <c r="E135" s="148" t="s">
        <v>517</v>
      </c>
      <c r="F135" s="149" t="s">
        <v>518</v>
      </c>
      <c r="G135" s="150" t="s">
        <v>519</v>
      </c>
      <c r="H135" s="151">
        <v>1</v>
      </c>
      <c r="I135" s="152"/>
      <c r="J135" s="153">
        <f t="shared" si="0"/>
        <v>0</v>
      </c>
      <c r="K135" s="149" t="s">
        <v>3</v>
      </c>
      <c r="L135" s="34"/>
      <c r="M135" s="154" t="s">
        <v>3</v>
      </c>
      <c r="N135" s="155" t="s">
        <v>42</v>
      </c>
      <c r="O135" s="54"/>
      <c r="P135" s="156">
        <f t="shared" si="1"/>
        <v>0</v>
      </c>
      <c r="Q135" s="156">
        <v>0</v>
      </c>
      <c r="R135" s="156">
        <f t="shared" si="2"/>
        <v>0</v>
      </c>
      <c r="S135" s="156">
        <v>1</v>
      </c>
      <c r="T135" s="157">
        <f t="shared" si="3"/>
        <v>1</v>
      </c>
      <c r="U135" s="33"/>
      <c r="V135" s="33"/>
      <c r="W135" s="33"/>
      <c r="X135" s="33"/>
      <c r="Y135" s="33"/>
      <c r="Z135" s="33"/>
      <c r="AA135" s="33"/>
      <c r="AB135" s="33"/>
      <c r="AC135" s="33"/>
      <c r="AD135" s="33"/>
      <c r="AE135" s="33"/>
      <c r="AR135" s="158" t="s">
        <v>269</v>
      </c>
      <c r="AT135" s="158" t="s">
        <v>184</v>
      </c>
      <c r="AU135" s="158" t="s">
        <v>79</v>
      </c>
      <c r="AY135" s="18" t="s">
        <v>182</v>
      </c>
      <c r="BE135" s="159">
        <f t="shared" si="4"/>
        <v>0</v>
      </c>
      <c r="BF135" s="159">
        <f t="shared" si="5"/>
        <v>0</v>
      </c>
      <c r="BG135" s="159">
        <f t="shared" si="6"/>
        <v>0</v>
      </c>
      <c r="BH135" s="159">
        <f t="shared" si="7"/>
        <v>0</v>
      </c>
      <c r="BI135" s="159">
        <f t="shared" si="8"/>
        <v>0</v>
      </c>
      <c r="BJ135" s="18" t="s">
        <v>15</v>
      </c>
      <c r="BK135" s="159">
        <f t="shared" si="9"/>
        <v>0</v>
      </c>
      <c r="BL135" s="18" t="s">
        <v>269</v>
      </c>
      <c r="BM135" s="158" t="s">
        <v>1127</v>
      </c>
    </row>
    <row r="136" spans="1:65" s="2" customFormat="1" ht="72">
      <c r="A136" s="33"/>
      <c r="B136" s="146"/>
      <c r="C136" s="147" t="s">
        <v>280</v>
      </c>
      <c r="D136" s="346" t="s">
        <v>184</v>
      </c>
      <c r="E136" s="148" t="s">
        <v>521</v>
      </c>
      <c r="F136" s="149" t="s">
        <v>522</v>
      </c>
      <c r="G136" s="150" t="s">
        <v>519</v>
      </c>
      <c r="H136" s="151">
        <v>1</v>
      </c>
      <c r="I136" s="152"/>
      <c r="J136" s="153">
        <f t="shared" si="0"/>
        <v>0</v>
      </c>
      <c r="K136" s="149" t="s">
        <v>3</v>
      </c>
      <c r="L136" s="34"/>
      <c r="M136" s="154" t="s">
        <v>3</v>
      </c>
      <c r="N136" s="155" t="s">
        <v>42</v>
      </c>
      <c r="O136" s="54"/>
      <c r="P136" s="156">
        <f t="shared" si="1"/>
        <v>0</v>
      </c>
      <c r="Q136" s="156">
        <v>0</v>
      </c>
      <c r="R136" s="156">
        <f t="shared" si="2"/>
        <v>0</v>
      </c>
      <c r="S136" s="156">
        <v>0</v>
      </c>
      <c r="T136" s="157">
        <f t="shared" si="3"/>
        <v>0</v>
      </c>
      <c r="U136" s="33"/>
      <c r="V136" s="33"/>
      <c r="W136" s="33"/>
      <c r="X136" s="33"/>
      <c r="Y136" s="33"/>
      <c r="Z136" s="33"/>
      <c r="AA136" s="33"/>
      <c r="AB136" s="33"/>
      <c r="AC136" s="33"/>
      <c r="AD136" s="33"/>
      <c r="AE136" s="33"/>
      <c r="AR136" s="158" t="s">
        <v>269</v>
      </c>
      <c r="AT136" s="158" t="s">
        <v>184</v>
      </c>
      <c r="AU136" s="158" t="s">
        <v>79</v>
      </c>
      <c r="AY136" s="18" t="s">
        <v>182</v>
      </c>
      <c r="BE136" s="159">
        <f t="shared" si="4"/>
        <v>0</v>
      </c>
      <c r="BF136" s="159">
        <f t="shared" si="5"/>
        <v>0</v>
      </c>
      <c r="BG136" s="159">
        <f t="shared" si="6"/>
        <v>0</v>
      </c>
      <c r="BH136" s="159">
        <f t="shared" si="7"/>
        <v>0</v>
      </c>
      <c r="BI136" s="159">
        <f t="shared" si="8"/>
        <v>0</v>
      </c>
      <c r="BJ136" s="18" t="s">
        <v>15</v>
      </c>
      <c r="BK136" s="159">
        <f t="shared" si="9"/>
        <v>0</v>
      </c>
      <c r="BL136" s="18" t="s">
        <v>269</v>
      </c>
      <c r="BM136" s="158" t="s">
        <v>1128</v>
      </c>
    </row>
    <row r="137" spans="1:65" s="2" customFormat="1" ht="16.5" customHeight="1">
      <c r="A137" s="33"/>
      <c r="B137" s="146"/>
      <c r="C137" s="147" t="s">
        <v>287</v>
      </c>
      <c r="D137" s="346" t="s">
        <v>184</v>
      </c>
      <c r="E137" s="148" t="s">
        <v>524</v>
      </c>
      <c r="F137" s="149" t="s">
        <v>525</v>
      </c>
      <c r="G137" s="150" t="s">
        <v>300</v>
      </c>
      <c r="H137" s="151">
        <v>1</v>
      </c>
      <c r="I137" s="152"/>
      <c r="J137" s="153">
        <f t="shared" si="0"/>
        <v>0</v>
      </c>
      <c r="K137" s="149" t="s">
        <v>3</v>
      </c>
      <c r="L137" s="34"/>
      <c r="M137" s="154" t="s">
        <v>3</v>
      </c>
      <c r="N137" s="155" t="s">
        <v>42</v>
      </c>
      <c r="O137" s="54"/>
      <c r="P137" s="156">
        <f t="shared" si="1"/>
        <v>0</v>
      </c>
      <c r="Q137" s="156">
        <v>0</v>
      </c>
      <c r="R137" s="156">
        <f t="shared" si="2"/>
        <v>0</v>
      </c>
      <c r="S137" s="156">
        <v>0</v>
      </c>
      <c r="T137" s="157">
        <f t="shared" si="3"/>
        <v>0</v>
      </c>
      <c r="U137" s="33"/>
      <c r="V137" s="33"/>
      <c r="W137" s="33"/>
      <c r="X137" s="33"/>
      <c r="Y137" s="33"/>
      <c r="Z137" s="33"/>
      <c r="AA137" s="33"/>
      <c r="AB137" s="33"/>
      <c r="AC137" s="33"/>
      <c r="AD137" s="33"/>
      <c r="AE137" s="33"/>
      <c r="AR137" s="158" t="s">
        <v>269</v>
      </c>
      <c r="AT137" s="158" t="s">
        <v>184</v>
      </c>
      <c r="AU137" s="158" t="s">
        <v>79</v>
      </c>
      <c r="AY137" s="18" t="s">
        <v>182</v>
      </c>
      <c r="BE137" s="159">
        <f t="shared" si="4"/>
        <v>0</v>
      </c>
      <c r="BF137" s="159">
        <f t="shared" si="5"/>
        <v>0</v>
      </c>
      <c r="BG137" s="159">
        <f t="shared" si="6"/>
        <v>0</v>
      </c>
      <c r="BH137" s="159">
        <f t="shared" si="7"/>
        <v>0</v>
      </c>
      <c r="BI137" s="159">
        <f t="shared" si="8"/>
        <v>0</v>
      </c>
      <c r="BJ137" s="18" t="s">
        <v>15</v>
      </c>
      <c r="BK137" s="159">
        <f t="shared" si="9"/>
        <v>0</v>
      </c>
      <c r="BL137" s="18" t="s">
        <v>269</v>
      </c>
      <c r="BM137" s="158" t="s">
        <v>1129</v>
      </c>
    </row>
    <row r="138" spans="1:65" s="2" customFormat="1" ht="16.5" customHeight="1">
      <c r="A138" s="33"/>
      <c r="B138" s="146"/>
      <c r="C138" s="147" t="s">
        <v>294</v>
      </c>
      <c r="D138" s="346" t="s">
        <v>184</v>
      </c>
      <c r="E138" s="148" t="s">
        <v>527</v>
      </c>
      <c r="F138" s="149" t="s">
        <v>528</v>
      </c>
      <c r="G138" s="150" t="s">
        <v>300</v>
      </c>
      <c r="H138" s="151">
        <v>1</v>
      </c>
      <c r="I138" s="152"/>
      <c r="J138" s="153">
        <f t="shared" si="0"/>
        <v>0</v>
      </c>
      <c r="K138" s="149" t="s">
        <v>3</v>
      </c>
      <c r="L138" s="34"/>
      <c r="M138" s="154" t="s">
        <v>3</v>
      </c>
      <c r="N138" s="155" t="s">
        <v>42</v>
      </c>
      <c r="O138" s="54"/>
      <c r="P138" s="156">
        <f t="shared" si="1"/>
        <v>0</v>
      </c>
      <c r="Q138" s="156">
        <v>0</v>
      </c>
      <c r="R138" s="156">
        <f t="shared" si="2"/>
        <v>0</v>
      </c>
      <c r="S138" s="156">
        <v>0</v>
      </c>
      <c r="T138" s="157">
        <f t="shared" si="3"/>
        <v>0</v>
      </c>
      <c r="U138" s="33"/>
      <c r="V138" s="33"/>
      <c r="W138" s="33"/>
      <c r="X138" s="33"/>
      <c r="Y138" s="33"/>
      <c r="Z138" s="33"/>
      <c r="AA138" s="33"/>
      <c r="AB138" s="33"/>
      <c r="AC138" s="33"/>
      <c r="AD138" s="33"/>
      <c r="AE138" s="33"/>
      <c r="AR138" s="158" t="s">
        <v>269</v>
      </c>
      <c r="AT138" s="158" t="s">
        <v>184</v>
      </c>
      <c r="AU138" s="158" t="s">
        <v>79</v>
      </c>
      <c r="AY138" s="18" t="s">
        <v>182</v>
      </c>
      <c r="BE138" s="159">
        <f t="shared" si="4"/>
        <v>0</v>
      </c>
      <c r="BF138" s="159">
        <f t="shared" si="5"/>
        <v>0</v>
      </c>
      <c r="BG138" s="159">
        <f t="shared" si="6"/>
        <v>0</v>
      </c>
      <c r="BH138" s="159">
        <f t="shared" si="7"/>
        <v>0</v>
      </c>
      <c r="BI138" s="159">
        <f t="shared" si="8"/>
        <v>0</v>
      </c>
      <c r="BJ138" s="18" t="s">
        <v>15</v>
      </c>
      <c r="BK138" s="159">
        <f t="shared" si="9"/>
        <v>0</v>
      </c>
      <c r="BL138" s="18" t="s">
        <v>269</v>
      </c>
      <c r="BM138" s="158" t="s">
        <v>1130</v>
      </c>
    </row>
    <row r="139" spans="1:65" s="2" customFormat="1" ht="16.5" customHeight="1">
      <c r="A139" s="33"/>
      <c r="B139" s="146"/>
      <c r="C139" s="147" t="s">
        <v>8</v>
      </c>
      <c r="D139" s="346" t="s">
        <v>184</v>
      </c>
      <c r="E139" s="148" t="s">
        <v>530</v>
      </c>
      <c r="F139" s="149" t="s">
        <v>531</v>
      </c>
      <c r="G139" s="150" t="s">
        <v>300</v>
      </c>
      <c r="H139" s="151">
        <v>1</v>
      </c>
      <c r="I139" s="152"/>
      <c r="J139" s="153">
        <f t="shared" si="0"/>
        <v>0</v>
      </c>
      <c r="K139" s="149" t="s">
        <v>3</v>
      </c>
      <c r="L139" s="34"/>
      <c r="M139" s="154" t="s">
        <v>3</v>
      </c>
      <c r="N139" s="155" t="s">
        <v>42</v>
      </c>
      <c r="O139" s="54"/>
      <c r="P139" s="156">
        <f t="shared" si="1"/>
        <v>0</v>
      </c>
      <c r="Q139" s="156">
        <v>0</v>
      </c>
      <c r="R139" s="156">
        <f t="shared" si="2"/>
        <v>0</v>
      </c>
      <c r="S139" s="156">
        <v>0</v>
      </c>
      <c r="T139" s="157">
        <f t="shared" si="3"/>
        <v>0</v>
      </c>
      <c r="U139" s="33"/>
      <c r="V139" s="33"/>
      <c r="W139" s="33"/>
      <c r="X139" s="33"/>
      <c r="Y139" s="33"/>
      <c r="Z139" s="33"/>
      <c r="AA139" s="33"/>
      <c r="AB139" s="33"/>
      <c r="AC139" s="33"/>
      <c r="AD139" s="33"/>
      <c r="AE139" s="33"/>
      <c r="AR139" s="158" t="s">
        <v>269</v>
      </c>
      <c r="AT139" s="158" t="s">
        <v>184</v>
      </c>
      <c r="AU139" s="158" t="s">
        <v>79</v>
      </c>
      <c r="AY139" s="18" t="s">
        <v>182</v>
      </c>
      <c r="BE139" s="159">
        <f t="shared" si="4"/>
        <v>0</v>
      </c>
      <c r="BF139" s="159">
        <f t="shared" si="5"/>
        <v>0</v>
      </c>
      <c r="BG139" s="159">
        <f t="shared" si="6"/>
        <v>0</v>
      </c>
      <c r="BH139" s="159">
        <f t="shared" si="7"/>
        <v>0</v>
      </c>
      <c r="BI139" s="159">
        <f t="shared" si="8"/>
        <v>0</v>
      </c>
      <c r="BJ139" s="18" t="s">
        <v>15</v>
      </c>
      <c r="BK139" s="159">
        <f t="shared" si="9"/>
        <v>0</v>
      </c>
      <c r="BL139" s="18" t="s">
        <v>269</v>
      </c>
      <c r="BM139" s="158" t="s">
        <v>1131</v>
      </c>
    </row>
    <row r="140" spans="1:65" s="2" customFormat="1" ht="16.5" customHeight="1">
      <c r="A140" s="33"/>
      <c r="B140" s="146"/>
      <c r="C140" s="147" t="s">
        <v>302</v>
      </c>
      <c r="D140" s="346" t="s">
        <v>184</v>
      </c>
      <c r="E140" s="148" t="s">
        <v>533</v>
      </c>
      <c r="F140" s="149" t="s">
        <v>534</v>
      </c>
      <c r="G140" s="150" t="s">
        <v>300</v>
      </c>
      <c r="H140" s="151">
        <v>1</v>
      </c>
      <c r="I140" s="152"/>
      <c r="J140" s="153">
        <f t="shared" si="0"/>
        <v>0</v>
      </c>
      <c r="K140" s="149" t="s">
        <v>3</v>
      </c>
      <c r="L140" s="34"/>
      <c r="M140" s="154" t="s">
        <v>3</v>
      </c>
      <c r="N140" s="155" t="s">
        <v>42</v>
      </c>
      <c r="O140" s="54"/>
      <c r="P140" s="156">
        <f t="shared" si="1"/>
        <v>0</v>
      </c>
      <c r="Q140" s="156">
        <v>0</v>
      </c>
      <c r="R140" s="156">
        <f t="shared" si="2"/>
        <v>0</v>
      </c>
      <c r="S140" s="156">
        <v>0</v>
      </c>
      <c r="T140" s="157">
        <f t="shared" si="3"/>
        <v>0</v>
      </c>
      <c r="U140" s="33"/>
      <c r="V140" s="33"/>
      <c r="W140" s="33"/>
      <c r="X140" s="33"/>
      <c r="Y140" s="33"/>
      <c r="Z140" s="33"/>
      <c r="AA140" s="33"/>
      <c r="AB140" s="33"/>
      <c r="AC140" s="33"/>
      <c r="AD140" s="33"/>
      <c r="AE140" s="33"/>
      <c r="AR140" s="158" t="s">
        <v>269</v>
      </c>
      <c r="AT140" s="158" t="s">
        <v>184</v>
      </c>
      <c r="AU140" s="158" t="s">
        <v>79</v>
      </c>
      <c r="AY140" s="18" t="s">
        <v>182</v>
      </c>
      <c r="BE140" s="159">
        <f t="shared" si="4"/>
        <v>0</v>
      </c>
      <c r="BF140" s="159">
        <f t="shared" si="5"/>
        <v>0</v>
      </c>
      <c r="BG140" s="159">
        <f t="shared" si="6"/>
        <v>0</v>
      </c>
      <c r="BH140" s="159">
        <f t="shared" si="7"/>
        <v>0</v>
      </c>
      <c r="BI140" s="159">
        <f t="shared" si="8"/>
        <v>0</v>
      </c>
      <c r="BJ140" s="18" t="s">
        <v>15</v>
      </c>
      <c r="BK140" s="159">
        <f t="shared" si="9"/>
        <v>0</v>
      </c>
      <c r="BL140" s="18" t="s">
        <v>269</v>
      </c>
      <c r="BM140" s="158" t="s">
        <v>1132</v>
      </c>
    </row>
    <row r="141" spans="1:65" s="2" customFormat="1" ht="16.5" customHeight="1">
      <c r="A141" s="33"/>
      <c r="B141" s="146"/>
      <c r="C141" s="147" t="s">
        <v>306</v>
      </c>
      <c r="D141" s="346" t="s">
        <v>184</v>
      </c>
      <c r="E141" s="148" t="s">
        <v>536</v>
      </c>
      <c r="F141" s="149" t="s">
        <v>537</v>
      </c>
      <c r="G141" s="150" t="s">
        <v>300</v>
      </c>
      <c r="H141" s="151">
        <v>1</v>
      </c>
      <c r="I141" s="152"/>
      <c r="J141" s="153">
        <f t="shared" si="0"/>
        <v>0</v>
      </c>
      <c r="K141" s="149" t="s">
        <v>3</v>
      </c>
      <c r="L141" s="34"/>
      <c r="M141" s="154" t="s">
        <v>3</v>
      </c>
      <c r="N141" s="155" t="s">
        <v>42</v>
      </c>
      <c r="O141" s="54"/>
      <c r="P141" s="156">
        <f t="shared" si="1"/>
        <v>0</v>
      </c>
      <c r="Q141" s="156">
        <v>0</v>
      </c>
      <c r="R141" s="156">
        <f t="shared" si="2"/>
        <v>0</v>
      </c>
      <c r="S141" s="156">
        <v>0</v>
      </c>
      <c r="T141" s="157">
        <f t="shared" si="3"/>
        <v>0</v>
      </c>
      <c r="U141" s="33"/>
      <c r="V141" s="33"/>
      <c r="W141" s="33"/>
      <c r="X141" s="33"/>
      <c r="Y141" s="33"/>
      <c r="Z141" s="33"/>
      <c r="AA141" s="33"/>
      <c r="AB141" s="33"/>
      <c r="AC141" s="33"/>
      <c r="AD141" s="33"/>
      <c r="AE141" s="33"/>
      <c r="AR141" s="158" t="s">
        <v>269</v>
      </c>
      <c r="AT141" s="158" t="s">
        <v>184</v>
      </c>
      <c r="AU141" s="158" t="s">
        <v>79</v>
      </c>
      <c r="AY141" s="18" t="s">
        <v>182</v>
      </c>
      <c r="BE141" s="159">
        <f t="shared" si="4"/>
        <v>0</v>
      </c>
      <c r="BF141" s="159">
        <f t="shared" si="5"/>
        <v>0</v>
      </c>
      <c r="BG141" s="159">
        <f t="shared" si="6"/>
        <v>0</v>
      </c>
      <c r="BH141" s="159">
        <f t="shared" si="7"/>
        <v>0</v>
      </c>
      <c r="BI141" s="159">
        <f t="shared" si="8"/>
        <v>0</v>
      </c>
      <c r="BJ141" s="18" t="s">
        <v>15</v>
      </c>
      <c r="BK141" s="159">
        <f t="shared" si="9"/>
        <v>0</v>
      </c>
      <c r="BL141" s="18" t="s">
        <v>269</v>
      </c>
      <c r="BM141" s="158" t="s">
        <v>1133</v>
      </c>
    </row>
    <row r="142" spans="1:65" s="2" customFormat="1" ht="24">
      <c r="A142" s="33"/>
      <c r="B142" s="146"/>
      <c r="C142" s="147" t="s">
        <v>310</v>
      </c>
      <c r="D142" s="346" t="s">
        <v>184</v>
      </c>
      <c r="E142" s="148" t="s">
        <v>539</v>
      </c>
      <c r="F142" s="149" t="s">
        <v>540</v>
      </c>
      <c r="G142" s="150" t="s">
        <v>300</v>
      </c>
      <c r="H142" s="151">
        <v>1</v>
      </c>
      <c r="I142" s="152"/>
      <c r="J142" s="153">
        <f t="shared" si="0"/>
        <v>0</v>
      </c>
      <c r="K142" s="149" t="s">
        <v>3</v>
      </c>
      <c r="L142" s="34"/>
      <c r="M142" s="154" t="s">
        <v>3</v>
      </c>
      <c r="N142" s="155" t="s">
        <v>42</v>
      </c>
      <c r="O142" s="54"/>
      <c r="P142" s="156">
        <f t="shared" si="1"/>
        <v>0</v>
      </c>
      <c r="Q142" s="156">
        <v>0</v>
      </c>
      <c r="R142" s="156">
        <f t="shared" si="2"/>
        <v>0</v>
      </c>
      <c r="S142" s="156">
        <v>0</v>
      </c>
      <c r="T142" s="157">
        <f t="shared" si="3"/>
        <v>0</v>
      </c>
      <c r="U142" s="33"/>
      <c r="V142" s="33"/>
      <c r="W142" s="33"/>
      <c r="X142" s="33"/>
      <c r="Y142" s="33"/>
      <c r="Z142" s="33"/>
      <c r="AA142" s="33"/>
      <c r="AB142" s="33"/>
      <c r="AC142" s="33"/>
      <c r="AD142" s="33"/>
      <c r="AE142" s="33"/>
      <c r="AR142" s="158" t="s">
        <v>269</v>
      </c>
      <c r="AT142" s="158" t="s">
        <v>184</v>
      </c>
      <c r="AU142" s="158" t="s">
        <v>79</v>
      </c>
      <c r="AY142" s="18" t="s">
        <v>182</v>
      </c>
      <c r="BE142" s="159">
        <f t="shared" si="4"/>
        <v>0</v>
      </c>
      <c r="BF142" s="159">
        <f t="shared" si="5"/>
        <v>0</v>
      </c>
      <c r="BG142" s="159">
        <f t="shared" si="6"/>
        <v>0</v>
      </c>
      <c r="BH142" s="159">
        <f t="shared" si="7"/>
        <v>0</v>
      </c>
      <c r="BI142" s="159">
        <f t="shared" si="8"/>
        <v>0</v>
      </c>
      <c r="BJ142" s="18" t="s">
        <v>15</v>
      </c>
      <c r="BK142" s="159">
        <f t="shared" si="9"/>
        <v>0</v>
      </c>
      <c r="BL142" s="18" t="s">
        <v>269</v>
      </c>
      <c r="BM142" s="158" t="s">
        <v>1134</v>
      </c>
    </row>
    <row r="143" spans="2:63" s="12" customFormat="1" ht="22.9" customHeight="1">
      <c r="B143" s="133"/>
      <c r="D143" s="348" t="s">
        <v>70</v>
      </c>
      <c r="E143" s="144" t="s">
        <v>420</v>
      </c>
      <c r="F143" s="144" t="s">
        <v>421</v>
      </c>
      <c r="I143" s="136"/>
      <c r="J143" s="145">
        <f>BK143</f>
        <v>0</v>
      </c>
      <c r="L143" s="133"/>
      <c r="M143" s="138"/>
      <c r="N143" s="139"/>
      <c r="O143" s="139"/>
      <c r="P143" s="140">
        <f>SUM(P144:P154)</f>
        <v>0</v>
      </c>
      <c r="Q143" s="139"/>
      <c r="R143" s="140">
        <f>SUM(R144:R154)</f>
        <v>0.007909</v>
      </c>
      <c r="S143" s="139"/>
      <c r="T143" s="141">
        <f>SUM(T144:T154)</f>
        <v>0.17115000000000002</v>
      </c>
      <c r="AR143" s="134" t="s">
        <v>79</v>
      </c>
      <c r="AT143" s="142" t="s">
        <v>70</v>
      </c>
      <c r="AU143" s="142" t="s">
        <v>15</v>
      </c>
      <c r="AY143" s="134" t="s">
        <v>182</v>
      </c>
      <c r="BK143" s="143">
        <f>SUM(BK144:BK154)</f>
        <v>0</v>
      </c>
    </row>
    <row r="144" spans="1:65" s="2" customFormat="1" ht="24">
      <c r="A144" s="33"/>
      <c r="B144" s="146"/>
      <c r="C144" s="147" t="s">
        <v>314</v>
      </c>
      <c r="D144" s="346" t="s">
        <v>184</v>
      </c>
      <c r="E144" s="148" t="s">
        <v>423</v>
      </c>
      <c r="F144" s="149" t="s">
        <v>424</v>
      </c>
      <c r="G144" s="150" t="s">
        <v>187</v>
      </c>
      <c r="H144" s="151">
        <v>2.1</v>
      </c>
      <c r="I144" s="152"/>
      <c r="J144" s="153">
        <f>ROUND(I144*H144,2)</f>
        <v>0</v>
      </c>
      <c r="K144" s="149" t="s">
        <v>188</v>
      </c>
      <c r="L144" s="34"/>
      <c r="M144" s="154" t="s">
        <v>3</v>
      </c>
      <c r="N144" s="155" t="s">
        <v>42</v>
      </c>
      <c r="O144" s="54"/>
      <c r="P144" s="156">
        <f>O144*H144</f>
        <v>0</v>
      </c>
      <c r="Q144" s="156">
        <v>0</v>
      </c>
      <c r="R144" s="156">
        <f>Q144*H144</f>
        <v>0</v>
      </c>
      <c r="S144" s="156">
        <v>0.0815</v>
      </c>
      <c r="T144" s="157">
        <f>S144*H144</f>
        <v>0.17115000000000002</v>
      </c>
      <c r="U144" s="33"/>
      <c r="V144" s="33"/>
      <c r="W144" s="33"/>
      <c r="X144" s="33"/>
      <c r="Y144" s="33"/>
      <c r="Z144" s="33"/>
      <c r="AA144" s="33"/>
      <c r="AB144" s="33"/>
      <c r="AC144" s="33"/>
      <c r="AD144" s="33"/>
      <c r="AE144" s="33"/>
      <c r="AR144" s="158" t="s">
        <v>269</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269</v>
      </c>
      <c r="BM144" s="158" t="s">
        <v>1135</v>
      </c>
    </row>
    <row r="145" spans="2:51" s="13" customFormat="1" ht="12">
      <c r="B145" s="160"/>
      <c r="D145" s="347" t="s">
        <v>190</v>
      </c>
      <c r="E145" s="161" t="s">
        <v>3</v>
      </c>
      <c r="F145" s="162" t="s">
        <v>499</v>
      </c>
      <c r="H145" s="163">
        <v>2.1</v>
      </c>
      <c r="I145" s="164"/>
      <c r="L145" s="160"/>
      <c r="M145" s="165"/>
      <c r="N145" s="166"/>
      <c r="O145" s="166"/>
      <c r="P145" s="166"/>
      <c r="Q145" s="166"/>
      <c r="R145" s="166"/>
      <c r="S145" s="166"/>
      <c r="T145" s="167"/>
      <c r="AT145" s="161" t="s">
        <v>190</v>
      </c>
      <c r="AU145" s="161" t="s">
        <v>79</v>
      </c>
      <c r="AV145" s="13" t="s">
        <v>79</v>
      </c>
      <c r="AW145" s="13" t="s">
        <v>33</v>
      </c>
      <c r="AX145" s="13" t="s">
        <v>15</v>
      </c>
      <c r="AY145" s="161" t="s">
        <v>182</v>
      </c>
    </row>
    <row r="146" spans="1:65" s="2" customFormat="1" ht="44.25" customHeight="1">
      <c r="A146" s="33"/>
      <c r="B146" s="146"/>
      <c r="C146" s="147" t="s">
        <v>318</v>
      </c>
      <c r="D146" s="346" t="s">
        <v>184</v>
      </c>
      <c r="E146" s="148" t="s">
        <v>428</v>
      </c>
      <c r="F146" s="149" t="s">
        <v>429</v>
      </c>
      <c r="G146" s="150" t="s">
        <v>187</v>
      </c>
      <c r="H146" s="151">
        <v>2.1</v>
      </c>
      <c r="I146" s="152"/>
      <c r="J146" s="153">
        <f>ROUND(I146*H146,2)</f>
        <v>0</v>
      </c>
      <c r="K146" s="149" t="s">
        <v>188</v>
      </c>
      <c r="L146" s="34"/>
      <c r="M146" s="154" t="s">
        <v>3</v>
      </c>
      <c r="N146" s="155" t="s">
        <v>42</v>
      </c>
      <c r="O146" s="54"/>
      <c r="P146" s="156">
        <f>O146*H146</f>
        <v>0</v>
      </c>
      <c r="Q146" s="156">
        <v>0.0029</v>
      </c>
      <c r="R146" s="156">
        <f>Q146*H146</f>
        <v>0.00609</v>
      </c>
      <c r="S146" s="156">
        <v>0</v>
      </c>
      <c r="T146" s="157">
        <f>S146*H146</f>
        <v>0</v>
      </c>
      <c r="U146" s="33"/>
      <c r="V146" s="33"/>
      <c r="W146" s="33"/>
      <c r="X146" s="33"/>
      <c r="Y146" s="33"/>
      <c r="Z146" s="33"/>
      <c r="AA146" s="33"/>
      <c r="AB146" s="33"/>
      <c r="AC146" s="33"/>
      <c r="AD146" s="33"/>
      <c r="AE146" s="33"/>
      <c r="AR146" s="158" t="s">
        <v>269</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269</v>
      </c>
      <c r="BM146" s="158" t="s">
        <v>1136</v>
      </c>
    </row>
    <row r="147" spans="1:65" s="2" customFormat="1" ht="24">
      <c r="A147" s="33"/>
      <c r="B147" s="146"/>
      <c r="C147" s="184" t="s">
        <v>322</v>
      </c>
      <c r="D147" s="349" t="s">
        <v>341</v>
      </c>
      <c r="E147" s="185" t="s">
        <v>433</v>
      </c>
      <c r="F147" s="186" t="s">
        <v>434</v>
      </c>
      <c r="G147" s="187" t="s">
        <v>187</v>
      </c>
      <c r="H147" s="188">
        <v>2.31</v>
      </c>
      <c r="I147" s="189"/>
      <c r="J147" s="190">
        <f>ROUND(I147*H147,2)</f>
        <v>0</v>
      </c>
      <c r="K147" s="186" t="s">
        <v>3</v>
      </c>
      <c r="L147" s="191"/>
      <c r="M147" s="192" t="s">
        <v>3</v>
      </c>
      <c r="N147" s="193" t="s">
        <v>42</v>
      </c>
      <c r="O147" s="54"/>
      <c r="P147" s="156">
        <f>O147*H147</f>
        <v>0</v>
      </c>
      <c r="Q147" s="156">
        <v>0</v>
      </c>
      <c r="R147" s="156">
        <f>Q147*H147</f>
        <v>0</v>
      </c>
      <c r="S147" s="156">
        <v>0</v>
      </c>
      <c r="T147" s="157">
        <f>S147*H147</f>
        <v>0</v>
      </c>
      <c r="U147" s="33"/>
      <c r="V147" s="33"/>
      <c r="W147" s="33"/>
      <c r="X147" s="33"/>
      <c r="Y147" s="33"/>
      <c r="Z147" s="33"/>
      <c r="AA147" s="33"/>
      <c r="AB147" s="33"/>
      <c r="AC147" s="33"/>
      <c r="AD147" s="33"/>
      <c r="AE147" s="33"/>
      <c r="AR147" s="158" t="s">
        <v>344</v>
      </c>
      <c r="AT147" s="158" t="s">
        <v>341</v>
      </c>
      <c r="AU147" s="158" t="s">
        <v>79</v>
      </c>
      <c r="AY147" s="18" t="s">
        <v>182</v>
      </c>
      <c r="BE147" s="159">
        <f>IF(N147="základní",J147,0)</f>
        <v>0</v>
      </c>
      <c r="BF147" s="159">
        <f>IF(N147="snížená",J147,0)</f>
        <v>0</v>
      </c>
      <c r="BG147" s="159">
        <f>IF(N147="zákl. přenesená",J147,0)</f>
        <v>0</v>
      </c>
      <c r="BH147" s="159">
        <f>IF(N147="sníž. přenesená",J147,0)</f>
        <v>0</v>
      </c>
      <c r="BI147" s="159">
        <f>IF(N147="nulová",J147,0)</f>
        <v>0</v>
      </c>
      <c r="BJ147" s="18" t="s">
        <v>15</v>
      </c>
      <c r="BK147" s="159">
        <f>ROUND(I147*H147,2)</f>
        <v>0</v>
      </c>
      <c r="BL147" s="18" t="s">
        <v>269</v>
      </c>
      <c r="BM147" s="158" t="s">
        <v>1137</v>
      </c>
    </row>
    <row r="148" spans="2:51" s="13" customFormat="1" ht="12">
      <c r="B148" s="160"/>
      <c r="D148" s="347" t="s">
        <v>190</v>
      </c>
      <c r="F148" s="162" t="s">
        <v>545</v>
      </c>
      <c r="H148" s="163">
        <v>2.31</v>
      </c>
      <c r="I148" s="164"/>
      <c r="L148" s="160"/>
      <c r="M148" s="165"/>
      <c r="N148" s="166"/>
      <c r="O148" s="166"/>
      <c r="P148" s="166"/>
      <c r="Q148" s="166"/>
      <c r="R148" s="166"/>
      <c r="S148" s="166"/>
      <c r="T148" s="167"/>
      <c r="AT148" s="161" t="s">
        <v>190</v>
      </c>
      <c r="AU148" s="161" t="s">
        <v>79</v>
      </c>
      <c r="AV148" s="13" t="s">
        <v>79</v>
      </c>
      <c r="AW148" s="13" t="s">
        <v>4</v>
      </c>
      <c r="AX148" s="13" t="s">
        <v>15</v>
      </c>
      <c r="AY148" s="161" t="s">
        <v>182</v>
      </c>
    </row>
    <row r="149" spans="1:65" s="2" customFormat="1" ht="24">
      <c r="A149" s="33"/>
      <c r="B149" s="146"/>
      <c r="C149" s="147" t="s">
        <v>328</v>
      </c>
      <c r="D149" s="346" t="s">
        <v>184</v>
      </c>
      <c r="E149" s="148" t="s">
        <v>546</v>
      </c>
      <c r="F149" s="149" t="s">
        <v>547</v>
      </c>
      <c r="G149" s="150" t="s">
        <v>194</v>
      </c>
      <c r="H149" s="151">
        <v>4.1</v>
      </c>
      <c r="I149" s="152"/>
      <c r="J149" s="153">
        <f>ROUND(I149*H149,2)</f>
        <v>0</v>
      </c>
      <c r="K149" s="149" t="s">
        <v>188</v>
      </c>
      <c r="L149" s="34"/>
      <c r="M149" s="154" t="s">
        <v>3</v>
      </c>
      <c r="N149" s="155" t="s">
        <v>42</v>
      </c>
      <c r="O149" s="54"/>
      <c r="P149" s="156">
        <f>O149*H149</f>
        <v>0</v>
      </c>
      <c r="Q149" s="156">
        <v>0.00026</v>
      </c>
      <c r="R149" s="156">
        <f>Q149*H149</f>
        <v>0.0010659999999999999</v>
      </c>
      <c r="S149" s="156">
        <v>0</v>
      </c>
      <c r="T149" s="157">
        <f>S149*H149</f>
        <v>0</v>
      </c>
      <c r="U149" s="33"/>
      <c r="V149" s="33"/>
      <c r="W149" s="33"/>
      <c r="X149" s="33"/>
      <c r="Y149" s="33"/>
      <c r="Z149" s="33"/>
      <c r="AA149" s="33"/>
      <c r="AB149" s="33"/>
      <c r="AC149" s="33"/>
      <c r="AD149" s="33"/>
      <c r="AE149" s="33"/>
      <c r="AR149" s="158" t="s">
        <v>269</v>
      </c>
      <c r="AT149" s="158" t="s">
        <v>184</v>
      </c>
      <c r="AU149" s="158" t="s">
        <v>79</v>
      </c>
      <c r="AY149" s="18" t="s">
        <v>182</v>
      </c>
      <c r="BE149" s="159">
        <f>IF(N149="základní",J149,0)</f>
        <v>0</v>
      </c>
      <c r="BF149" s="159">
        <f>IF(N149="snížená",J149,0)</f>
        <v>0</v>
      </c>
      <c r="BG149" s="159">
        <f>IF(N149="zákl. přenesená",J149,0)</f>
        <v>0</v>
      </c>
      <c r="BH149" s="159">
        <f>IF(N149="sníž. přenesená",J149,0)</f>
        <v>0</v>
      </c>
      <c r="BI149" s="159">
        <f>IF(N149="nulová",J149,0)</f>
        <v>0</v>
      </c>
      <c r="BJ149" s="18" t="s">
        <v>15</v>
      </c>
      <c r="BK149" s="159">
        <f>ROUND(I149*H149,2)</f>
        <v>0</v>
      </c>
      <c r="BL149" s="18" t="s">
        <v>269</v>
      </c>
      <c r="BM149" s="158" t="s">
        <v>1138</v>
      </c>
    </row>
    <row r="150" spans="2:51" s="13" customFormat="1" ht="12">
      <c r="B150" s="160"/>
      <c r="D150" s="347" t="s">
        <v>190</v>
      </c>
      <c r="E150" s="161" t="s">
        <v>3</v>
      </c>
      <c r="F150" s="162" t="s">
        <v>549</v>
      </c>
      <c r="H150" s="163">
        <v>4.1</v>
      </c>
      <c r="I150" s="164"/>
      <c r="L150" s="160"/>
      <c r="M150" s="165"/>
      <c r="N150" s="166"/>
      <c r="O150" s="166"/>
      <c r="P150" s="166"/>
      <c r="Q150" s="166"/>
      <c r="R150" s="166"/>
      <c r="S150" s="166"/>
      <c r="T150" s="167"/>
      <c r="AT150" s="161" t="s">
        <v>190</v>
      </c>
      <c r="AU150" s="161" t="s">
        <v>79</v>
      </c>
      <c r="AV150" s="13" t="s">
        <v>79</v>
      </c>
      <c r="AW150" s="13" t="s">
        <v>33</v>
      </c>
      <c r="AX150" s="13" t="s">
        <v>15</v>
      </c>
      <c r="AY150" s="161" t="s">
        <v>182</v>
      </c>
    </row>
    <row r="151" spans="1:65" s="2" customFormat="1" ht="16.5" customHeight="1">
      <c r="A151" s="33"/>
      <c r="B151" s="146"/>
      <c r="C151" s="147" t="s">
        <v>332</v>
      </c>
      <c r="D151" s="346" t="s">
        <v>184</v>
      </c>
      <c r="E151" s="148" t="s">
        <v>453</v>
      </c>
      <c r="F151" s="149" t="s">
        <v>454</v>
      </c>
      <c r="G151" s="150" t="s">
        <v>187</v>
      </c>
      <c r="H151" s="151">
        <v>2.1</v>
      </c>
      <c r="I151" s="152"/>
      <c r="J151" s="153">
        <f>ROUND(I151*H151,2)</f>
        <v>0</v>
      </c>
      <c r="K151" s="149" t="s">
        <v>188</v>
      </c>
      <c r="L151" s="34"/>
      <c r="M151" s="154" t="s">
        <v>3</v>
      </c>
      <c r="N151" s="155" t="s">
        <v>42</v>
      </c>
      <c r="O151" s="54"/>
      <c r="P151" s="156">
        <f>O151*H151</f>
        <v>0</v>
      </c>
      <c r="Q151" s="156">
        <v>0.0003</v>
      </c>
      <c r="R151" s="156">
        <f>Q151*H151</f>
        <v>0.0006299999999999999</v>
      </c>
      <c r="S151" s="156">
        <v>0</v>
      </c>
      <c r="T151" s="157">
        <f>S151*H151</f>
        <v>0</v>
      </c>
      <c r="U151" s="33"/>
      <c r="V151" s="33"/>
      <c r="W151" s="33"/>
      <c r="X151" s="33"/>
      <c r="Y151" s="33"/>
      <c r="Z151" s="33"/>
      <c r="AA151" s="33"/>
      <c r="AB151" s="33"/>
      <c r="AC151" s="33"/>
      <c r="AD151" s="33"/>
      <c r="AE151" s="33"/>
      <c r="AR151" s="158" t="s">
        <v>269</v>
      </c>
      <c r="AT151" s="158" t="s">
        <v>184</v>
      </c>
      <c r="AU151" s="158" t="s">
        <v>79</v>
      </c>
      <c r="AY151" s="18" t="s">
        <v>182</v>
      </c>
      <c r="BE151" s="159">
        <f>IF(N151="základní",J151,0)</f>
        <v>0</v>
      </c>
      <c r="BF151" s="159">
        <f>IF(N151="snížená",J151,0)</f>
        <v>0</v>
      </c>
      <c r="BG151" s="159">
        <f>IF(N151="zákl. přenesená",J151,0)</f>
        <v>0</v>
      </c>
      <c r="BH151" s="159">
        <f>IF(N151="sníž. přenesená",J151,0)</f>
        <v>0</v>
      </c>
      <c r="BI151" s="159">
        <f>IF(N151="nulová",J151,0)</f>
        <v>0</v>
      </c>
      <c r="BJ151" s="18" t="s">
        <v>15</v>
      </c>
      <c r="BK151" s="159">
        <f>ROUND(I151*H151,2)</f>
        <v>0</v>
      </c>
      <c r="BL151" s="18" t="s">
        <v>269</v>
      </c>
      <c r="BM151" s="158" t="s">
        <v>1139</v>
      </c>
    </row>
    <row r="152" spans="1:65" s="2" customFormat="1" ht="16.5" customHeight="1">
      <c r="A152" s="33"/>
      <c r="B152" s="146"/>
      <c r="C152" s="147" t="s">
        <v>336</v>
      </c>
      <c r="D152" s="346" t="s">
        <v>184</v>
      </c>
      <c r="E152" s="148" t="s">
        <v>457</v>
      </c>
      <c r="F152" s="149" t="s">
        <v>458</v>
      </c>
      <c r="G152" s="150" t="s">
        <v>194</v>
      </c>
      <c r="H152" s="151">
        <v>4.1</v>
      </c>
      <c r="I152" s="152"/>
      <c r="J152" s="153">
        <f>ROUND(I152*H152,2)</f>
        <v>0</v>
      </c>
      <c r="K152" s="149" t="s">
        <v>188</v>
      </c>
      <c r="L152" s="34"/>
      <c r="M152" s="154" t="s">
        <v>3</v>
      </c>
      <c r="N152" s="155" t="s">
        <v>42</v>
      </c>
      <c r="O152" s="54"/>
      <c r="P152" s="156">
        <f>O152*H152</f>
        <v>0</v>
      </c>
      <c r="Q152" s="156">
        <v>3E-05</v>
      </c>
      <c r="R152" s="156">
        <f>Q152*H152</f>
        <v>0.00012299999999999998</v>
      </c>
      <c r="S152" s="156">
        <v>0</v>
      </c>
      <c r="T152" s="157">
        <f>S152*H152</f>
        <v>0</v>
      </c>
      <c r="U152" s="33"/>
      <c r="V152" s="33"/>
      <c r="W152" s="33"/>
      <c r="X152" s="33"/>
      <c r="Y152" s="33"/>
      <c r="Z152" s="33"/>
      <c r="AA152" s="33"/>
      <c r="AB152" s="33"/>
      <c r="AC152" s="33"/>
      <c r="AD152" s="33"/>
      <c r="AE152" s="33"/>
      <c r="AR152" s="158" t="s">
        <v>269</v>
      </c>
      <c r="AT152" s="158" t="s">
        <v>184</v>
      </c>
      <c r="AU152" s="158" t="s">
        <v>79</v>
      </c>
      <c r="AY152" s="18" t="s">
        <v>182</v>
      </c>
      <c r="BE152" s="159">
        <f>IF(N152="základní",J152,0)</f>
        <v>0</v>
      </c>
      <c r="BF152" s="159">
        <f>IF(N152="snížená",J152,0)</f>
        <v>0</v>
      </c>
      <c r="BG152" s="159">
        <f>IF(N152="zákl. přenesená",J152,0)</f>
        <v>0</v>
      </c>
      <c r="BH152" s="159">
        <f>IF(N152="sníž. přenesená",J152,0)</f>
        <v>0</v>
      </c>
      <c r="BI152" s="159">
        <f>IF(N152="nulová",J152,0)</f>
        <v>0</v>
      </c>
      <c r="BJ152" s="18" t="s">
        <v>15</v>
      </c>
      <c r="BK152" s="159">
        <f>ROUND(I152*H152,2)</f>
        <v>0</v>
      </c>
      <c r="BL152" s="18" t="s">
        <v>269</v>
      </c>
      <c r="BM152" s="158" t="s">
        <v>1140</v>
      </c>
    </row>
    <row r="153" spans="2:51" s="13" customFormat="1" ht="12">
      <c r="B153" s="160"/>
      <c r="D153" s="347" t="s">
        <v>190</v>
      </c>
      <c r="E153" s="161" t="s">
        <v>3</v>
      </c>
      <c r="F153" s="162" t="s">
        <v>549</v>
      </c>
      <c r="H153" s="163">
        <v>4.1</v>
      </c>
      <c r="I153" s="164"/>
      <c r="L153" s="160"/>
      <c r="M153" s="165"/>
      <c r="N153" s="166"/>
      <c r="O153" s="166"/>
      <c r="P153" s="166"/>
      <c r="Q153" s="166"/>
      <c r="R153" s="166"/>
      <c r="S153" s="166"/>
      <c r="T153" s="167"/>
      <c r="AT153" s="161" t="s">
        <v>190</v>
      </c>
      <c r="AU153" s="161" t="s">
        <v>79</v>
      </c>
      <c r="AV153" s="13" t="s">
        <v>79</v>
      </c>
      <c r="AW153" s="13" t="s">
        <v>33</v>
      </c>
      <c r="AX153" s="13" t="s">
        <v>15</v>
      </c>
      <c r="AY153" s="161" t="s">
        <v>182</v>
      </c>
    </row>
    <row r="154" spans="1:65" s="2" customFormat="1" ht="44.25" customHeight="1">
      <c r="A154" s="33"/>
      <c r="B154" s="146"/>
      <c r="C154" s="147" t="s">
        <v>340</v>
      </c>
      <c r="D154" s="346" t="s">
        <v>184</v>
      </c>
      <c r="E154" s="148" t="s">
        <v>847</v>
      </c>
      <c r="F154" s="149" t="s">
        <v>848</v>
      </c>
      <c r="G154" s="150" t="s">
        <v>290</v>
      </c>
      <c r="H154" s="183"/>
      <c r="I154" s="152"/>
      <c r="J154" s="153">
        <f>ROUND(I154*H154,2)</f>
        <v>0</v>
      </c>
      <c r="K154" s="149" t="s">
        <v>188</v>
      </c>
      <c r="L154" s="34"/>
      <c r="M154" s="154" t="s">
        <v>3</v>
      </c>
      <c r="N154" s="155" t="s">
        <v>42</v>
      </c>
      <c r="O154" s="54"/>
      <c r="P154" s="156">
        <f>O154*H154</f>
        <v>0</v>
      </c>
      <c r="Q154" s="156">
        <v>0</v>
      </c>
      <c r="R154" s="156">
        <f>Q154*H154</f>
        <v>0</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1141</v>
      </c>
    </row>
    <row r="155" spans="2:63" s="12" customFormat="1" ht="22.9" customHeight="1">
      <c r="B155" s="133"/>
      <c r="D155" s="348" t="s">
        <v>70</v>
      </c>
      <c r="E155" s="144" t="s">
        <v>487</v>
      </c>
      <c r="F155" s="144" t="s">
        <v>488</v>
      </c>
      <c r="I155" s="136"/>
      <c r="J155" s="145">
        <f>BK155</f>
        <v>0</v>
      </c>
      <c r="L155" s="133"/>
      <c r="M155" s="138"/>
      <c r="N155" s="139"/>
      <c r="O155" s="139"/>
      <c r="P155" s="140">
        <f>SUM(P156:P174)</f>
        <v>0</v>
      </c>
      <c r="Q155" s="139"/>
      <c r="R155" s="140">
        <f>SUM(R156:R174)</f>
        <v>0.049365</v>
      </c>
      <c r="S155" s="139"/>
      <c r="T155" s="141">
        <f>SUM(T156:T174)</f>
        <v>0.009455</v>
      </c>
      <c r="AR155" s="134" t="s">
        <v>79</v>
      </c>
      <c r="AT155" s="142" t="s">
        <v>70</v>
      </c>
      <c r="AU155" s="142" t="s">
        <v>15</v>
      </c>
      <c r="AY155" s="134" t="s">
        <v>182</v>
      </c>
      <c r="BK155" s="143">
        <f>SUM(BK156:BK174)</f>
        <v>0</v>
      </c>
    </row>
    <row r="156" spans="1:65" s="2" customFormat="1" ht="16.5" customHeight="1">
      <c r="A156" s="33"/>
      <c r="B156" s="146"/>
      <c r="C156" s="147" t="s">
        <v>344</v>
      </c>
      <c r="D156" s="346" t="s">
        <v>184</v>
      </c>
      <c r="E156" s="148" t="s">
        <v>553</v>
      </c>
      <c r="F156" s="149" t="s">
        <v>554</v>
      </c>
      <c r="G156" s="150" t="s">
        <v>187</v>
      </c>
      <c r="H156" s="151">
        <v>30.5</v>
      </c>
      <c r="I156" s="152"/>
      <c r="J156" s="153">
        <f>ROUND(I156*H156,2)</f>
        <v>0</v>
      </c>
      <c r="K156" s="149" t="s">
        <v>188</v>
      </c>
      <c r="L156" s="34"/>
      <c r="M156" s="154" t="s">
        <v>3</v>
      </c>
      <c r="N156" s="155" t="s">
        <v>42</v>
      </c>
      <c r="O156" s="54"/>
      <c r="P156" s="156">
        <f>O156*H156</f>
        <v>0</v>
      </c>
      <c r="Q156" s="156">
        <v>0.001</v>
      </c>
      <c r="R156" s="156">
        <f>Q156*H156</f>
        <v>0.0305</v>
      </c>
      <c r="S156" s="156">
        <v>0.00031</v>
      </c>
      <c r="T156" s="157">
        <f>S156*H156</f>
        <v>0.009455</v>
      </c>
      <c r="U156" s="33"/>
      <c r="V156" s="33"/>
      <c r="W156" s="33"/>
      <c r="X156" s="33"/>
      <c r="Y156" s="33"/>
      <c r="Z156" s="33"/>
      <c r="AA156" s="33"/>
      <c r="AB156" s="33"/>
      <c r="AC156" s="33"/>
      <c r="AD156" s="33"/>
      <c r="AE156" s="33"/>
      <c r="AR156" s="158" t="s">
        <v>269</v>
      </c>
      <c r="AT156" s="158" t="s">
        <v>184</v>
      </c>
      <c r="AU156" s="158" t="s">
        <v>79</v>
      </c>
      <c r="AY156" s="18" t="s">
        <v>182</v>
      </c>
      <c r="BE156" s="159">
        <f>IF(N156="základní",J156,0)</f>
        <v>0</v>
      </c>
      <c r="BF156" s="159">
        <f>IF(N156="snížená",J156,0)</f>
        <v>0</v>
      </c>
      <c r="BG156" s="159">
        <f>IF(N156="zákl. přenesená",J156,0)</f>
        <v>0</v>
      </c>
      <c r="BH156" s="159">
        <f>IF(N156="sníž. přenesená",J156,0)</f>
        <v>0</v>
      </c>
      <c r="BI156" s="159">
        <f>IF(N156="nulová",J156,0)</f>
        <v>0</v>
      </c>
      <c r="BJ156" s="18" t="s">
        <v>15</v>
      </c>
      <c r="BK156" s="159">
        <f>ROUND(I156*H156,2)</f>
        <v>0</v>
      </c>
      <c r="BL156" s="18" t="s">
        <v>269</v>
      </c>
      <c r="BM156" s="158" t="s">
        <v>1142</v>
      </c>
    </row>
    <row r="157" spans="2:51" s="15" customFormat="1" ht="12">
      <c r="B157" s="176"/>
      <c r="D157" s="347" t="s">
        <v>190</v>
      </c>
      <c r="E157" s="177" t="s">
        <v>3</v>
      </c>
      <c r="F157" s="178" t="s">
        <v>556</v>
      </c>
      <c r="H157" s="177" t="s">
        <v>3</v>
      </c>
      <c r="I157" s="179"/>
      <c r="L157" s="176"/>
      <c r="M157" s="180"/>
      <c r="N157" s="181"/>
      <c r="O157" s="181"/>
      <c r="P157" s="181"/>
      <c r="Q157" s="181"/>
      <c r="R157" s="181"/>
      <c r="S157" s="181"/>
      <c r="T157" s="182"/>
      <c r="AT157" s="177" t="s">
        <v>190</v>
      </c>
      <c r="AU157" s="177" t="s">
        <v>79</v>
      </c>
      <c r="AV157" s="15" t="s">
        <v>15</v>
      </c>
      <c r="AW157" s="15" t="s">
        <v>33</v>
      </c>
      <c r="AX157" s="15" t="s">
        <v>71</v>
      </c>
      <c r="AY157" s="177" t="s">
        <v>182</v>
      </c>
    </row>
    <row r="158" spans="2:51" s="13" customFormat="1" ht="12">
      <c r="B158" s="160"/>
      <c r="D158" s="347" t="s">
        <v>190</v>
      </c>
      <c r="E158" s="161" t="s">
        <v>3</v>
      </c>
      <c r="F158" s="162" t="s">
        <v>557</v>
      </c>
      <c r="H158" s="163">
        <v>39.6</v>
      </c>
      <c r="I158" s="164"/>
      <c r="L158" s="160"/>
      <c r="M158" s="165"/>
      <c r="N158" s="166"/>
      <c r="O158" s="166"/>
      <c r="P158" s="166"/>
      <c r="Q158" s="166"/>
      <c r="R158" s="166"/>
      <c r="S158" s="166"/>
      <c r="T158" s="167"/>
      <c r="AT158" s="161" t="s">
        <v>190</v>
      </c>
      <c r="AU158" s="161" t="s">
        <v>79</v>
      </c>
      <c r="AV158" s="13" t="s">
        <v>79</v>
      </c>
      <c r="AW158" s="13" t="s">
        <v>33</v>
      </c>
      <c r="AX158" s="13" t="s">
        <v>71</v>
      </c>
      <c r="AY158" s="161" t="s">
        <v>182</v>
      </c>
    </row>
    <row r="159" spans="2:51" s="15" customFormat="1" ht="12">
      <c r="B159" s="176"/>
      <c r="D159" s="347" t="s">
        <v>190</v>
      </c>
      <c r="E159" s="177" t="s">
        <v>3</v>
      </c>
      <c r="F159" s="178" t="s">
        <v>558</v>
      </c>
      <c r="H159" s="177" t="s">
        <v>3</v>
      </c>
      <c r="I159" s="179"/>
      <c r="L159" s="176"/>
      <c r="M159" s="180"/>
      <c r="N159" s="181"/>
      <c r="O159" s="181"/>
      <c r="P159" s="181"/>
      <c r="Q159" s="181"/>
      <c r="R159" s="181"/>
      <c r="S159" s="181"/>
      <c r="T159" s="182"/>
      <c r="AT159" s="177" t="s">
        <v>190</v>
      </c>
      <c r="AU159" s="177" t="s">
        <v>79</v>
      </c>
      <c r="AV159" s="15" t="s">
        <v>15</v>
      </c>
      <c r="AW159" s="15" t="s">
        <v>33</v>
      </c>
      <c r="AX159" s="15" t="s">
        <v>71</v>
      </c>
      <c r="AY159" s="177" t="s">
        <v>182</v>
      </c>
    </row>
    <row r="160" spans="2:51" s="13" customFormat="1" ht="12">
      <c r="B160" s="160"/>
      <c r="D160" s="347" t="s">
        <v>190</v>
      </c>
      <c r="E160" s="161" t="s">
        <v>3</v>
      </c>
      <c r="F160" s="162" t="s">
        <v>559</v>
      </c>
      <c r="H160" s="163">
        <v>-7</v>
      </c>
      <c r="I160" s="164"/>
      <c r="L160" s="160"/>
      <c r="M160" s="165"/>
      <c r="N160" s="166"/>
      <c r="O160" s="166"/>
      <c r="P160" s="166"/>
      <c r="Q160" s="166"/>
      <c r="R160" s="166"/>
      <c r="S160" s="166"/>
      <c r="T160" s="167"/>
      <c r="AT160" s="161" t="s">
        <v>190</v>
      </c>
      <c r="AU160" s="161" t="s">
        <v>79</v>
      </c>
      <c r="AV160" s="13" t="s">
        <v>79</v>
      </c>
      <c r="AW160" s="13" t="s">
        <v>33</v>
      </c>
      <c r="AX160" s="13" t="s">
        <v>71</v>
      </c>
      <c r="AY160" s="161" t="s">
        <v>182</v>
      </c>
    </row>
    <row r="161" spans="2:51" s="15" customFormat="1" ht="12">
      <c r="B161" s="176"/>
      <c r="D161" s="347" t="s">
        <v>190</v>
      </c>
      <c r="E161" s="177" t="s">
        <v>3</v>
      </c>
      <c r="F161" s="178" t="s">
        <v>560</v>
      </c>
      <c r="H161" s="177" t="s">
        <v>3</v>
      </c>
      <c r="I161" s="179"/>
      <c r="L161" s="176"/>
      <c r="M161" s="180"/>
      <c r="N161" s="181"/>
      <c r="O161" s="181"/>
      <c r="P161" s="181"/>
      <c r="Q161" s="181"/>
      <c r="R161" s="181"/>
      <c r="S161" s="181"/>
      <c r="T161" s="182"/>
      <c r="AT161" s="177" t="s">
        <v>190</v>
      </c>
      <c r="AU161" s="177" t="s">
        <v>79</v>
      </c>
      <c r="AV161" s="15" t="s">
        <v>15</v>
      </c>
      <c r="AW161" s="15" t="s">
        <v>33</v>
      </c>
      <c r="AX161" s="15" t="s">
        <v>71</v>
      </c>
      <c r="AY161" s="177" t="s">
        <v>182</v>
      </c>
    </row>
    <row r="162" spans="2:51" s="13" customFormat="1" ht="12">
      <c r="B162" s="160"/>
      <c r="D162" s="347" t="s">
        <v>190</v>
      </c>
      <c r="E162" s="161" t="s">
        <v>3</v>
      </c>
      <c r="F162" s="162" t="s">
        <v>561</v>
      </c>
      <c r="H162" s="163">
        <v>-2.1</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4" customFormat="1" ht="12">
      <c r="B163" s="168"/>
      <c r="D163" s="347" t="s">
        <v>190</v>
      </c>
      <c r="E163" s="169" t="s">
        <v>3</v>
      </c>
      <c r="F163" s="170" t="s">
        <v>198</v>
      </c>
      <c r="H163" s="171">
        <v>30.5</v>
      </c>
      <c r="I163" s="172"/>
      <c r="L163" s="168"/>
      <c r="M163" s="173"/>
      <c r="N163" s="174"/>
      <c r="O163" s="174"/>
      <c r="P163" s="174"/>
      <c r="Q163" s="174"/>
      <c r="R163" s="174"/>
      <c r="S163" s="174"/>
      <c r="T163" s="175"/>
      <c r="AT163" s="169" t="s">
        <v>190</v>
      </c>
      <c r="AU163" s="169" t="s">
        <v>79</v>
      </c>
      <c r="AV163" s="14" t="s">
        <v>87</v>
      </c>
      <c r="AW163" s="14" t="s">
        <v>33</v>
      </c>
      <c r="AX163" s="14" t="s">
        <v>15</v>
      </c>
      <c r="AY163" s="169" t="s">
        <v>182</v>
      </c>
    </row>
    <row r="164" spans="1:65" s="2" customFormat="1" ht="24">
      <c r="A164" s="33"/>
      <c r="B164" s="146"/>
      <c r="C164" s="147" t="s">
        <v>351</v>
      </c>
      <c r="D164" s="346" t="s">
        <v>184</v>
      </c>
      <c r="E164" s="148" t="s">
        <v>490</v>
      </c>
      <c r="F164" s="149" t="s">
        <v>491</v>
      </c>
      <c r="G164" s="150" t="s">
        <v>187</v>
      </c>
      <c r="H164" s="151">
        <v>38.5</v>
      </c>
      <c r="I164" s="152"/>
      <c r="J164" s="153">
        <f>ROUND(I164*H164,2)</f>
        <v>0</v>
      </c>
      <c r="K164" s="149" t="s">
        <v>188</v>
      </c>
      <c r="L164" s="34"/>
      <c r="M164" s="154" t="s">
        <v>3</v>
      </c>
      <c r="N164" s="155" t="s">
        <v>42</v>
      </c>
      <c r="O164" s="54"/>
      <c r="P164" s="156">
        <f>O164*H164</f>
        <v>0</v>
      </c>
      <c r="Q164" s="156">
        <v>0.0002</v>
      </c>
      <c r="R164" s="156">
        <f>Q164*H164</f>
        <v>0.0077</v>
      </c>
      <c r="S164" s="156">
        <v>0</v>
      </c>
      <c r="T164" s="157">
        <f>S164*H164</f>
        <v>0</v>
      </c>
      <c r="U164" s="33"/>
      <c r="V164" s="33"/>
      <c r="W164" s="33"/>
      <c r="X164" s="33"/>
      <c r="Y164" s="33"/>
      <c r="Z164" s="33"/>
      <c r="AA164" s="33"/>
      <c r="AB164" s="33"/>
      <c r="AC164" s="33"/>
      <c r="AD164" s="33"/>
      <c r="AE164" s="33"/>
      <c r="AR164" s="158" t="s">
        <v>269</v>
      </c>
      <c r="AT164" s="158" t="s">
        <v>184</v>
      </c>
      <c r="AU164" s="158" t="s">
        <v>79</v>
      </c>
      <c r="AY164" s="18" t="s">
        <v>182</v>
      </c>
      <c r="BE164" s="159">
        <f>IF(N164="základní",J164,0)</f>
        <v>0</v>
      </c>
      <c r="BF164" s="159">
        <f>IF(N164="snížená",J164,0)</f>
        <v>0</v>
      </c>
      <c r="BG164" s="159">
        <f>IF(N164="zákl. přenesená",J164,0)</f>
        <v>0</v>
      </c>
      <c r="BH164" s="159">
        <f>IF(N164="sníž. přenesená",J164,0)</f>
        <v>0</v>
      </c>
      <c r="BI164" s="159">
        <f>IF(N164="nulová",J164,0)</f>
        <v>0</v>
      </c>
      <c r="BJ164" s="18" t="s">
        <v>15</v>
      </c>
      <c r="BK164" s="159">
        <f>ROUND(I164*H164,2)</f>
        <v>0</v>
      </c>
      <c r="BL164" s="18" t="s">
        <v>269</v>
      </c>
      <c r="BM164" s="158" t="s">
        <v>1143</v>
      </c>
    </row>
    <row r="165" spans="2:51" s="15" customFormat="1" ht="12">
      <c r="B165" s="176"/>
      <c r="D165" s="347" t="s">
        <v>190</v>
      </c>
      <c r="E165" s="177" t="s">
        <v>3</v>
      </c>
      <c r="F165" s="178" t="s">
        <v>563</v>
      </c>
      <c r="H165" s="177" t="s">
        <v>3</v>
      </c>
      <c r="I165" s="179"/>
      <c r="L165" s="176"/>
      <c r="M165" s="180"/>
      <c r="N165" s="181"/>
      <c r="O165" s="181"/>
      <c r="P165" s="181"/>
      <c r="Q165" s="181"/>
      <c r="R165" s="181"/>
      <c r="S165" s="181"/>
      <c r="T165" s="182"/>
      <c r="AT165" s="177" t="s">
        <v>190</v>
      </c>
      <c r="AU165" s="177" t="s">
        <v>79</v>
      </c>
      <c r="AV165" s="15" t="s">
        <v>15</v>
      </c>
      <c r="AW165" s="15" t="s">
        <v>33</v>
      </c>
      <c r="AX165" s="15" t="s">
        <v>71</v>
      </c>
      <c r="AY165" s="177" t="s">
        <v>182</v>
      </c>
    </row>
    <row r="166" spans="2:51" s="13" customFormat="1" ht="12">
      <c r="B166" s="160"/>
      <c r="D166" s="347" t="s">
        <v>190</v>
      </c>
      <c r="E166" s="161" t="s">
        <v>3</v>
      </c>
      <c r="F166" s="162" t="s">
        <v>564</v>
      </c>
      <c r="H166" s="163">
        <v>8</v>
      </c>
      <c r="I166" s="164"/>
      <c r="L166" s="160"/>
      <c r="M166" s="165"/>
      <c r="N166" s="166"/>
      <c r="O166" s="166"/>
      <c r="P166" s="166"/>
      <c r="Q166" s="166"/>
      <c r="R166" s="166"/>
      <c r="S166" s="166"/>
      <c r="T166" s="167"/>
      <c r="AT166" s="161" t="s">
        <v>190</v>
      </c>
      <c r="AU166" s="161" t="s">
        <v>79</v>
      </c>
      <c r="AV166" s="13" t="s">
        <v>79</v>
      </c>
      <c r="AW166" s="13" t="s">
        <v>33</v>
      </c>
      <c r="AX166" s="13" t="s">
        <v>71</v>
      </c>
      <c r="AY166" s="161" t="s">
        <v>182</v>
      </c>
    </row>
    <row r="167" spans="2:51" s="15" customFormat="1" ht="12">
      <c r="B167" s="176"/>
      <c r="D167" s="347" t="s">
        <v>190</v>
      </c>
      <c r="E167" s="177" t="s">
        <v>3</v>
      </c>
      <c r="F167" s="178" t="s">
        <v>556</v>
      </c>
      <c r="H167" s="177" t="s">
        <v>3</v>
      </c>
      <c r="I167" s="179"/>
      <c r="L167" s="176"/>
      <c r="M167" s="180"/>
      <c r="N167" s="181"/>
      <c r="O167" s="181"/>
      <c r="P167" s="181"/>
      <c r="Q167" s="181"/>
      <c r="R167" s="181"/>
      <c r="S167" s="181"/>
      <c r="T167" s="182"/>
      <c r="AT167" s="177" t="s">
        <v>190</v>
      </c>
      <c r="AU167" s="177" t="s">
        <v>79</v>
      </c>
      <c r="AV167" s="15" t="s">
        <v>15</v>
      </c>
      <c r="AW167" s="15" t="s">
        <v>33</v>
      </c>
      <c r="AX167" s="15" t="s">
        <v>71</v>
      </c>
      <c r="AY167" s="177" t="s">
        <v>182</v>
      </c>
    </row>
    <row r="168" spans="2:51" s="13" customFormat="1" ht="12">
      <c r="B168" s="160"/>
      <c r="D168" s="347" t="s">
        <v>190</v>
      </c>
      <c r="E168" s="161" t="s">
        <v>3</v>
      </c>
      <c r="F168" s="162" t="s">
        <v>557</v>
      </c>
      <c r="H168" s="163">
        <v>39.6</v>
      </c>
      <c r="I168" s="164"/>
      <c r="L168" s="160"/>
      <c r="M168" s="165"/>
      <c r="N168" s="166"/>
      <c r="O168" s="166"/>
      <c r="P168" s="166"/>
      <c r="Q168" s="166"/>
      <c r="R168" s="166"/>
      <c r="S168" s="166"/>
      <c r="T168" s="167"/>
      <c r="AT168" s="161" t="s">
        <v>190</v>
      </c>
      <c r="AU168" s="161" t="s">
        <v>79</v>
      </c>
      <c r="AV168" s="13" t="s">
        <v>79</v>
      </c>
      <c r="AW168" s="13" t="s">
        <v>33</v>
      </c>
      <c r="AX168" s="13" t="s">
        <v>71</v>
      </c>
      <c r="AY168" s="161" t="s">
        <v>182</v>
      </c>
    </row>
    <row r="169" spans="2:51" s="15" customFormat="1" ht="12">
      <c r="B169" s="176"/>
      <c r="D169" s="347" t="s">
        <v>190</v>
      </c>
      <c r="E169" s="177" t="s">
        <v>3</v>
      </c>
      <c r="F169" s="178" t="s">
        <v>558</v>
      </c>
      <c r="H169" s="177" t="s">
        <v>3</v>
      </c>
      <c r="I169" s="179"/>
      <c r="L169" s="176"/>
      <c r="M169" s="180"/>
      <c r="N169" s="181"/>
      <c r="O169" s="181"/>
      <c r="P169" s="181"/>
      <c r="Q169" s="181"/>
      <c r="R169" s="181"/>
      <c r="S169" s="181"/>
      <c r="T169" s="182"/>
      <c r="AT169" s="177" t="s">
        <v>190</v>
      </c>
      <c r="AU169" s="177" t="s">
        <v>79</v>
      </c>
      <c r="AV169" s="15" t="s">
        <v>15</v>
      </c>
      <c r="AW169" s="15" t="s">
        <v>33</v>
      </c>
      <c r="AX169" s="15" t="s">
        <v>71</v>
      </c>
      <c r="AY169" s="177" t="s">
        <v>182</v>
      </c>
    </row>
    <row r="170" spans="2:51" s="13" customFormat="1" ht="12">
      <c r="B170" s="160"/>
      <c r="D170" s="347" t="s">
        <v>190</v>
      </c>
      <c r="E170" s="161" t="s">
        <v>3</v>
      </c>
      <c r="F170" s="162" t="s">
        <v>559</v>
      </c>
      <c r="H170" s="163">
        <v>-7</v>
      </c>
      <c r="I170" s="164"/>
      <c r="L170" s="160"/>
      <c r="M170" s="165"/>
      <c r="N170" s="166"/>
      <c r="O170" s="166"/>
      <c r="P170" s="166"/>
      <c r="Q170" s="166"/>
      <c r="R170" s="166"/>
      <c r="S170" s="166"/>
      <c r="T170" s="167"/>
      <c r="AT170" s="161" t="s">
        <v>190</v>
      </c>
      <c r="AU170" s="161" t="s">
        <v>79</v>
      </c>
      <c r="AV170" s="13" t="s">
        <v>79</v>
      </c>
      <c r="AW170" s="13" t="s">
        <v>33</v>
      </c>
      <c r="AX170" s="13" t="s">
        <v>71</v>
      </c>
      <c r="AY170" s="161" t="s">
        <v>182</v>
      </c>
    </row>
    <row r="171" spans="2:51" s="15" customFormat="1" ht="12">
      <c r="B171" s="176"/>
      <c r="D171" s="347" t="s">
        <v>190</v>
      </c>
      <c r="E171" s="177" t="s">
        <v>3</v>
      </c>
      <c r="F171" s="178" t="s">
        <v>560</v>
      </c>
      <c r="H171" s="177" t="s">
        <v>3</v>
      </c>
      <c r="I171" s="179"/>
      <c r="L171" s="176"/>
      <c r="M171" s="180"/>
      <c r="N171" s="181"/>
      <c r="O171" s="181"/>
      <c r="P171" s="181"/>
      <c r="Q171" s="181"/>
      <c r="R171" s="181"/>
      <c r="S171" s="181"/>
      <c r="T171" s="182"/>
      <c r="AT171" s="177" t="s">
        <v>190</v>
      </c>
      <c r="AU171" s="177" t="s">
        <v>79</v>
      </c>
      <c r="AV171" s="15" t="s">
        <v>15</v>
      </c>
      <c r="AW171" s="15" t="s">
        <v>33</v>
      </c>
      <c r="AX171" s="15" t="s">
        <v>71</v>
      </c>
      <c r="AY171" s="177" t="s">
        <v>182</v>
      </c>
    </row>
    <row r="172" spans="2:51" s="13" customFormat="1" ht="12">
      <c r="B172" s="160"/>
      <c r="D172" s="347" t="s">
        <v>190</v>
      </c>
      <c r="E172" s="161" t="s">
        <v>3</v>
      </c>
      <c r="F172" s="162" t="s">
        <v>561</v>
      </c>
      <c r="H172" s="163">
        <v>-2.1</v>
      </c>
      <c r="I172" s="164"/>
      <c r="L172" s="160"/>
      <c r="M172" s="165"/>
      <c r="N172" s="166"/>
      <c r="O172" s="166"/>
      <c r="P172" s="166"/>
      <c r="Q172" s="166"/>
      <c r="R172" s="166"/>
      <c r="S172" s="166"/>
      <c r="T172" s="167"/>
      <c r="AT172" s="161" t="s">
        <v>190</v>
      </c>
      <c r="AU172" s="161" t="s">
        <v>79</v>
      </c>
      <c r="AV172" s="13" t="s">
        <v>79</v>
      </c>
      <c r="AW172" s="13" t="s">
        <v>33</v>
      </c>
      <c r="AX172" s="13" t="s">
        <v>71</v>
      </c>
      <c r="AY172" s="161" t="s">
        <v>182</v>
      </c>
    </row>
    <row r="173" spans="2:51" s="14" customFormat="1" ht="12">
      <c r="B173" s="168"/>
      <c r="D173" s="347" t="s">
        <v>190</v>
      </c>
      <c r="E173" s="169" t="s">
        <v>3</v>
      </c>
      <c r="F173" s="170" t="s">
        <v>198</v>
      </c>
      <c r="H173" s="171">
        <v>38.5</v>
      </c>
      <c r="I173" s="172"/>
      <c r="L173" s="168"/>
      <c r="M173" s="173"/>
      <c r="N173" s="174"/>
      <c r="O173" s="174"/>
      <c r="P173" s="174"/>
      <c r="Q173" s="174"/>
      <c r="R173" s="174"/>
      <c r="S173" s="174"/>
      <c r="T173" s="175"/>
      <c r="AT173" s="169" t="s">
        <v>190</v>
      </c>
      <c r="AU173" s="169" t="s">
        <v>79</v>
      </c>
      <c r="AV173" s="14" t="s">
        <v>87</v>
      </c>
      <c r="AW173" s="14" t="s">
        <v>33</v>
      </c>
      <c r="AX173" s="14" t="s">
        <v>15</v>
      </c>
      <c r="AY173" s="169" t="s">
        <v>182</v>
      </c>
    </row>
    <row r="174" spans="1:65" s="2" customFormat="1" ht="36">
      <c r="A174" s="33"/>
      <c r="B174" s="146"/>
      <c r="C174" s="147" t="s">
        <v>355</v>
      </c>
      <c r="D174" s="346" t="s">
        <v>184</v>
      </c>
      <c r="E174" s="148" t="s">
        <v>494</v>
      </c>
      <c r="F174" s="149" t="s">
        <v>495</v>
      </c>
      <c r="G174" s="150" t="s">
        <v>187</v>
      </c>
      <c r="H174" s="151">
        <v>38.5</v>
      </c>
      <c r="I174" s="152"/>
      <c r="J174" s="153">
        <f>ROUND(I174*H174,2)</f>
        <v>0</v>
      </c>
      <c r="K174" s="149" t="s">
        <v>188</v>
      </c>
      <c r="L174" s="34"/>
      <c r="M174" s="194" t="s">
        <v>3</v>
      </c>
      <c r="N174" s="195" t="s">
        <v>42</v>
      </c>
      <c r="O174" s="196"/>
      <c r="P174" s="197">
        <f>O174*H174</f>
        <v>0</v>
      </c>
      <c r="Q174" s="197">
        <v>0.00029</v>
      </c>
      <c r="R174" s="197">
        <f>Q174*H174</f>
        <v>0.011165</v>
      </c>
      <c r="S174" s="197">
        <v>0</v>
      </c>
      <c r="T174" s="198">
        <f>S174*H174</f>
        <v>0</v>
      </c>
      <c r="U174" s="33"/>
      <c r="V174" s="33"/>
      <c r="W174" s="33"/>
      <c r="X174" s="33"/>
      <c r="Y174" s="33"/>
      <c r="Z174" s="33"/>
      <c r="AA174" s="33"/>
      <c r="AB174" s="33"/>
      <c r="AC174" s="33"/>
      <c r="AD174" s="33"/>
      <c r="AE174" s="33"/>
      <c r="AR174" s="158" t="s">
        <v>269</v>
      </c>
      <c r="AT174" s="158" t="s">
        <v>184</v>
      </c>
      <c r="AU174" s="158" t="s">
        <v>79</v>
      </c>
      <c r="AY174" s="18" t="s">
        <v>182</v>
      </c>
      <c r="BE174" s="159">
        <f>IF(N174="základní",J174,0)</f>
        <v>0</v>
      </c>
      <c r="BF174" s="159">
        <f>IF(N174="snížená",J174,0)</f>
        <v>0</v>
      </c>
      <c r="BG174" s="159">
        <f>IF(N174="zákl. přenesená",J174,0)</f>
        <v>0</v>
      </c>
      <c r="BH174" s="159">
        <f>IF(N174="sníž. přenesená",J174,0)</f>
        <v>0</v>
      </c>
      <c r="BI174" s="159">
        <f>IF(N174="nulová",J174,0)</f>
        <v>0</v>
      </c>
      <c r="BJ174" s="18" t="s">
        <v>15</v>
      </c>
      <c r="BK174" s="159">
        <f>ROUND(I174*H174,2)</f>
        <v>0</v>
      </c>
      <c r="BL174" s="18" t="s">
        <v>269</v>
      </c>
      <c r="BM174" s="158" t="s">
        <v>1144</v>
      </c>
    </row>
    <row r="175" spans="1:31" s="2" customFormat="1" ht="6.95" customHeight="1">
      <c r="A175" s="33"/>
      <c r="B175" s="43"/>
      <c r="C175" s="44"/>
      <c r="D175" s="44"/>
      <c r="E175" s="44"/>
      <c r="F175" s="44"/>
      <c r="G175" s="44"/>
      <c r="H175" s="44"/>
      <c r="I175" s="44"/>
      <c r="J175" s="44"/>
      <c r="K175" s="44"/>
      <c r="L175" s="34"/>
      <c r="M175" s="33"/>
      <c r="O175" s="33"/>
      <c r="P175" s="33"/>
      <c r="Q175" s="33"/>
      <c r="R175" s="33"/>
      <c r="S175" s="33"/>
      <c r="T175" s="33"/>
      <c r="U175" s="33"/>
      <c r="V175" s="33"/>
      <c r="W175" s="33"/>
      <c r="X175" s="33"/>
      <c r="Y175" s="33"/>
      <c r="Z175" s="33"/>
      <c r="AA175" s="33"/>
      <c r="AB175" s="33"/>
      <c r="AC175" s="33"/>
      <c r="AD175" s="33"/>
      <c r="AE175" s="33"/>
    </row>
  </sheetData>
  <autoFilter ref="C102:K174"/>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9"/>
  <sheetViews>
    <sheetView showGridLines="0" workbookViewId="0" topLeftCell="A89">
      <selection activeCell="D106" sqref="D106:D17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110</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769</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ROUND(J103,2)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ROUND((SUM(BE103:BE178)),2)</f>
        <v>0</v>
      </c>
      <c r="G37" s="33"/>
      <c r="H37" s="33"/>
      <c r="I37" s="105">
        <v>0.21</v>
      </c>
      <c r="J37" s="104">
        <f>ROUND(((SUM(BE103:BE178))*I37),2)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ROUND((SUM(BF103:BF178)),2)</f>
        <v>0</v>
      </c>
      <c r="G38" s="33"/>
      <c r="H38" s="33"/>
      <c r="I38" s="105">
        <v>0.15</v>
      </c>
      <c r="J38" s="104">
        <f>ROUND(((SUM(BF103:BF178))*I38),2)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ROUND((SUM(BG103:BG178)),2)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ROUND((SUM(BH103:BH178)),2)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ROUND((SUM(BI103:BI178)),2)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4 - Kuchyňka typ B</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J103</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J104</f>
        <v>0</v>
      </c>
      <c r="L68" s="115"/>
    </row>
    <row r="69" spans="2:12" s="10" customFormat="1" ht="19.9" customHeight="1">
      <c r="B69" s="119"/>
      <c r="D69" s="120" t="s">
        <v>152</v>
      </c>
      <c r="E69" s="121"/>
      <c r="F69" s="121"/>
      <c r="G69" s="121"/>
      <c r="H69" s="121"/>
      <c r="I69" s="121"/>
      <c r="J69" s="122">
        <f>J105</f>
        <v>0</v>
      </c>
      <c r="L69" s="119"/>
    </row>
    <row r="70" spans="2:12" s="10" customFormat="1" ht="19.9" customHeight="1">
      <c r="B70" s="119"/>
      <c r="D70" s="120" t="s">
        <v>153</v>
      </c>
      <c r="E70" s="121"/>
      <c r="F70" s="121"/>
      <c r="G70" s="121"/>
      <c r="H70" s="121"/>
      <c r="I70" s="121"/>
      <c r="J70" s="122">
        <f>J114</f>
        <v>0</v>
      </c>
      <c r="L70" s="119"/>
    </row>
    <row r="71" spans="2:12" s="10" customFormat="1" ht="14.85" customHeight="1">
      <c r="B71" s="119"/>
      <c r="D71" s="120" t="s">
        <v>154</v>
      </c>
      <c r="E71" s="121"/>
      <c r="F71" s="121"/>
      <c r="G71" s="121"/>
      <c r="H71" s="121"/>
      <c r="I71" s="121"/>
      <c r="J71" s="122">
        <f>J115</f>
        <v>0</v>
      </c>
      <c r="L71" s="119"/>
    </row>
    <row r="72" spans="2:12" s="10" customFormat="1" ht="14.85" customHeight="1">
      <c r="B72" s="119"/>
      <c r="D72" s="120" t="s">
        <v>155</v>
      </c>
      <c r="E72" s="121"/>
      <c r="F72" s="121"/>
      <c r="G72" s="121"/>
      <c r="H72" s="121"/>
      <c r="I72" s="121"/>
      <c r="J72" s="122">
        <f>J117</f>
        <v>0</v>
      </c>
      <c r="L72" s="119"/>
    </row>
    <row r="73" spans="2:12" s="10" customFormat="1" ht="19.9" customHeight="1">
      <c r="B73" s="119"/>
      <c r="D73" s="120" t="s">
        <v>156</v>
      </c>
      <c r="E73" s="121"/>
      <c r="F73" s="121"/>
      <c r="G73" s="121"/>
      <c r="H73" s="121"/>
      <c r="I73" s="121"/>
      <c r="J73" s="122">
        <f>J120</f>
        <v>0</v>
      </c>
      <c r="L73" s="119"/>
    </row>
    <row r="74" spans="2:12" s="10" customFormat="1" ht="19.9" customHeight="1">
      <c r="B74" s="119"/>
      <c r="D74" s="120" t="s">
        <v>157</v>
      </c>
      <c r="E74" s="121"/>
      <c r="F74" s="121"/>
      <c r="G74" s="121"/>
      <c r="H74" s="121"/>
      <c r="I74" s="121"/>
      <c r="J74" s="122">
        <f>J126</f>
        <v>0</v>
      </c>
      <c r="L74" s="119"/>
    </row>
    <row r="75" spans="2:12" s="9" customFormat="1" ht="24.95" customHeight="1">
      <c r="B75" s="115"/>
      <c r="D75" s="116" t="s">
        <v>158</v>
      </c>
      <c r="E75" s="117"/>
      <c r="F75" s="117"/>
      <c r="G75" s="117"/>
      <c r="H75" s="117"/>
      <c r="I75" s="117"/>
      <c r="J75" s="118">
        <f>J128</f>
        <v>0</v>
      </c>
      <c r="L75" s="115"/>
    </row>
    <row r="76" spans="2:12" s="10" customFormat="1" ht="19.9" customHeight="1">
      <c r="B76" s="119"/>
      <c r="D76" s="120" t="s">
        <v>161</v>
      </c>
      <c r="E76" s="121"/>
      <c r="F76" s="121"/>
      <c r="G76" s="121"/>
      <c r="H76" s="121"/>
      <c r="I76" s="121"/>
      <c r="J76" s="122">
        <f>J129</f>
        <v>0</v>
      </c>
      <c r="L76" s="119"/>
    </row>
    <row r="77" spans="2:12" s="10" customFormat="1" ht="19.9" customHeight="1">
      <c r="B77" s="119"/>
      <c r="D77" s="120" t="s">
        <v>162</v>
      </c>
      <c r="E77" s="121"/>
      <c r="F77" s="121"/>
      <c r="G77" s="121"/>
      <c r="H77" s="121"/>
      <c r="I77" s="121"/>
      <c r="J77" s="122">
        <f>J135</f>
        <v>0</v>
      </c>
      <c r="L77" s="119"/>
    </row>
    <row r="78" spans="2:12" s="10" customFormat="1" ht="19.9" customHeight="1">
      <c r="B78" s="119"/>
      <c r="D78" s="120" t="s">
        <v>164</v>
      </c>
      <c r="E78" s="121"/>
      <c r="F78" s="121"/>
      <c r="G78" s="121"/>
      <c r="H78" s="121"/>
      <c r="I78" s="121"/>
      <c r="J78" s="122">
        <f>J145</f>
        <v>0</v>
      </c>
      <c r="L78" s="119"/>
    </row>
    <row r="79" spans="2:12" s="10" customFormat="1" ht="19.9" customHeight="1">
      <c r="B79" s="119"/>
      <c r="D79" s="120" t="s">
        <v>166</v>
      </c>
      <c r="E79" s="121"/>
      <c r="F79" s="121"/>
      <c r="G79" s="121"/>
      <c r="H79" s="121"/>
      <c r="I79" s="121"/>
      <c r="J79" s="122">
        <f>J157</f>
        <v>0</v>
      </c>
      <c r="L79" s="119"/>
    </row>
    <row r="80" spans="1:31" s="2" customFormat="1" ht="21.75" customHeight="1">
      <c r="A80" s="33"/>
      <c r="B80" s="34"/>
      <c r="C80" s="33"/>
      <c r="D80" s="33"/>
      <c r="E80" s="33"/>
      <c r="F80" s="33"/>
      <c r="G80" s="33"/>
      <c r="H80" s="33"/>
      <c r="I80" s="33"/>
      <c r="J80" s="33"/>
      <c r="K80" s="33"/>
      <c r="L80" s="99"/>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44"/>
      <c r="J81" s="44"/>
      <c r="K81" s="44"/>
      <c r="L81" s="99"/>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46"/>
      <c r="J85" s="46"/>
      <c r="K85" s="46"/>
      <c r="L85" s="99"/>
      <c r="S85" s="33"/>
      <c r="T85" s="33"/>
      <c r="U85" s="33"/>
      <c r="V85" s="33"/>
      <c r="W85" s="33"/>
      <c r="X85" s="33"/>
      <c r="Y85" s="33"/>
      <c r="Z85" s="33"/>
      <c r="AA85" s="33"/>
      <c r="AB85" s="33"/>
      <c r="AC85" s="33"/>
      <c r="AD85" s="33"/>
      <c r="AE85" s="33"/>
    </row>
    <row r="86" spans="1:31" s="2" customFormat="1" ht="24.95" customHeight="1">
      <c r="A86" s="33"/>
      <c r="B86" s="34"/>
      <c r="C86" s="22" t="s">
        <v>167</v>
      </c>
      <c r="D86" s="33"/>
      <c r="E86" s="33"/>
      <c r="F86" s="33"/>
      <c r="G86" s="33"/>
      <c r="H86" s="33"/>
      <c r="I86" s="33"/>
      <c r="J86" s="33"/>
      <c r="K86" s="33"/>
      <c r="L86" s="99"/>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33"/>
      <c r="J87" s="33"/>
      <c r="K87" s="33"/>
      <c r="L87" s="99"/>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33"/>
      <c r="J88" s="33"/>
      <c r="K88" s="33"/>
      <c r="L88" s="99"/>
      <c r="S88" s="33"/>
      <c r="T88" s="33"/>
      <c r="U88" s="33"/>
      <c r="V88" s="33"/>
      <c r="W88" s="33"/>
      <c r="X88" s="33"/>
      <c r="Y88" s="33"/>
      <c r="Z88" s="33"/>
      <c r="AA88" s="33"/>
      <c r="AB88" s="33"/>
      <c r="AC88" s="33"/>
      <c r="AD88" s="33"/>
      <c r="AE88" s="33"/>
    </row>
    <row r="89" spans="1:31" s="2" customFormat="1" ht="16.5" customHeight="1">
      <c r="A89" s="33"/>
      <c r="B89" s="34"/>
      <c r="C89" s="33"/>
      <c r="D89" s="33"/>
      <c r="E89" s="326" t="str">
        <f>E7</f>
        <v>Rekonstrukce koupelen</v>
      </c>
      <c r="F89" s="327"/>
      <c r="G89" s="327"/>
      <c r="H89" s="327"/>
      <c r="I89" s="33"/>
      <c r="J89" s="33"/>
      <c r="K89" s="33"/>
      <c r="L89" s="99"/>
      <c r="S89" s="33"/>
      <c r="T89" s="33"/>
      <c r="U89" s="33"/>
      <c r="V89" s="33"/>
      <c r="W89" s="33"/>
      <c r="X89" s="33"/>
      <c r="Y89" s="33"/>
      <c r="Z89" s="33"/>
      <c r="AA89" s="33"/>
      <c r="AB89" s="33"/>
      <c r="AC89" s="33"/>
      <c r="AD89" s="33"/>
      <c r="AE89" s="33"/>
    </row>
    <row r="90" spans="2:12" s="1" customFormat="1" ht="12" customHeight="1">
      <c r="B90" s="21"/>
      <c r="C90" s="28" t="s">
        <v>139</v>
      </c>
      <c r="L90" s="21"/>
    </row>
    <row r="91" spans="2:12" s="1" customFormat="1" ht="16.5" customHeight="1">
      <c r="B91" s="21"/>
      <c r="E91" s="326" t="s">
        <v>140</v>
      </c>
      <c r="F91" s="301"/>
      <c r="G91" s="301"/>
      <c r="H91" s="301"/>
      <c r="L91" s="21"/>
    </row>
    <row r="92" spans="2:12" s="1" customFormat="1" ht="12" customHeight="1">
      <c r="B92" s="21"/>
      <c r="C92" s="28" t="s">
        <v>141</v>
      </c>
      <c r="L92" s="21"/>
    </row>
    <row r="93" spans="1:31" s="2" customFormat="1" ht="16.5" customHeight="1">
      <c r="A93" s="33"/>
      <c r="B93" s="34"/>
      <c r="C93" s="33"/>
      <c r="D93" s="33"/>
      <c r="E93" s="328" t="s">
        <v>142</v>
      </c>
      <c r="F93" s="329"/>
      <c r="G93" s="329"/>
      <c r="H93" s="329"/>
      <c r="I93" s="33"/>
      <c r="J93" s="33"/>
      <c r="K93" s="33"/>
      <c r="L93" s="99"/>
      <c r="S93" s="33"/>
      <c r="T93" s="33"/>
      <c r="U93" s="33"/>
      <c r="V93" s="33"/>
      <c r="W93" s="33"/>
      <c r="X93" s="33"/>
      <c r="Y93" s="33"/>
      <c r="Z93" s="33"/>
      <c r="AA93" s="33"/>
      <c r="AB93" s="33"/>
      <c r="AC93" s="33"/>
      <c r="AD93" s="33"/>
      <c r="AE93" s="33"/>
    </row>
    <row r="94" spans="1:31" s="2" customFormat="1" ht="12" customHeight="1">
      <c r="A94" s="33"/>
      <c r="B94" s="34"/>
      <c r="C94" s="28" t="s">
        <v>143</v>
      </c>
      <c r="D94" s="33"/>
      <c r="E94" s="33"/>
      <c r="F94" s="33"/>
      <c r="G94" s="33"/>
      <c r="H94" s="33"/>
      <c r="I94" s="33"/>
      <c r="J94" s="33"/>
      <c r="K94" s="33"/>
      <c r="L94" s="99"/>
      <c r="S94" s="33"/>
      <c r="T94" s="33"/>
      <c r="U94" s="33"/>
      <c r="V94" s="33"/>
      <c r="W94" s="33"/>
      <c r="X94" s="33"/>
      <c r="Y94" s="33"/>
      <c r="Z94" s="33"/>
      <c r="AA94" s="33"/>
      <c r="AB94" s="33"/>
      <c r="AC94" s="33"/>
      <c r="AD94" s="33"/>
      <c r="AE94" s="33"/>
    </row>
    <row r="95" spans="1:31" s="2" customFormat="1" ht="16.5" customHeight="1">
      <c r="A95" s="33"/>
      <c r="B95" s="34"/>
      <c r="C95" s="33"/>
      <c r="D95" s="33"/>
      <c r="E95" s="302" t="str">
        <f>E13</f>
        <v>4 - Kuchyňka typ B</v>
      </c>
      <c r="F95" s="329"/>
      <c r="G95" s="329"/>
      <c r="H95" s="329"/>
      <c r="I95" s="33"/>
      <c r="J95" s="33"/>
      <c r="K95" s="33"/>
      <c r="L95" s="99"/>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9"/>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28" t="s">
        <v>23</v>
      </c>
      <c r="J97" s="51" t="str">
        <f>IF(J16="","",J16)</f>
        <v>28. 8. 2018</v>
      </c>
      <c r="K97" s="33"/>
      <c r="L97" s="99"/>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9"/>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28" t="s">
        <v>31</v>
      </c>
      <c r="J99" s="31" t="str">
        <f>E25</f>
        <v>PROJECTICA s.r.o.</v>
      </c>
      <c r="K99" s="33"/>
      <c r="L99" s="99"/>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28" t="s">
        <v>34</v>
      </c>
      <c r="J100" s="31" t="str">
        <f>E28</f>
        <v xml:space="preserve"> </v>
      </c>
      <c r="K100" s="33"/>
      <c r="L100" s="99"/>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11" customFormat="1" ht="29.25" customHeight="1">
      <c r="A102" s="123"/>
      <c r="B102" s="124"/>
      <c r="C102" s="125" t="s">
        <v>168</v>
      </c>
      <c r="D102" s="126" t="s">
        <v>56</v>
      </c>
      <c r="E102" s="126" t="s">
        <v>52</v>
      </c>
      <c r="F102" s="126" t="s">
        <v>53</v>
      </c>
      <c r="G102" s="126" t="s">
        <v>169</v>
      </c>
      <c r="H102" s="126" t="s">
        <v>170</v>
      </c>
      <c r="I102" s="126" t="s">
        <v>171</v>
      </c>
      <c r="J102" s="126" t="s">
        <v>148</v>
      </c>
      <c r="K102" s="127" t="s">
        <v>172</v>
      </c>
      <c r="L102" s="128"/>
      <c r="M102" s="59" t="s">
        <v>3</v>
      </c>
      <c r="N102" s="60" t="s">
        <v>41</v>
      </c>
      <c r="O102" s="60" t="s">
        <v>173</v>
      </c>
      <c r="P102" s="60" t="s">
        <v>174</v>
      </c>
      <c r="Q102" s="60" t="s">
        <v>175</v>
      </c>
      <c r="R102" s="60" t="s">
        <v>176</v>
      </c>
      <c r="S102" s="60" t="s">
        <v>177</v>
      </c>
      <c r="T102" s="61" t="s">
        <v>178</v>
      </c>
      <c r="U102" s="123"/>
      <c r="V102" s="123"/>
      <c r="W102" s="123"/>
      <c r="X102" s="123"/>
      <c r="Y102" s="123"/>
      <c r="Z102" s="123"/>
      <c r="AA102" s="123"/>
      <c r="AB102" s="123"/>
      <c r="AC102" s="123"/>
      <c r="AD102" s="123"/>
      <c r="AE102" s="123"/>
    </row>
    <row r="103" spans="1:63" s="2" customFormat="1" ht="22.9" customHeight="1">
      <c r="A103" s="33"/>
      <c r="B103" s="34"/>
      <c r="C103" s="66" t="s">
        <v>179</v>
      </c>
      <c r="D103" s="33"/>
      <c r="E103" s="33"/>
      <c r="F103" s="33"/>
      <c r="G103" s="33"/>
      <c r="H103" s="33"/>
      <c r="I103" s="33"/>
      <c r="J103" s="129">
        <f>BK103</f>
        <v>0</v>
      </c>
      <c r="K103" s="33"/>
      <c r="L103" s="34"/>
      <c r="M103" s="62"/>
      <c r="N103" s="52"/>
      <c r="O103" s="63"/>
      <c r="P103" s="130">
        <f>P104+P128</f>
        <v>0</v>
      </c>
      <c r="Q103" s="63"/>
      <c r="R103" s="130">
        <f>R104+R128</f>
        <v>0.2031298</v>
      </c>
      <c r="S103" s="63"/>
      <c r="T103" s="131">
        <f>T104+T128</f>
        <v>1.4448622</v>
      </c>
      <c r="U103" s="33"/>
      <c r="V103" s="33"/>
      <c r="W103" s="33"/>
      <c r="X103" s="33"/>
      <c r="Y103" s="33"/>
      <c r="Z103" s="33"/>
      <c r="AA103" s="33"/>
      <c r="AB103" s="33"/>
      <c r="AC103" s="33"/>
      <c r="AD103" s="33"/>
      <c r="AE103" s="33"/>
      <c r="AT103" s="18" t="s">
        <v>70</v>
      </c>
      <c r="AU103" s="18" t="s">
        <v>149</v>
      </c>
      <c r="BK103" s="132">
        <f>BK104+BK128</f>
        <v>0</v>
      </c>
    </row>
    <row r="104" spans="2:63" s="12" customFormat="1" ht="25.9" customHeight="1">
      <c r="B104" s="133"/>
      <c r="D104" s="134" t="s">
        <v>70</v>
      </c>
      <c r="E104" s="135" t="s">
        <v>180</v>
      </c>
      <c r="F104" s="135" t="s">
        <v>181</v>
      </c>
      <c r="I104" s="136"/>
      <c r="J104" s="137">
        <f>BK104</f>
        <v>0</v>
      </c>
      <c r="L104" s="133"/>
      <c r="M104" s="138"/>
      <c r="N104" s="139"/>
      <c r="O104" s="139"/>
      <c r="P104" s="140">
        <f>P105+P114+P120+P126</f>
        <v>0</v>
      </c>
      <c r="Q104" s="139"/>
      <c r="R104" s="140">
        <f>R105+R114+R120+R126</f>
        <v>0.033471</v>
      </c>
      <c r="S104" s="139"/>
      <c r="T104" s="141">
        <f>T105+T114+T120+T126</f>
        <v>0.0966</v>
      </c>
      <c r="AR104" s="134" t="s">
        <v>15</v>
      </c>
      <c r="AT104" s="142" t="s">
        <v>70</v>
      </c>
      <c r="AU104" s="142" t="s">
        <v>71</v>
      </c>
      <c r="AY104" s="134" t="s">
        <v>182</v>
      </c>
      <c r="BK104" s="143">
        <f>BK105+BK114+BK120+BK126</f>
        <v>0</v>
      </c>
    </row>
    <row r="105" spans="2:63" s="12" customFormat="1" ht="22.9" customHeight="1">
      <c r="B105" s="133"/>
      <c r="D105" s="134" t="s">
        <v>70</v>
      </c>
      <c r="E105" s="144" t="s">
        <v>126</v>
      </c>
      <c r="F105" s="144" t="s">
        <v>203</v>
      </c>
      <c r="I105" s="136"/>
      <c r="J105" s="145">
        <f>BK105</f>
        <v>0</v>
      </c>
      <c r="L105" s="133"/>
      <c r="M105" s="138"/>
      <c r="N105" s="139"/>
      <c r="O105" s="139"/>
      <c r="P105" s="140">
        <f>SUM(P106:P113)</f>
        <v>0</v>
      </c>
      <c r="Q105" s="139"/>
      <c r="R105" s="140">
        <f>SUM(R106:R113)</f>
        <v>0.033075</v>
      </c>
      <c r="S105" s="139"/>
      <c r="T105" s="141">
        <f>SUM(T106:T113)</f>
        <v>0</v>
      </c>
      <c r="AR105" s="134" t="s">
        <v>15</v>
      </c>
      <c r="AT105" s="142" t="s">
        <v>70</v>
      </c>
      <c r="AU105" s="142" t="s">
        <v>15</v>
      </c>
      <c r="AY105" s="134" t="s">
        <v>182</v>
      </c>
      <c r="BK105" s="143">
        <f>SUM(BK106:BK113)</f>
        <v>0</v>
      </c>
    </row>
    <row r="106" spans="1:65" s="2" customFormat="1" ht="36">
      <c r="A106" s="33"/>
      <c r="B106" s="146"/>
      <c r="C106" s="147" t="s">
        <v>15</v>
      </c>
      <c r="D106" s="346" t="s">
        <v>184</v>
      </c>
      <c r="E106" s="148" t="s">
        <v>204</v>
      </c>
      <c r="F106" s="149" t="s">
        <v>205</v>
      </c>
      <c r="G106" s="150" t="s">
        <v>187</v>
      </c>
      <c r="H106" s="151">
        <v>2.1</v>
      </c>
      <c r="I106" s="152"/>
      <c r="J106" s="153">
        <f>ROUND(I106*H106,2)</f>
        <v>0</v>
      </c>
      <c r="K106" s="149" t="s">
        <v>188</v>
      </c>
      <c r="L106" s="34"/>
      <c r="M106" s="154" t="s">
        <v>3</v>
      </c>
      <c r="N106" s="155" t="s">
        <v>42</v>
      </c>
      <c r="O106" s="54"/>
      <c r="P106" s="156">
        <f>O106*H106</f>
        <v>0</v>
      </c>
      <c r="Q106" s="156">
        <v>0.01575</v>
      </c>
      <c r="R106" s="156">
        <f>Q106*H106</f>
        <v>0.033075</v>
      </c>
      <c r="S106" s="156">
        <v>0</v>
      </c>
      <c r="T106" s="157">
        <f>S106*H106</f>
        <v>0</v>
      </c>
      <c r="U106" s="33"/>
      <c r="V106" s="33"/>
      <c r="W106" s="33"/>
      <c r="X106" s="33"/>
      <c r="Y106" s="33"/>
      <c r="Z106" s="33"/>
      <c r="AA106" s="33"/>
      <c r="AB106" s="33"/>
      <c r="AC106" s="33"/>
      <c r="AD106" s="33"/>
      <c r="AE106" s="33"/>
      <c r="AR106" s="158" t="s">
        <v>87</v>
      </c>
      <c r="AT106" s="158" t="s">
        <v>184</v>
      </c>
      <c r="AU106" s="158" t="s">
        <v>79</v>
      </c>
      <c r="AY106" s="18" t="s">
        <v>182</v>
      </c>
      <c r="BE106" s="159">
        <f>IF(N106="základní",J106,0)</f>
        <v>0</v>
      </c>
      <c r="BF106" s="159">
        <f>IF(N106="snížená",J106,0)</f>
        <v>0</v>
      </c>
      <c r="BG106" s="159">
        <f>IF(N106="zákl. přenesená",J106,0)</f>
        <v>0</v>
      </c>
      <c r="BH106" s="159">
        <f>IF(N106="sníž. přenesená",J106,0)</f>
        <v>0</v>
      </c>
      <c r="BI106" s="159">
        <f>IF(N106="nulová",J106,0)</f>
        <v>0</v>
      </c>
      <c r="BJ106" s="18" t="s">
        <v>15</v>
      </c>
      <c r="BK106" s="159">
        <f>ROUND(I106*H106,2)</f>
        <v>0</v>
      </c>
      <c r="BL106" s="18" t="s">
        <v>87</v>
      </c>
      <c r="BM106" s="158" t="s">
        <v>1145</v>
      </c>
    </row>
    <row r="107" spans="2:51" s="13" customFormat="1" ht="12">
      <c r="B107" s="160"/>
      <c r="D107" s="347" t="s">
        <v>190</v>
      </c>
      <c r="E107" s="161" t="s">
        <v>3</v>
      </c>
      <c r="F107" s="162" t="s">
        <v>499</v>
      </c>
      <c r="H107" s="163">
        <v>2.1</v>
      </c>
      <c r="I107" s="164"/>
      <c r="L107" s="160"/>
      <c r="M107" s="165"/>
      <c r="N107" s="166"/>
      <c r="O107" s="166"/>
      <c r="P107" s="166"/>
      <c r="Q107" s="166"/>
      <c r="R107" s="166"/>
      <c r="S107" s="166"/>
      <c r="T107" s="167"/>
      <c r="AT107" s="161" t="s">
        <v>190</v>
      </c>
      <c r="AU107" s="161" t="s">
        <v>79</v>
      </c>
      <c r="AV107" s="13" t="s">
        <v>79</v>
      </c>
      <c r="AW107" s="13" t="s">
        <v>33</v>
      </c>
      <c r="AX107" s="13" t="s">
        <v>15</v>
      </c>
      <c r="AY107" s="161" t="s">
        <v>182</v>
      </c>
    </row>
    <row r="108" spans="1:65" s="2" customFormat="1" ht="33" customHeight="1">
      <c r="A108" s="33"/>
      <c r="B108" s="146"/>
      <c r="C108" s="147" t="s">
        <v>79</v>
      </c>
      <c r="D108" s="346" t="s">
        <v>184</v>
      </c>
      <c r="E108" s="148" t="s">
        <v>211</v>
      </c>
      <c r="F108" s="149" t="s">
        <v>212</v>
      </c>
      <c r="G108" s="150" t="s">
        <v>187</v>
      </c>
      <c r="H108" s="151">
        <v>9.9</v>
      </c>
      <c r="I108" s="152"/>
      <c r="J108" s="153">
        <f>ROUND(I108*H108,2)</f>
        <v>0</v>
      </c>
      <c r="K108" s="149" t="s">
        <v>188</v>
      </c>
      <c r="L108" s="34"/>
      <c r="M108" s="154" t="s">
        <v>3</v>
      </c>
      <c r="N108" s="155" t="s">
        <v>42</v>
      </c>
      <c r="O108" s="54"/>
      <c r="P108" s="156">
        <f>O108*H108</f>
        <v>0</v>
      </c>
      <c r="Q108" s="156">
        <v>0</v>
      </c>
      <c r="R108" s="156">
        <f>Q108*H108</f>
        <v>0</v>
      </c>
      <c r="S108" s="156">
        <v>0</v>
      </c>
      <c r="T108" s="157">
        <f>S108*H108</f>
        <v>0</v>
      </c>
      <c r="U108" s="33"/>
      <c r="V108" s="33"/>
      <c r="W108" s="33"/>
      <c r="X108" s="33"/>
      <c r="Y108" s="33"/>
      <c r="Z108" s="33"/>
      <c r="AA108" s="33"/>
      <c r="AB108" s="33"/>
      <c r="AC108" s="33"/>
      <c r="AD108" s="33"/>
      <c r="AE108" s="33"/>
      <c r="AR108" s="158" t="s">
        <v>87</v>
      </c>
      <c r="AT108" s="158" t="s">
        <v>184</v>
      </c>
      <c r="AU108" s="158" t="s">
        <v>79</v>
      </c>
      <c r="AY108" s="18" t="s">
        <v>182</v>
      </c>
      <c r="BE108" s="159">
        <f>IF(N108="základní",J108,0)</f>
        <v>0</v>
      </c>
      <c r="BF108" s="159">
        <f>IF(N108="snížená",J108,0)</f>
        <v>0</v>
      </c>
      <c r="BG108" s="159">
        <f>IF(N108="zákl. přenesená",J108,0)</f>
        <v>0</v>
      </c>
      <c r="BH108" s="159">
        <f>IF(N108="sníž. přenesená",J108,0)</f>
        <v>0</v>
      </c>
      <c r="BI108" s="159">
        <f>IF(N108="nulová",J108,0)</f>
        <v>0</v>
      </c>
      <c r="BJ108" s="18" t="s">
        <v>15</v>
      </c>
      <c r="BK108" s="159">
        <f>ROUND(I108*H108,2)</f>
        <v>0</v>
      </c>
      <c r="BL108" s="18" t="s">
        <v>87</v>
      </c>
      <c r="BM108" s="158" t="s">
        <v>1146</v>
      </c>
    </row>
    <row r="109" spans="1:65" s="2" customFormat="1" ht="36">
      <c r="A109" s="33"/>
      <c r="B109" s="146"/>
      <c r="C109" s="147" t="s">
        <v>75</v>
      </c>
      <c r="D109" s="346" t="s">
        <v>184</v>
      </c>
      <c r="E109" s="148" t="s">
        <v>214</v>
      </c>
      <c r="F109" s="149" t="s">
        <v>215</v>
      </c>
      <c r="G109" s="150" t="s">
        <v>187</v>
      </c>
      <c r="H109" s="151">
        <v>7.1</v>
      </c>
      <c r="I109" s="152"/>
      <c r="J109" s="153">
        <f>ROUND(I109*H109,2)</f>
        <v>0</v>
      </c>
      <c r="K109" s="149" t="s">
        <v>188</v>
      </c>
      <c r="L109" s="34"/>
      <c r="M109" s="154" t="s">
        <v>3</v>
      </c>
      <c r="N109" s="155" t="s">
        <v>42</v>
      </c>
      <c r="O109" s="54"/>
      <c r="P109" s="156">
        <f>O109*H109</f>
        <v>0</v>
      </c>
      <c r="Q109" s="156">
        <v>0</v>
      </c>
      <c r="R109" s="156">
        <f>Q109*H109</f>
        <v>0</v>
      </c>
      <c r="S109" s="156">
        <v>0</v>
      </c>
      <c r="T109" s="157">
        <f>S109*H109</f>
        <v>0</v>
      </c>
      <c r="U109" s="33"/>
      <c r="V109" s="33"/>
      <c r="W109" s="33"/>
      <c r="X109" s="33"/>
      <c r="Y109" s="33"/>
      <c r="Z109" s="33"/>
      <c r="AA109" s="33"/>
      <c r="AB109" s="33"/>
      <c r="AC109" s="33"/>
      <c r="AD109" s="33"/>
      <c r="AE109" s="33"/>
      <c r="AR109" s="158" t="s">
        <v>87</v>
      </c>
      <c r="AT109" s="158" t="s">
        <v>184</v>
      </c>
      <c r="AU109" s="158" t="s">
        <v>79</v>
      </c>
      <c r="AY109" s="18" t="s">
        <v>182</v>
      </c>
      <c r="BE109" s="159">
        <f>IF(N109="základní",J109,0)</f>
        <v>0</v>
      </c>
      <c r="BF109" s="159">
        <f>IF(N109="snížená",J109,0)</f>
        <v>0</v>
      </c>
      <c r="BG109" s="159">
        <f>IF(N109="zákl. přenesená",J109,0)</f>
        <v>0</v>
      </c>
      <c r="BH109" s="159">
        <f>IF(N109="sníž. přenesená",J109,0)</f>
        <v>0</v>
      </c>
      <c r="BI109" s="159">
        <f>IF(N109="nulová",J109,0)</f>
        <v>0</v>
      </c>
      <c r="BJ109" s="18" t="s">
        <v>15</v>
      </c>
      <c r="BK109" s="159">
        <f>ROUND(I109*H109,2)</f>
        <v>0</v>
      </c>
      <c r="BL109" s="18" t="s">
        <v>87</v>
      </c>
      <c r="BM109" s="158" t="s">
        <v>1147</v>
      </c>
    </row>
    <row r="110" spans="2:51" s="15" customFormat="1" ht="12">
      <c r="B110" s="176"/>
      <c r="D110" s="347" t="s">
        <v>190</v>
      </c>
      <c r="E110" s="177" t="s">
        <v>3</v>
      </c>
      <c r="F110" s="178" t="s">
        <v>217</v>
      </c>
      <c r="H110" s="177" t="s">
        <v>3</v>
      </c>
      <c r="I110" s="179"/>
      <c r="L110" s="176"/>
      <c r="M110" s="180"/>
      <c r="N110" s="181"/>
      <c r="O110" s="181"/>
      <c r="P110" s="181"/>
      <c r="Q110" s="181"/>
      <c r="R110" s="181"/>
      <c r="S110" s="181"/>
      <c r="T110" s="182"/>
      <c r="AT110" s="177" t="s">
        <v>190</v>
      </c>
      <c r="AU110" s="177" t="s">
        <v>79</v>
      </c>
      <c r="AV110" s="15" t="s">
        <v>15</v>
      </c>
      <c r="AW110" s="15" t="s">
        <v>33</v>
      </c>
      <c r="AX110" s="15" t="s">
        <v>71</v>
      </c>
      <c r="AY110" s="177" t="s">
        <v>182</v>
      </c>
    </row>
    <row r="111" spans="2:51" s="13" customFormat="1" ht="12">
      <c r="B111" s="160"/>
      <c r="D111" s="347" t="s">
        <v>190</v>
      </c>
      <c r="E111" s="161" t="s">
        <v>3</v>
      </c>
      <c r="F111" s="162" t="s">
        <v>770</v>
      </c>
      <c r="H111" s="163">
        <v>1.6</v>
      </c>
      <c r="I111" s="164"/>
      <c r="L111" s="160"/>
      <c r="M111" s="165"/>
      <c r="N111" s="166"/>
      <c r="O111" s="166"/>
      <c r="P111" s="166"/>
      <c r="Q111" s="166"/>
      <c r="R111" s="166"/>
      <c r="S111" s="166"/>
      <c r="T111" s="167"/>
      <c r="AT111" s="161" t="s">
        <v>190</v>
      </c>
      <c r="AU111" s="161" t="s">
        <v>79</v>
      </c>
      <c r="AV111" s="13" t="s">
        <v>79</v>
      </c>
      <c r="AW111" s="13" t="s">
        <v>33</v>
      </c>
      <c r="AX111" s="13" t="s">
        <v>71</v>
      </c>
      <c r="AY111" s="161" t="s">
        <v>182</v>
      </c>
    </row>
    <row r="112" spans="2:51" s="13" customFormat="1" ht="12">
      <c r="B112" s="160"/>
      <c r="D112" s="347" t="s">
        <v>190</v>
      </c>
      <c r="E112" s="161" t="s">
        <v>3</v>
      </c>
      <c r="F112" s="162" t="s">
        <v>771</v>
      </c>
      <c r="H112" s="163">
        <v>5.5</v>
      </c>
      <c r="I112" s="164"/>
      <c r="L112" s="160"/>
      <c r="M112" s="165"/>
      <c r="N112" s="166"/>
      <c r="O112" s="166"/>
      <c r="P112" s="166"/>
      <c r="Q112" s="166"/>
      <c r="R112" s="166"/>
      <c r="S112" s="166"/>
      <c r="T112" s="167"/>
      <c r="AT112" s="161" t="s">
        <v>190</v>
      </c>
      <c r="AU112" s="161" t="s">
        <v>79</v>
      </c>
      <c r="AV112" s="13" t="s">
        <v>79</v>
      </c>
      <c r="AW112" s="13" t="s">
        <v>33</v>
      </c>
      <c r="AX112" s="13" t="s">
        <v>71</v>
      </c>
      <c r="AY112" s="161" t="s">
        <v>182</v>
      </c>
    </row>
    <row r="113" spans="2:51" s="14" customFormat="1" ht="12">
      <c r="B113" s="168"/>
      <c r="D113" s="347" t="s">
        <v>190</v>
      </c>
      <c r="E113" s="169" t="s">
        <v>3</v>
      </c>
      <c r="F113" s="170" t="s">
        <v>198</v>
      </c>
      <c r="H113" s="171">
        <v>7.1</v>
      </c>
      <c r="I113" s="172"/>
      <c r="L113" s="168"/>
      <c r="M113" s="173"/>
      <c r="N113" s="174"/>
      <c r="O113" s="174"/>
      <c r="P113" s="174"/>
      <c r="Q113" s="174"/>
      <c r="R113" s="174"/>
      <c r="S113" s="174"/>
      <c r="T113" s="175"/>
      <c r="AT113" s="169" t="s">
        <v>190</v>
      </c>
      <c r="AU113" s="169" t="s">
        <v>79</v>
      </c>
      <c r="AV113" s="14" t="s">
        <v>87</v>
      </c>
      <c r="AW113" s="14" t="s">
        <v>33</v>
      </c>
      <c r="AX113" s="14" t="s">
        <v>15</v>
      </c>
      <c r="AY113" s="169" t="s">
        <v>182</v>
      </c>
    </row>
    <row r="114" spans="2:63" s="12" customFormat="1" ht="22.9" customHeight="1">
      <c r="B114" s="133"/>
      <c r="D114" s="348" t="s">
        <v>70</v>
      </c>
      <c r="E114" s="144" t="s">
        <v>219</v>
      </c>
      <c r="F114" s="144" t="s">
        <v>220</v>
      </c>
      <c r="I114" s="136"/>
      <c r="J114" s="145">
        <f>BK114</f>
        <v>0</v>
      </c>
      <c r="L114" s="133"/>
      <c r="M114" s="138"/>
      <c r="N114" s="139"/>
      <c r="O114" s="139"/>
      <c r="P114" s="140">
        <f>P115+P117</f>
        <v>0</v>
      </c>
      <c r="Q114" s="139"/>
      <c r="R114" s="140">
        <f>R115+R117</f>
        <v>0.00039600000000000003</v>
      </c>
      <c r="S114" s="139"/>
      <c r="T114" s="141">
        <f>T115+T117</f>
        <v>0.0966</v>
      </c>
      <c r="AR114" s="134" t="s">
        <v>15</v>
      </c>
      <c r="AT114" s="142" t="s">
        <v>70</v>
      </c>
      <c r="AU114" s="142" t="s">
        <v>15</v>
      </c>
      <c r="AY114" s="134" t="s">
        <v>182</v>
      </c>
      <c r="BK114" s="143">
        <f>BK115+BK117</f>
        <v>0</v>
      </c>
    </row>
    <row r="115" spans="2:63" s="12" customFormat="1" ht="20.85" customHeight="1">
      <c r="B115" s="133"/>
      <c r="D115" s="348" t="s">
        <v>70</v>
      </c>
      <c r="E115" s="144" t="s">
        <v>221</v>
      </c>
      <c r="F115" s="144" t="s">
        <v>222</v>
      </c>
      <c r="I115" s="136"/>
      <c r="J115" s="145">
        <f>BK115</f>
        <v>0</v>
      </c>
      <c r="L115" s="133"/>
      <c r="M115" s="138"/>
      <c r="N115" s="139"/>
      <c r="O115" s="139"/>
      <c r="P115" s="140">
        <f>P116</f>
        <v>0</v>
      </c>
      <c r="Q115" s="139"/>
      <c r="R115" s="140">
        <f>R116</f>
        <v>0.00039600000000000003</v>
      </c>
      <c r="S115" s="139"/>
      <c r="T115" s="141">
        <f>T116</f>
        <v>0</v>
      </c>
      <c r="AR115" s="134" t="s">
        <v>15</v>
      </c>
      <c r="AT115" s="142" t="s">
        <v>70</v>
      </c>
      <c r="AU115" s="142" t="s">
        <v>79</v>
      </c>
      <c r="AY115" s="134" t="s">
        <v>182</v>
      </c>
      <c r="BK115" s="143">
        <f>BK116</f>
        <v>0</v>
      </c>
    </row>
    <row r="116" spans="1:65" s="2" customFormat="1" ht="36">
      <c r="A116" s="33"/>
      <c r="B116" s="146"/>
      <c r="C116" s="147" t="s">
        <v>87</v>
      </c>
      <c r="D116" s="346" t="s">
        <v>184</v>
      </c>
      <c r="E116" s="148" t="s">
        <v>223</v>
      </c>
      <c r="F116" s="149" t="s">
        <v>224</v>
      </c>
      <c r="G116" s="150" t="s">
        <v>187</v>
      </c>
      <c r="H116" s="151">
        <v>9.9</v>
      </c>
      <c r="I116" s="152"/>
      <c r="J116" s="153">
        <f>ROUND(I116*H116,2)</f>
        <v>0</v>
      </c>
      <c r="K116" s="149" t="s">
        <v>188</v>
      </c>
      <c r="L116" s="34"/>
      <c r="M116" s="154" t="s">
        <v>3</v>
      </c>
      <c r="N116" s="155" t="s">
        <v>42</v>
      </c>
      <c r="O116" s="54"/>
      <c r="P116" s="156">
        <f>O116*H116</f>
        <v>0</v>
      </c>
      <c r="Q116" s="156">
        <v>4E-05</v>
      </c>
      <c r="R116" s="156">
        <f>Q116*H116</f>
        <v>0.00039600000000000003</v>
      </c>
      <c r="S116" s="156">
        <v>0</v>
      </c>
      <c r="T116" s="157">
        <f>S116*H116</f>
        <v>0</v>
      </c>
      <c r="U116" s="33"/>
      <c r="V116" s="33"/>
      <c r="W116" s="33"/>
      <c r="X116" s="33"/>
      <c r="Y116" s="33"/>
      <c r="Z116" s="33"/>
      <c r="AA116" s="33"/>
      <c r="AB116" s="33"/>
      <c r="AC116" s="33"/>
      <c r="AD116" s="33"/>
      <c r="AE116" s="33"/>
      <c r="AR116" s="158" t="s">
        <v>87</v>
      </c>
      <c r="AT116" s="158" t="s">
        <v>184</v>
      </c>
      <c r="AU116" s="158" t="s">
        <v>75</v>
      </c>
      <c r="AY116" s="18" t="s">
        <v>182</v>
      </c>
      <c r="BE116" s="159">
        <f>IF(N116="základní",J116,0)</f>
        <v>0</v>
      </c>
      <c r="BF116" s="159">
        <f>IF(N116="snížená",J116,0)</f>
        <v>0</v>
      </c>
      <c r="BG116" s="159">
        <f>IF(N116="zákl. přenesená",J116,0)</f>
        <v>0</v>
      </c>
      <c r="BH116" s="159">
        <f>IF(N116="sníž. přenesená",J116,0)</f>
        <v>0</v>
      </c>
      <c r="BI116" s="159">
        <f>IF(N116="nulová",J116,0)</f>
        <v>0</v>
      </c>
      <c r="BJ116" s="18" t="s">
        <v>15</v>
      </c>
      <c r="BK116" s="159">
        <f>ROUND(I116*H116,2)</f>
        <v>0</v>
      </c>
      <c r="BL116" s="18" t="s">
        <v>87</v>
      </c>
      <c r="BM116" s="158" t="s">
        <v>1148</v>
      </c>
    </row>
    <row r="117" spans="2:63" s="12" customFormat="1" ht="20.85" customHeight="1">
      <c r="B117" s="133"/>
      <c r="D117" s="348" t="s">
        <v>70</v>
      </c>
      <c r="E117" s="144" t="s">
        <v>227</v>
      </c>
      <c r="F117" s="144" t="s">
        <v>228</v>
      </c>
      <c r="I117" s="136"/>
      <c r="J117" s="145">
        <f>BK117</f>
        <v>0</v>
      </c>
      <c r="L117" s="133"/>
      <c r="M117" s="138"/>
      <c r="N117" s="139"/>
      <c r="O117" s="139"/>
      <c r="P117" s="140">
        <f>SUM(P118:P119)</f>
        <v>0</v>
      </c>
      <c r="Q117" s="139"/>
      <c r="R117" s="140">
        <f>SUM(R118:R119)</f>
        <v>0</v>
      </c>
      <c r="S117" s="139"/>
      <c r="T117" s="141">
        <f>SUM(T118:T119)</f>
        <v>0.0966</v>
      </c>
      <c r="AR117" s="134" t="s">
        <v>15</v>
      </c>
      <c r="AT117" s="142" t="s">
        <v>70</v>
      </c>
      <c r="AU117" s="142" t="s">
        <v>79</v>
      </c>
      <c r="AY117" s="134" t="s">
        <v>182</v>
      </c>
      <c r="BK117" s="143">
        <f>SUM(BK118:BK119)</f>
        <v>0</v>
      </c>
    </row>
    <row r="118" spans="1:65" s="2" customFormat="1" ht="36">
      <c r="A118" s="33"/>
      <c r="B118" s="146"/>
      <c r="C118" s="147" t="s">
        <v>111</v>
      </c>
      <c r="D118" s="346" t="s">
        <v>184</v>
      </c>
      <c r="E118" s="148" t="s">
        <v>236</v>
      </c>
      <c r="F118" s="149" t="s">
        <v>237</v>
      </c>
      <c r="G118" s="150" t="s">
        <v>187</v>
      </c>
      <c r="H118" s="151">
        <v>2.1</v>
      </c>
      <c r="I118" s="152"/>
      <c r="J118" s="153">
        <f>ROUND(I118*H118,2)</f>
        <v>0</v>
      </c>
      <c r="K118" s="149" t="s">
        <v>188</v>
      </c>
      <c r="L118" s="34"/>
      <c r="M118" s="154" t="s">
        <v>3</v>
      </c>
      <c r="N118" s="155" t="s">
        <v>42</v>
      </c>
      <c r="O118" s="54"/>
      <c r="P118" s="156">
        <f>O118*H118</f>
        <v>0</v>
      </c>
      <c r="Q118" s="156">
        <v>0</v>
      </c>
      <c r="R118" s="156">
        <f>Q118*H118</f>
        <v>0</v>
      </c>
      <c r="S118" s="156">
        <v>0.046</v>
      </c>
      <c r="T118" s="157">
        <f>S118*H118</f>
        <v>0.0966</v>
      </c>
      <c r="U118" s="33"/>
      <c r="V118" s="33"/>
      <c r="W118" s="33"/>
      <c r="X118" s="33"/>
      <c r="Y118" s="33"/>
      <c r="Z118" s="33"/>
      <c r="AA118" s="33"/>
      <c r="AB118" s="33"/>
      <c r="AC118" s="33"/>
      <c r="AD118" s="33"/>
      <c r="AE118" s="33"/>
      <c r="AR118" s="158" t="s">
        <v>87</v>
      </c>
      <c r="AT118" s="158" t="s">
        <v>184</v>
      </c>
      <c r="AU118" s="158" t="s">
        <v>75</v>
      </c>
      <c r="AY118" s="18" t="s">
        <v>182</v>
      </c>
      <c r="BE118" s="159">
        <f>IF(N118="základní",J118,0)</f>
        <v>0</v>
      </c>
      <c r="BF118" s="159">
        <f>IF(N118="snížená",J118,0)</f>
        <v>0</v>
      </c>
      <c r="BG118" s="159">
        <f>IF(N118="zákl. přenesená",J118,0)</f>
        <v>0</v>
      </c>
      <c r="BH118" s="159">
        <f>IF(N118="sníž. přenesená",J118,0)</f>
        <v>0</v>
      </c>
      <c r="BI118" s="159">
        <f>IF(N118="nulová",J118,0)</f>
        <v>0</v>
      </c>
      <c r="BJ118" s="18" t="s">
        <v>15</v>
      </c>
      <c r="BK118" s="159">
        <f>ROUND(I118*H118,2)</f>
        <v>0</v>
      </c>
      <c r="BL118" s="18" t="s">
        <v>87</v>
      </c>
      <c r="BM118" s="158" t="s">
        <v>1149</v>
      </c>
    </row>
    <row r="119" spans="2:51" s="13" customFormat="1" ht="12">
      <c r="B119" s="160"/>
      <c r="D119" s="347" t="s">
        <v>190</v>
      </c>
      <c r="E119" s="161" t="s">
        <v>3</v>
      </c>
      <c r="F119" s="162" t="s">
        <v>499</v>
      </c>
      <c r="H119" s="163">
        <v>2.1</v>
      </c>
      <c r="I119" s="164"/>
      <c r="L119" s="160"/>
      <c r="M119" s="165"/>
      <c r="N119" s="166"/>
      <c r="O119" s="166"/>
      <c r="P119" s="166"/>
      <c r="Q119" s="166"/>
      <c r="R119" s="166"/>
      <c r="S119" s="166"/>
      <c r="T119" s="167"/>
      <c r="AT119" s="161" t="s">
        <v>190</v>
      </c>
      <c r="AU119" s="161" t="s">
        <v>75</v>
      </c>
      <c r="AV119" s="13" t="s">
        <v>79</v>
      </c>
      <c r="AW119" s="13" t="s">
        <v>33</v>
      </c>
      <c r="AX119" s="13" t="s">
        <v>15</v>
      </c>
      <c r="AY119" s="161" t="s">
        <v>182</v>
      </c>
    </row>
    <row r="120" spans="2:63" s="12" customFormat="1" ht="22.9" customHeight="1">
      <c r="B120" s="133"/>
      <c r="D120" s="348" t="s">
        <v>70</v>
      </c>
      <c r="E120" s="144" t="s">
        <v>240</v>
      </c>
      <c r="F120" s="144" t="s">
        <v>241</v>
      </c>
      <c r="I120" s="136"/>
      <c r="J120" s="145">
        <f>BK120</f>
        <v>0</v>
      </c>
      <c r="L120" s="133"/>
      <c r="M120" s="138"/>
      <c r="N120" s="139"/>
      <c r="O120" s="139"/>
      <c r="P120" s="140">
        <f>SUM(P121:P125)</f>
        <v>0</v>
      </c>
      <c r="Q120" s="139"/>
      <c r="R120" s="140">
        <f>SUM(R121:R125)</f>
        <v>0</v>
      </c>
      <c r="S120" s="139"/>
      <c r="T120" s="141">
        <f>SUM(T121:T125)</f>
        <v>0</v>
      </c>
      <c r="AR120" s="134" t="s">
        <v>15</v>
      </c>
      <c r="AT120" s="142" t="s">
        <v>70</v>
      </c>
      <c r="AU120" s="142" t="s">
        <v>15</v>
      </c>
      <c r="AY120" s="134" t="s">
        <v>182</v>
      </c>
      <c r="BK120" s="143">
        <f>SUM(BK121:BK125)</f>
        <v>0</v>
      </c>
    </row>
    <row r="121" spans="1:65" s="2" customFormat="1" ht="44.25" customHeight="1">
      <c r="A121" s="33"/>
      <c r="B121" s="146"/>
      <c r="C121" s="147" t="s">
        <v>126</v>
      </c>
      <c r="D121" s="346" t="s">
        <v>184</v>
      </c>
      <c r="E121" s="148" t="s">
        <v>995</v>
      </c>
      <c r="F121" s="149" t="s">
        <v>996</v>
      </c>
      <c r="G121" s="150" t="s">
        <v>245</v>
      </c>
      <c r="H121" s="151">
        <v>1.445</v>
      </c>
      <c r="I121" s="152"/>
      <c r="J121" s="153">
        <f>ROUND(I121*H121,2)</f>
        <v>0</v>
      </c>
      <c r="K121" s="149" t="s">
        <v>188</v>
      </c>
      <c r="L121" s="34"/>
      <c r="M121" s="154" t="s">
        <v>3</v>
      </c>
      <c r="N121" s="155" t="s">
        <v>42</v>
      </c>
      <c r="O121" s="54"/>
      <c r="P121" s="156">
        <f>O121*H121</f>
        <v>0</v>
      </c>
      <c r="Q121" s="156">
        <v>0</v>
      </c>
      <c r="R121" s="156">
        <f>Q121*H121</f>
        <v>0</v>
      </c>
      <c r="S121" s="156">
        <v>0</v>
      </c>
      <c r="T121" s="157">
        <f>S121*H121</f>
        <v>0</v>
      </c>
      <c r="U121" s="33"/>
      <c r="V121" s="33"/>
      <c r="W121" s="33"/>
      <c r="X121" s="33"/>
      <c r="Y121" s="33"/>
      <c r="Z121" s="33"/>
      <c r="AA121" s="33"/>
      <c r="AB121" s="33"/>
      <c r="AC121" s="33"/>
      <c r="AD121" s="33"/>
      <c r="AE121" s="33"/>
      <c r="AR121" s="158" t="s">
        <v>87</v>
      </c>
      <c r="AT121" s="158" t="s">
        <v>184</v>
      </c>
      <c r="AU121" s="158" t="s">
        <v>79</v>
      </c>
      <c r="AY121" s="18" t="s">
        <v>182</v>
      </c>
      <c r="BE121" s="159">
        <f>IF(N121="základní",J121,0)</f>
        <v>0</v>
      </c>
      <c r="BF121" s="159">
        <f>IF(N121="snížená",J121,0)</f>
        <v>0</v>
      </c>
      <c r="BG121" s="159">
        <f>IF(N121="zákl. přenesená",J121,0)</f>
        <v>0</v>
      </c>
      <c r="BH121" s="159">
        <f>IF(N121="sníž. přenesená",J121,0)</f>
        <v>0</v>
      </c>
      <c r="BI121" s="159">
        <f>IF(N121="nulová",J121,0)</f>
        <v>0</v>
      </c>
      <c r="BJ121" s="18" t="s">
        <v>15</v>
      </c>
      <c r="BK121" s="159">
        <f>ROUND(I121*H121,2)</f>
        <v>0</v>
      </c>
      <c r="BL121" s="18" t="s">
        <v>87</v>
      </c>
      <c r="BM121" s="158" t="s">
        <v>1150</v>
      </c>
    </row>
    <row r="122" spans="1:65" s="2" customFormat="1" ht="33" customHeight="1">
      <c r="A122" s="33"/>
      <c r="B122" s="146"/>
      <c r="C122" s="147" t="s">
        <v>129</v>
      </c>
      <c r="D122" s="346" t="s">
        <v>184</v>
      </c>
      <c r="E122" s="148" t="s">
        <v>248</v>
      </c>
      <c r="F122" s="149" t="s">
        <v>249</v>
      </c>
      <c r="G122" s="150" t="s">
        <v>245</v>
      </c>
      <c r="H122" s="151">
        <v>1.445</v>
      </c>
      <c r="I122" s="152"/>
      <c r="J122" s="153">
        <f>ROUND(I122*H122,2)</f>
        <v>0</v>
      </c>
      <c r="K122" s="149" t="s">
        <v>188</v>
      </c>
      <c r="L122" s="34"/>
      <c r="M122" s="154" t="s">
        <v>3</v>
      </c>
      <c r="N122" s="155" t="s">
        <v>42</v>
      </c>
      <c r="O122" s="54"/>
      <c r="P122" s="156">
        <f>O122*H122</f>
        <v>0</v>
      </c>
      <c r="Q122" s="156">
        <v>0</v>
      </c>
      <c r="R122" s="156">
        <f>Q122*H122</f>
        <v>0</v>
      </c>
      <c r="S122" s="156">
        <v>0</v>
      </c>
      <c r="T122" s="157">
        <f>S122*H122</f>
        <v>0</v>
      </c>
      <c r="U122" s="33"/>
      <c r="V122" s="33"/>
      <c r="W122" s="33"/>
      <c r="X122" s="33"/>
      <c r="Y122" s="33"/>
      <c r="Z122" s="33"/>
      <c r="AA122" s="33"/>
      <c r="AB122" s="33"/>
      <c r="AC122" s="33"/>
      <c r="AD122" s="33"/>
      <c r="AE122" s="33"/>
      <c r="AR122" s="158" t="s">
        <v>87</v>
      </c>
      <c r="AT122" s="158" t="s">
        <v>184</v>
      </c>
      <c r="AU122" s="158" t="s">
        <v>79</v>
      </c>
      <c r="AY122" s="18" t="s">
        <v>182</v>
      </c>
      <c r="BE122" s="159">
        <f>IF(N122="základní",J122,0)</f>
        <v>0</v>
      </c>
      <c r="BF122" s="159">
        <f>IF(N122="snížená",J122,0)</f>
        <v>0</v>
      </c>
      <c r="BG122" s="159">
        <f>IF(N122="zákl. přenesená",J122,0)</f>
        <v>0</v>
      </c>
      <c r="BH122" s="159">
        <f>IF(N122="sníž. přenesená",J122,0)</f>
        <v>0</v>
      </c>
      <c r="BI122" s="159">
        <f>IF(N122="nulová",J122,0)</f>
        <v>0</v>
      </c>
      <c r="BJ122" s="18" t="s">
        <v>15</v>
      </c>
      <c r="BK122" s="159">
        <f>ROUND(I122*H122,2)</f>
        <v>0</v>
      </c>
      <c r="BL122" s="18" t="s">
        <v>87</v>
      </c>
      <c r="BM122" s="158" t="s">
        <v>1151</v>
      </c>
    </row>
    <row r="123" spans="1:65" s="2" customFormat="1" ht="44.25" customHeight="1">
      <c r="A123" s="33"/>
      <c r="B123" s="146"/>
      <c r="C123" s="147" t="s">
        <v>132</v>
      </c>
      <c r="D123" s="346" t="s">
        <v>184</v>
      </c>
      <c r="E123" s="148" t="s">
        <v>252</v>
      </c>
      <c r="F123" s="149" t="s">
        <v>253</v>
      </c>
      <c r="G123" s="150" t="s">
        <v>245</v>
      </c>
      <c r="H123" s="151">
        <v>43.35</v>
      </c>
      <c r="I123" s="152"/>
      <c r="J123" s="153">
        <f>ROUND(I123*H123,2)</f>
        <v>0</v>
      </c>
      <c r="K123" s="149" t="s">
        <v>188</v>
      </c>
      <c r="L123" s="34"/>
      <c r="M123" s="154" t="s">
        <v>3</v>
      </c>
      <c r="N123" s="155" t="s">
        <v>42</v>
      </c>
      <c r="O123" s="54"/>
      <c r="P123" s="156">
        <f>O123*H123</f>
        <v>0</v>
      </c>
      <c r="Q123" s="156">
        <v>0</v>
      </c>
      <c r="R123" s="156">
        <f>Q123*H123</f>
        <v>0</v>
      </c>
      <c r="S123" s="156">
        <v>0</v>
      </c>
      <c r="T123" s="157">
        <f>S123*H123</f>
        <v>0</v>
      </c>
      <c r="U123" s="33"/>
      <c r="V123" s="33"/>
      <c r="W123" s="33"/>
      <c r="X123" s="33"/>
      <c r="Y123" s="33"/>
      <c r="Z123" s="33"/>
      <c r="AA123" s="33"/>
      <c r="AB123" s="33"/>
      <c r="AC123" s="33"/>
      <c r="AD123" s="33"/>
      <c r="AE123" s="33"/>
      <c r="AR123" s="158" t="s">
        <v>87</v>
      </c>
      <c r="AT123" s="158" t="s">
        <v>184</v>
      </c>
      <c r="AU123" s="158" t="s">
        <v>79</v>
      </c>
      <c r="AY123" s="18" t="s">
        <v>182</v>
      </c>
      <c r="BE123" s="159">
        <f>IF(N123="základní",J123,0)</f>
        <v>0</v>
      </c>
      <c r="BF123" s="159">
        <f>IF(N123="snížená",J123,0)</f>
        <v>0</v>
      </c>
      <c r="BG123" s="159">
        <f>IF(N123="zákl. přenesená",J123,0)</f>
        <v>0</v>
      </c>
      <c r="BH123" s="159">
        <f>IF(N123="sníž. přenesená",J123,0)</f>
        <v>0</v>
      </c>
      <c r="BI123" s="159">
        <f>IF(N123="nulová",J123,0)</f>
        <v>0</v>
      </c>
      <c r="BJ123" s="18" t="s">
        <v>15</v>
      </c>
      <c r="BK123" s="159">
        <f>ROUND(I123*H123,2)</f>
        <v>0</v>
      </c>
      <c r="BL123" s="18" t="s">
        <v>87</v>
      </c>
      <c r="BM123" s="158" t="s">
        <v>1152</v>
      </c>
    </row>
    <row r="124" spans="2:51" s="13" customFormat="1" ht="12">
      <c r="B124" s="160"/>
      <c r="D124" s="347" t="s">
        <v>190</v>
      </c>
      <c r="F124" s="162" t="s">
        <v>772</v>
      </c>
      <c r="H124" s="163">
        <v>43.35</v>
      </c>
      <c r="I124" s="164"/>
      <c r="L124" s="160"/>
      <c r="M124" s="165"/>
      <c r="N124" s="166"/>
      <c r="O124" s="166"/>
      <c r="P124" s="166"/>
      <c r="Q124" s="166"/>
      <c r="R124" s="166"/>
      <c r="S124" s="166"/>
      <c r="T124" s="167"/>
      <c r="AT124" s="161" t="s">
        <v>190</v>
      </c>
      <c r="AU124" s="161" t="s">
        <v>79</v>
      </c>
      <c r="AV124" s="13" t="s">
        <v>79</v>
      </c>
      <c r="AW124" s="13" t="s">
        <v>4</v>
      </c>
      <c r="AX124" s="13" t="s">
        <v>15</v>
      </c>
      <c r="AY124" s="161" t="s">
        <v>182</v>
      </c>
    </row>
    <row r="125" spans="1:65" s="2" customFormat="1" ht="44.25" customHeight="1">
      <c r="A125" s="33"/>
      <c r="B125" s="146"/>
      <c r="C125" s="147" t="s">
        <v>219</v>
      </c>
      <c r="D125" s="346" t="s">
        <v>184</v>
      </c>
      <c r="E125" s="148" t="s">
        <v>257</v>
      </c>
      <c r="F125" s="149" t="s">
        <v>258</v>
      </c>
      <c r="G125" s="150" t="s">
        <v>245</v>
      </c>
      <c r="H125" s="151">
        <v>1.445</v>
      </c>
      <c r="I125" s="152"/>
      <c r="J125" s="153">
        <f>ROUND(I125*H125,2)</f>
        <v>0</v>
      </c>
      <c r="K125" s="149" t="s">
        <v>188</v>
      </c>
      <c r="L125" s="34"/>
      <c r="M125" s="154" t="s">
        <v>3</v>
      </c>
      <c r="N125" s="155" t="s">
        <v>42</v>
      </c>
      <c r="O125" s="54"/>
      <c r="P125" s="156">
        <f>O125*H125</f>
        <v>0</v>
      </c>
      <c r="Q125" s="156">
        <v>0</v>
      </c>
      <c r="R125" s="156">
        <f>Q125*H125</f>
        <v>0</v>
      </c>
      <c r="S125" s="156">
        <v>0</v>
      </c>
      <c r="T125" s="157">
        <f>S125*H125</f>
        <v>0</v>
      </c>
      <c r="U125" s="33"/>
      <c r="V125" s="33"/>
      <c r="W125" s="33"/>
      <c r="X125" s="33"/>
      <c r="Y125" s="33"/>
      <c r="Z125" s="33"/>
      <c r="AA125" s="33"/>
      <c r="AB125" s="33"/>
      <c r="AC125" s="33"/>
      <c r="AD125" s="33"/>
      <c r="AE125" s="33"/>
      <c r="AR125" s="158" t="s">
        <v>87</v>
      </c>
      <c r="AT125" s="158" t="s">
        <v>184</v>
      </c>
      <c r="AU125" s="158" t="s">
        <v>79</v>
      </c>
      <c r="AY125" s="18" t="s">
        <v>182</v>
      </c>
      <c r="BE125" s="159">
        <f>IF(N125="základní",J125,0)</f>
        <v>0</v>
      </c>
      <c r="BF125" s="159">
        <f>IF(N125="snížená",J125,0)</f>
        <v>0</v>
      </c>
      <c r="BG125" s="159">
        <f>IF(N125="zákl. přenesená",J125,0)</f>
        <v>0</v>
      </c>
      <c r="BH125" s="159">
        <f>IF(N125="sníž. přenesená",J125,0)</f>
        <v>0</v>
      </c>
      <c r="BI125" s="159">
        <f>IF(N125="nulová",J125,0)</f>
        <v>0</v>
      </c>
      <c r="BJ125" s="18" t="s">
        <v>15</v>
      </c>
      <c r="BK125" s="159">
        <f>ROUND(I125*H125,2)</f>
        <v>0</v>
      </c>
      <c r="BL125" s="18" t="s">
        <v>87</v>
      </c>
      <c r="BM125" s="158" t="s">
        <v>1153</v>
      </c>
    </row>
    <row r="126" spans="2:63" s="12" customFormat="1" ht="22.9" customHeight="1">
      <c r="B126" s="133"/>
      <c r="D126" s="348" t="s">
        <v>70</v>
      </c>
      <c r="E126" s="144" t="s">
        <v>260</v>
      </c>
      <c r="F126" s="144" t="s">
        <v>261</v>
      </c>
      <c r="I126" s="136"/>
      <c r="J126" s="145">
        <f>BK126</f>
        <v>0</v>
      </c>
      <c r="L126" s="133"/>
      <c r="M126" s="138"/>
      <c r="N126" s="139"/>
      <c r="O126" s="139"/>
      <c r="P126" s="140">
        <f>P127</f>
        <v>0</v>
      </c>
      <c r="Q126" s="139"/>
      <c r="R126" s="140">
        <f>R127</f>
        <v>0</v>
      </c>
      <c r="S126" s="139"/>
      <c r="T126" s="141">
        <f>T127</f>
        <v>0</v>
      </c>
      <c r="AR126" s="134" t="s">
        <v>15</v>
      </c>
      <c r="AT126" s="142" t="s">
        <v>70</v>
      </c>
      <c r="AU126" s="142" t="s">
        <v>15</v>
      </c>
      <c r="AY126" s="134" t="s">
        <v>182</v>
      </c>
      <c r="BK126" s="143">
        <f>BK127</f>
        <v>0</v>
      </c>
    </row>
    <row r="127" spans="1:65" s="2" customFormat="1" ht="55.5" customHeight="1">
      <c r="A127" s="33"/>
      <c r="B127" s="146"/>
      <c r="C127" s="147" t="s">
        <v>235</v>
      </c>
      <c r="D127" s="346" t="s">
        <v>184</v>
      </c>
      <c r="E127" s="148" t="s">
        <v>793</v>
      </c>
      <c r="F127" s="149" t="s">
        <v>794</v>
      </c>
      <c r="G127" s="150" t="s">
        <v>245</v>
      </c>
      <c r="H127" s="151">
        <v>0.033</v>
      </c>
      <c r="I127" s="152"/>
      <c r="J127" s="153">
        <f>ROUND(I127*H127,2)</f>
        <v>0</v>
      </c>
      <c r="K127" s="149" t="s">
        <v>188</v>
      </c>
      <c r="L127" s="34"/>
      <c r="M127" s="154" t="s">
        <v>3</v>
      </c>
      <c r="N127" s="155" t="s">
        <v>42</v>
      </c>
      <c r="O127" s="54"/>
      <c r="P127" s="156">
        <f>O127*H127</f>
        <v>0</v>
      </c>
      <c r="Q127" s="156">
        <v>0</v>
      </c>
      <c r="R127" s="156">
        <f>Q127*H127</f>
        <v>0</v>
      </c>
      <c r="S127" s="156">
        <v>0</v>
      </c>
      <c r="T127" s="157">
        <f>S127*H127</f>
        <v>0</v>
      </c>
      <c r="U127" s="33"/>
      <c r="V127" s="33"/>
      <c r="W127" s="33"/>
      <c r="X127" s="33"/>
      <c r="Y127" s="33"/>
      <c r="Z127" s="33"/>
      <c r="AA127" s="33"/>
      <c r="AB127" s="33"/>
      <c r="AC127" s="33"/>
      <c r="AD127" s="33"/>
      <c r="AE127" s="33"/>
      <c r="AR127" s="158" t="s">
        <v>87</v>
      </c>
      <c r="AT127" s="158" t="s">
        <v>184</v>
      </c>
      <c r="AU127" s="158" t="s">
        <v>79</v>
      </c>
      <c r="AY127" s="18" t="s">
        <v>182</v>
      </c>
      <c r="BE127" s="159">
        <f>IF(N127="základní",J127,0)</f>
        <v>0</v>
      </c>
      <c r="BF127" s="159">
        <f>IF(N127="snížená",J127,0)</f>
        <v>0</v>
      </c>
      <c r="BG127" s="159">
        <f>IF(N127="zákl. přenesená",J127,0)</f>
        <v>0</v>
      </c>
      <c r="BH127" s="159">
        <f>IF(N127="sníž. přenesená",J127,0)</f>
        <v>0</v>
      </c>
      <c r="BI127" s="159">
        <f>IF(N127="nulová",J127,0)</f>
        <v>0</v>
      </c>
      <c r="BJ127" s="18" t="s">
        <v>15</v>
      </c>
      <c r="BK127" s="159">
        <f>ROUND(I127*H127,2)</f>
        <v>0</v>
      </c>
      <c r="BL127" s="18" t="s">
        <v>87</v>
      </c>
      <c r="BM127" s="158" t="s">
        <v>1154</v>
      </c>
    </row>
    <row r="128" spans="2:63" s="12" customFormat="1" ht="25.9" customHeight="1">
      <c r="B128" s="133"/>
      <c r="D128" s="348" t="s">
        <v>70</v>
      </c>
      <c r="E128" s="135" t="s">
        <v>265</v>
      </c>
      <c r="F128" s="135" t="s">
        <v>266</v>
      </c>
      <c r="I128" s="136"/>
      <c r="J128" s="137">
        <f>BK128</f>
        <v>0</v>
      </c>
      <c r="L128" s="133"/>
      <c r="M128" s="138"/>
      <c r="N128" s="139"/>
      <c r="O128" s="139"/>
      <c r="P128" s="140">
        <f>P129+P135+P145+P157</f>
        <v>0</v>
      </c>
      <c r="Q128" s="139"/>
      <c r="R128" s="140">
        <f>R129+R135+R145+R157</f>
        <v>0.1696588</v>
      </c>
      <c r="S128" s="139"/>
      <c r="T128" s="141">
        <f>T129+T135+T145+T157</f>
        <v>1.3482622</v>
      </c>
      <c r="AR128" s="134" t="s">
        <v>79</v>
      </c>
      <c r="AT128" s="142" t="s">
        <v>70</v>
      </c>
      <c r="AU128" s="142" t="s">
        <v>71</v>
      </c>
      <c r="AY128" s="134" t="s">
        <v>182</v>
      </c>
      <c r="BK128" s="143">
        <f>BK129+BK135+BK145+BK157</f>
        <v>0</v>
      </c>
    </row>
    <row r="129" spans="2:63" s="12" customFormat="1" ht="22.9" customHeight="1">
      <c r="B129" s="133"/>
      <c r="D129" s="348" t="s">
        <v>70</v>
      </c>
      <c r="E129" s="144" t="s">
        <v>326</v>
      </c>
      <c r="F129" s="144" t="s">
        <v>327</v>
      </c>
      <c r="I129" s="136"/>
      <c r="J129" s="145">
        <f>BK129</f>
        <v>0</v>
      </c>
      <c r="L129" s="133"/>
      <c r="M129" s="138"/>
      <c r="N129" s="139"/>
      <c r="O129" s="139"/>
      <c r="P129" s="140">
        <f>SUM(P130:P134)</f>
        <v>0</v>
      </c>
      <c r="Q129" s="139"/>
      <c r="R129" s="140">
        <f>SUM(R130:R134)</f>
        <v>0.12453600000000001</v>
      </c>
      <c r="S129" s="139"/>
      <c r="T129" s="141">
        <f>SUM(T130:T134)</f>
        <v>0.170379</v>
      </c>
      <c r="AR129" s="134" t="s">
        <v>79</v>
      </c>
      <c r="AT129" s="142" t="s">
        <v>70</v>
      </c>
      <c r="AU129" s="142" t="s">
        <v>15</v>
      </c>
      <c r="AY129" s="134" t="s">
        <v>182</v>
      </c>
      <c r="BK129" s="143">
        <f>SUM(BK130:BK134)</f>
        <v>0</v>
      </c>
    </row>
    <row r="130" spans="1:65" s="2" customFormat="1" ht="48">
      <c r="A130" s="33"/>
      <c r="B130" s="146"/>
      <c r="C130" s="147" t="s">
        <v>242</v>
      </c>
      <c r="D130" s="346" t="s">
        <v>184</v>
      </c>
      <c r="E130" s="148" t="s">
        <v>329</v>
      </c>
      <c r="F130" s="149" t="s">
        <v>330</v>
      </c>
      <c r="G130" s="150" t="s">
        <v>187</v>
      </c>
      <c r="H130" s="151">
        <v>9.9</v>
      </c>
      <c r="I130" s="152"/>
      <c r="J130" s="153">
        <f>ROUND(I130*H130,2)</f>
        <v>0</v>
      </c>
      <c r="K130" s="149" t="s">
        <v>3</v>
      </c>
      <c r="L130" s="34"/>
      <c r="M130" s="154" t="s">
        <v>3</v>
      </c>
      <c r="N130" s="155" t="s">
        <v>42</v>
      </c>
      <c r="O130" s="54"/>
      <c r="P130" s="156">
        <f>O130*H130</f>
        <v>0</v>
      </c>
      <c r="Q130" s="156">
        <v>0.01254</v>
      </c>
      <c r="R130" s="156">
        <f>Q130*H130</f>
        <v>0.124146</v>
      </c>
      <c r="S130" s="156">
        <v>0</v>
      </c>
      <c r="T130" s="157">
        <f>S130*H130</f>
        <v>0</v>
      </c>
      <c r="U130" s="33"/>
      <c r="V130" s="33"/>
      <c r="W130" s="33"/>
      <c r="X130" s="33"/>
      <c r="Y130" s="33"/>
      <c r="Z130" s="33"/>
      <c r="AA130" s="33"/>
      <c r="AB130" s="33"/>
      <c r="AC130" s="33"/>
      <c r="AD130" s="33"/>
      <c r="AE130" s="33"/>
      <c r="AR130" s="158" t="s">
        <v>269</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269</v>
      </c>
      <c r="BM130" s="158" t="s">
        <v>1155</v>
      </c>
    </row>
    <row r="131" spans="1:65" s="2" customFormat="1" ht="48">
      <c r="A131" s="33"/>
      <c r="B131" s="146"/>
      <c r="C131" s="147" t="s">
        <v>247</v>
      </c>
      <c r="D131" s="346" t="s">
        <v>184</v>
      </c>
      <c r="E131" s="148" t="s">
        <v>333</v>
      </c>
      <c r="F131" s="149" t="s">
        <v>334</v>
      </c>
      <c r="G131" s="150" t="s">
        <v>187</v>
      </c>
      <c r="H131" s="151">
        <v>9.9</v>
      </c>
      <c r="I131" s="152"/>
      <c r="J131" s="153">
        <f>ROUND(I131*H131,2)</f>
        <v>0</v>
      </c>
      <c r="K131" s="149" t="s">
        <v>188</v>
      </c>
      <c r="L131" s="34"/>
      <c r="M131" s="154" t="s">
        <v>3</v>
      </c>
      <c r="N131" s="155" t="s">
        <v>42</v>
      </c>
      <c r="O131" s="54"/>
      <c r="P131" s="156">
        <f>O131*H131</f>
        <v>0</v>
      </c>
      <c r="Q131" s="156">
        <v>0</v>
      </c>
      <c r="R131" s="156">
        <f>Q131*H131</f>
        <v>0</v>
      </c>
      <c r="S131" s="156">
        <v>0.01721</v>
      </c>
      <c r="T131" s="157">
        <f>S131*H131</f>
        <v>0.170379</v>
      </c>
      <c r="U131" s="33"/>
      <c r="V131" s="33"/>
      <c r="W131" s="33"/>
      <c r="X131" s="33"/>
      <c r="Y131" s="33"/>
      <c r="Z131" s="33"/>
      <c r="AA131" s="33"/>
      <c r="AB131" s="33"/>
      <c r="AC131" s="33"/>
      <c r="AD131" s="33"/>
      <c r="AE131" s="33"/>
      <c r="AR131" s="158" t="s">
        <v>269</v>
      </c>
      <c r="AT131" s="158" t="s">
        <v>184</v>
      </c>
      <c r="AU131" s="158" t="s">
        <v>79</v>
      </c>
      <c r="AY131" s="18" t="s">
        <v>182</v>
      </c>
      <c r="BE131" s="159">
        <f>IF(N131="základní",J131,0)</f>
        <v>0</v>
      </c>
      <c r="BF131" s="159">
        <f>IF(N131="snížená",J131,0)</f>
        <v>0</v>
      </c>
      <c r="BG131" s="159">
        <f>IF(N131="zákl. přenesená",J131,0)</f>
        <v>0</v>
      </c>
      <c r="BH131" s="159">
        <f>IF(N131="sníž. přenesená",J131,0)</f>
        <v>0</v>
      </c>
      <c r="BI131" s="159">
        <f>IF(N131="nulová",J131,0)</f>
        <v>0</v>
      </c>
      <c r="BJ131" s="18" t="s">
        <v>15</v>
      </c>
      <c r="BK131" s="159">
        <f>ROUND(I131*H131,2)</f>
        <v>0</v>
      </c>
      <c r="BL131" s="18" t="s">
        <v>269</v>
      </c>
      <c r="BM131" s="158" t="s">
        <v>1156</v>
      </c>
    </row>
    <row r="132" spans="1:65" s="2" customFormat="1" ht="33" customHeight="1">
      <c r="A132" s="33"/>
      <c r="B132" s="146"/>
      <c r="C132" s="147" t="s">
        <v>251</v>
      </c>
      <c r="D132" s="346" t="s">
        <v>184</v>
      </c>
      <c r="E132" s="148" t="s">
        <v>337</v>
      </c>
      <c r="F132" s="149" t="s">
        <v>338</v>
      </c>
      <c r="G132" s="150" t="s">
        <v>300</v>
      </c>
      <c r="H132" s="151">
        <v>1</v>
      </c>
      <c r="I132" s="152"/>
      <c r="J132" s="153">
        <f>ROUND(I132*H132,2)</f>
        <v>0</v>
      </c>
      <c r="K132" s="149" t="s">
        <v>3</v>
      </c>
      <c r="L132" s="34"/>
      <c r="M132" s="154" t="s">
        <v>3</v>
      </c>
      <c r="N132" s="155" t="s">
        <v>42</v>
      </c>
      <c r="O132" s="54"/>
      <c r="P132" s="156">
        <f>O132*H132</f>
        <v>0</v>
      </c>
      <c r="Q132" s="156">
        <v>3E-05</v>
      </c>
      <c r="R132" s="156">
        <f>Q132*H132</f>
        <v>3E-05</v>
      </c>
      <c r="S132" s="156">
        <v>0</v>
      </c>
      <c r="T132" s="157">
        <f>S132*H132</f>
        <v>0</v>
      </c>
      <c r="U132" s="33"/>
      <c r="V132" s="33"/>
      <c r="W132" s="33"/>
      <c r="X132" s="33"/>
      <c r="Y132" s="33"/>
      <c r="Z132" s="33"/>
      <c r="AA132" s="33"/>
      <c r="AB132" s="33"/>
      <c r="AC132" s="33"/>
      <c r="AD132" s="33"/>
      <c r="AE132" s="33"/>
      <c r="AR132" s="158" t="s">
        <v>269</v>
      </c>
      <c r="AT132" s="158" t="s">
        <v>184</v>
      </c>
      <c r="AU132" s="158" t="s">
        <v>79</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269</v>
      </c>
      <c r="BM132" s="158" t="s">
        <v>1157</v>
      </c>
    </row>
    <row r="133" spans="1:65" s="2" customFormat="1" ht="21.75" customHeight="1">
      <c r="A133" s="33"/>
      <c r="B133" s="146"/>
      <c r="C133" s="184" t="s">
        <v>256</v>
      </c>
      <c r="D133" s="349" t="s">
        <v>341</v>
      </c>
      <c r="E133" s="185" t="s">
        <v>342</v>
      </c>
      <c r="F133" s="186" t="s">
        <v>343</v>
      </c>
      <c r="G133" s="187" t="s">
        <v>300</v>
      </c>
      <c r="H133" s="188">
        <v>1</v>
      </c>
      <c r="I133" s="189"/>
      <c r="J133" s="190">
        <f>ROUND(I133*H133,2)</f>
        <v>0</v>
      </c>
      <c r="K133" s="186" t="s">
        <v>3</v>
      </c>
      <c r="L133" s="191"/>
      <c r="M133" s="192" t="s">
        <v>3</v>
      </c>
      <c r="N133" s="193" t="s">
        <v>42</v>
      </c>
      <c r="O133" s="54"/>
      <c r="P133" s="156">
        <f>O133*H133</f>
        <v>0</v>
      </c>
      <c r="Q133" s="156">
        <v>0.00036</v>
      </c>
      <c r="R133" s="156">
        <f>Q133*H133</f>
        <v>0.00036</v>
      </c>
      <c r="S133" s="156">
        <v>0</v>
      </c>
      <c r="T133" s="157">
        <f>S133*H133</f>
        <v>0</v>
      </c>
      <c r="U133" s="33"/>
      <c r="V133" s="33"/>
      <c r="W133" s="33"/>
      <c r="X133" s="33"/>
      <c r="Y133" s="33"/>
      <c r="Z133" s="33"/>
      <c r="AA133" s="33"/>
      <c r="AB133" s="33"/>
      <c r="AC133" s="33"/>
      <c r="AD133" s="33"/>
      <c r="AE133" s="33"/>
      <c r="AR133" s="158" t="s">
        <v>344</v>
      </c>
      <c r="AT133" s="158" t="s">
        <v>341</v>
      </c>
      <c r="AU133" s="158" t="s">
        <v>79</v>
      </c>
      <c r="AY133" s="18" t="s">
        <v>182</v>
      </c>
      <c r="BE133" s="159">
        <f>IF(N133="základní",J133,0)</f>
        <v>0</v>
      </c>
      <c r="BF133" s="159">
        <f>IF(N133="snížená",J133,0)</f>
        <v>0</v>
      </c>
      <c r="BG133" s="159">
        <f>IF(N133="zákl. přenesená",J133,0)</f>
        <v>0</v>
      </c>
      <c r="BH133" s="159">
        <f>IF(N133="sníž. přenesená",J133,0)</f>
        <v>0</v>
      </c>
      <c r="BI133" s="159">
        <f>IF(N133="nulová",J133,0)</f>
        <v>0</v>
      </c>
      <c r="BJ133" s="18" t="s">
        <v>15</v>
      </c>
      <c r="BK133" s="159">
        <f>ROUND(I133*H133,2)</f>
        <v>0</v>
      </c>
      <c r="BL133" s="18" t="s">
        <v>269</v>
      </c>
      <c r="BM133" s="158" t="s">
        <v>1158</v>
      </c>
    </row>
    <row r="134" spans="1:65" s="2" customFormat="1" ht="44.25" customHeight="1">
      <c r="A134" s="33"/>
      <c r="B134" s="146"/>
      <c r="C134" s="147" t="s">
        <v>9</v>
      </c>
      <c r="D134" s="346" t="s">
        <v>184</v>
      </c>
      <c r="E134" s="148" t="s">
        <v>346</v>
      </c>
      <c r="F134" s="149" t="s">
        <v>347</v>
      </c>
      <c r="G134" s="150" t="s">
        <v>290</v>
      </c>
      <c r="H134" s="183"/>
      <c r="I134" s="152"/>
      <c r="J134" s="153">
        <f>ROUND(I134*H134,2)</f>
        <v>0</v>
      </c>
      <c r="K134" s="149" t="s">
        <v>188</v>
      </c>
      <c r="L134" s="34"/>
      <c r="M134" s="154" t="s">
        <v>3</v>
      </c>
      <c r="N134" s="155" t="s">
        <v>42</v>
      </c>
      <c r="O134" s="54"/>
      <c r="P134" s="156">
        <f>O134*H134</f>
        <v>0</v>
      </c>
      <c r="Q134" s="156">
        <v>0</v>
      </c>
      <c r="R134" s="156">
        <f>Q134*H134</f>
        <v>0</v>
      </c>
      <c r="S134" s="156">
        <v>0</v>
      </c>
      <c r="T134" s="157">
        <f>S134*H134</f>
        <v>0</v>
      </c>
      <c r="U134" s="33"/>
      <c r="V134" s="33"/>
      <c r="W134" s="33"/>
      <c r="X134" s="33"/>
      <c r="Y134" s="33"/>
      <c r="Z134" s="33"/>
      <c r="AA134" s="33"/>
      <c r="AB134" s="33"/>
      <c r="AC134" s="33"/>
      <c r="AD134" s="33"/>
      <c r="AE134" s="33"/>
      <c r="AR134" s="158" t="s">
        <v>269</v>
      </c>
      <c r="AT134" s="158" t="s">
        <v>184</v>
      </c>
      <c r="AU134" s="158" t="s">
        <v>79</v>
      </c>
      <c r="AY134" s="18" t="s">
        <v>182</v>
      </c>
      <c r="BE134" s="159">
        <f>IF(N134="základní",J134,0)</f>
        <v>0</v>
      </c>
      <c r="BF134" s="159">
        <f>IF(N134="snížená",J134,0)</f>
        <v>0</v>
      </c>
      <c r="BG134" s="159">
        <f>IF(N134="zákl. přenesená",J134,0)</f>
        <v>0</v>
      </c>
      <c r="BH134" s="159">
        <f>IF(N134="sníž. přenesená",J134,0)</f>
        <v>0</v>
      </c>
      <c r="BI134" s="159">
        <f>IF(N134="nulová",J134,0)</f>
        <v>0</v>
      </c>
      <c r="BJ134" s="18" t="s">
        <v>15</v>
      </c>
      <c r="BK134" s="159">
        <f>ROUND(I134*H134,2)</f>
        <v>0</v>
      </c>
      <c r="BL134" s="18" t="s">
        <v>269</v>
      </c>
      <c r="BM134" s="158" t="s">
        <v>1159</v>
      </c>
    </row>
    <row r="135" spans="2:63" s="12" customFormat="1" ht="22.9" customHeight="1">
      <c r="B135" s="133"/>
      <c r="D135" s="348" t="s">
        <v>70</v>
      </c>
      <c r="E135" s="144" t="s">
        <v>349</v>
      </c>
      <c r="F135" s="144" t="s">
        <v>350</v>
      </c>
      <c r="I135" s="136"/>
      <c r="J135" s="145">
        <f>BK135</f>
        <v>0</v>
      </c>
      <c r="L135" s="133"/>
      <c r="M135" s="138"/>
      <c r="N135" s="139"/>
      <c r="O135" s="139"/>
      <c r="P135" s="140">
        <f>SUM(P136:P144)</f>
        <v>0</v>
      </c>
      <c r="Q135" s="139"/>
      <c r="R135" s="140">
        <f>SUM(R136:R144)</f>
        <v>0</v>
      </c>
      <c r="S135" s="139"/>
      <c r="T135" s="141">
        <f>SUM(T136:T144)</f>
        <v>1</v>
      </c>
      <c r="AR135" s="134" t="s">
        <v>79</v>
      </c>
      <c r="AT135" s="142" t="s">
        <v>70</v>
      </c>
      <c r="AU135" s="142" t="s">
        <v>15</v>
      </c>
      <c r="AY135" s="134" t="s">
        <v>182</v>
      </c>
      <c r="BK135" s="143">
        <f>SUM(BK136:BK144)</f>
        <v>0</v>
      </c>
    </row>
    <row r="136" spans="1:65" s="2" customFormat="1" ht="44.25" customHeight="1">
      <c r="A136" s="33"/>
      <c r="B136" s="146"/>
      <c r="C136" s="147" t="s">
        <v>269</v>
      </c>
      <c r="D136" s="346" t="s">
        <v>184</v>
      </c>
      <c r="E136" s="148" t="s">
        <v>380</v>
      </c>
      <c r="F136" s="149" t="s">
        <v>381</v>
      </c>
      <c r="G136" s="150" t="s">
        <v>290</v>
      </c>
      <c r="H136" s="183"/>
      <c r="I136" s="152"/>
      <c r="J136" s="153">
        <f aca="true" t="shared" si="0" ref="J136:J144">ROUND(I136*H136,2)</f>
        <v>0</v>
      </c>
      <c r="K136" s="149" t="s">
        <v>188</v>
      </c>
      <c r="L136" s="34"/>
      <c r="M136" s="154" t="s">
        <v>3</v>
      </c>
      <c r="N136" s="155" t="s">
        <v>42</v>
      </c>
      <c r="O136" s="54"/>
      <c r="P136" s="156">
        <f aca="true" t="shared" si="1" ref="P136:P144">O136*H136</f>
        <v>0</v>
      </c>
      <c r="Q136" s="156">
        <v>0</v>
      </c>
      <c r="R136" s="156">
        <f aca="true" t="shared" si="2" ref="R136:R144">Q136*H136</f>
        <v>0</v>
      </c>
      <c r="S136" s="156">
        <v>0</v>
      </c>
      <c r="T136" s="157">
        <f aca="true" t="shared" si="3" ref="T136:T144">S136*H136</f>
        <v>0</v>
      </c>
      <c r="U136" s="33"/>
      <c r="V136" s="33"/>
      <c r="W136" s="33"/>
      <c r="X136" s="33"/>
      <c r="Y136" s="33"/>
      <c r="Z136" s="33"/>
      <c r="AA136" s="33"/>
      <c r="AB136" s="33"/>
      <c r="AC136" s="33"/>
      <c r="AD136" s="33"/>
      <c r="AE136" s="33"/>
      <c r="AR136" s="158" t="s">
        <v>269</v>
      </c>
      <c r="AT136" s="158" t="s">
        <v>184</v>
      </c>
      <c r="AU136" s="158" t="s">
        <v>79</v>
      </c>
      <c r="AY136" s="18" t="s">
        <v>182</v>
      </c>
      <c r="BE136" s="159">
        <f aca="true" t="shared" si="4" ref="BE136:BE144">IF(N136="základní",J136,0)</f>
        <v>0</v>
      </c>
      <c r="BF136" s="159">
        <f aca="true" t="shared" si="5" ref="BF136:BF144">IF(N136="snížená",J136,0)</f>
        <v>0</v>
      </c>
      <c r="BG136" s="159">
        <f aca="true" t="shared" si="6" ref="BG136:BG144">IF(N136="zákl. přenesená",J136,0)</f>
        <v>0</v>
      </c>
      <c r="BH136" s="159">
        <f aca="true" t="shared" si="7" ref="BH136:BH144">IF(N136="sníž. přenesená",J136,0)</f>
        <v>0</v>
      </c>
      <c r="BI136" s="159">
        <f aca="true" t="shared" si="8" ref="BI136:BI144">IF(N136="nulová",J136,0)</f>
        <v>0</v>
      </c>
      <c r="BJ136" s="18" t="s">
        <v>15</v>
      </c>
      <c r="BK136" s="159">
        <f aca="true" t="shared" si="9" ref="BK136:BK144">ROUND(I136*H136,2)</f>
        <v>0</v>
      </c>
      <c r="BL136" s="18" t="s">
        <v>269</v>
      </c>
      <c r="BM136" s="158" t="s">
        <v>1160</v>
      </c>
    </row>
    <row r="137" spans="1:65" s="2" customFormat="1" ht="24">
      <c r="A137" s="33"/>
      <c r="B137" s="146"/>
      <c r="C137" s="147" t="s">
        <v>273</v>
      </c>
      <c r="D137" s="346" t="s">
        <v>184</v>
      </c>
      <c r="E137" s="148" t="s">
        <v>517</v>
      </c>
      <c r="F137" s="149" t="s">
        <v>518</v>
      </c>
      <c r="G137" s="150" t="s">
        <v>519</v>
      </c>
      <c r="H137" s="151">
        <v>1</v>
      </c>
      <c r="I137" s="152"/>
      <c r="J137" s="153">
        <f t="shared" si="0"/>
        <v>0</v>
      </c>
      <c r="K137" s="149" t="s">
        <v>3</v>
      </c>
      <c r="L137" s="34"/>
      <c r="M137" s="154" t="s">
        <v>3</v>
      </c>
      <c r="N137" s="155" t="s">
        <v>42</v>
      </c>
      <c r="O137" s="54"/>
      <c r="P137" s="156">
        <f t="shared" si="1"/>
        <v>0</v>
      </c>
      <c r="Q137" s="156">
        <v>0</v>
      </c>
      <c r="R137" s="156">
        <f t="shared" si="2"/>
        <v>0</v>
      </c>
      <c r="S137" s="156">
        <v>1</v>
      </c>
      <c r="T137" s="157">
        <f t="shared" si="3"/>
        <v>1</v>
      </c>
      <c r="U137" s="33"/>
      <c r="V137" s="33"/>
      <c r="W137" s="33"/>
      <c r="X137" s="33"/>
      <c r="Y137" s="33"/>
      <c r="Z137" s="33"/>
      <c r="AA137" s="33"/>
      <c r="AB137" s="33"/>
      <c r="AC137" s="33"/>
      <c r="AD137" s="33"/>
      <c r="AE137" s="33"/>
      <c r="AR137" s="158" t="s">
        <v>269</v>
      </c>
      <c r="AT137" s="158" t="s">
        <v>184</v>
      </c>
      <c r="AU137" s="158" t="s">
        <v>79</v>
      </c>
      <c r="AY137" s="18" t="s">
        <v>182</v>
      </c>
      <c r="BE137" s="159">
        <f t="shared" si="4"/>
        <v>0</v>
      </c>
      <c r="BF137" s="159">
        <f t="shared" si="5"/>
        <v>0</v>
      </c>
      <c r="BG137" s="159">
        <f t="shared" si="6"/>
        <v>0</v>
      </c>
      <c r="BH137" s="159">
        <f t="shared" si="7"/>
        <v>0</v>
      </c>
      <c r="BI137" s="159">
        <f t="shared" si="8"/>
        <v>0</v>
      </c>
      <c r="BJ137" s="18" t="s">
        <v>15</v>
      </c>
      <c r="BK137" s="159">
        <f t="shared" si="9"/>
        <v>0</v>
      </c>
      <c r="BL137" s="18" t="s">
        <v>269</v>
      </c>
      <c r="BM137" s="158" t="s">
        <v>1161</v>
      </c>
    </row>
    <row r="138" spans="1:65" s="2" customFormat="1" ht="72">
      <c r="A138" s="33"/>
      <c r="B138" s="146"/>
      <c r="C138" s="147" t="s">
        <v>280</v>
      </c>
      <c r="D138" s="346" t="s">
        <v>184</v>
      </c>
      <c r="E138" s="148" t="s">
        <v>521</v>
      </c>
      <c r="F138" s="149" t="s">
        <v>522</v>
      </c>
      <c r="G138" s="150" t="s">
        <v>519</v>
      </c>
      <c r="H138" s="151">
        <v>1</v>
      </c>
      <c r="I138" s="152"/>
      <c r="J138" s="153">
        <f t="shared" si="0"/>
        <v>0</v>
      </c>
      <c r="K138" s="149" t="s">
        <v>3</v>
      </c>
      <c r="L138" s="34"/>
      <c r="M138" s="154" t="s">
        <v>3</v>
      </c>
      <c r="N138" s="155" t="s">
        <v>42</v>
      </c>
      <c r="O138" s="54"/>
      <c r="P138" s="156">
        <f t="shared" si="1"/>
        <v>0</v>
      </c>
      <c r="Q138" s="156">
        <v>0</v>
      </c>
      <c r="R138" s="156">
        <f t="shared" si="2"/>
        <v>0</v>
      </c>
      <c r="S138" s="156">
        <v>0</v>
      </c>
      <c r="T138" s="157">
        <f t="shared" si="3"/>
        <v>0</v>
      </c>
      <c r="U138" s="33"/>
      <c r="V138" s="33"/>
      <c r="W138" s="33"/>
      <c r="X138" s="33"/>
      <c r="Y138" s="33"/>
      <c r="Z138" s="33"/>
      <c r="AA138" s="33"/>
      <c r="AB138" s="33"/>
      <c r="AC138" s="33"/>
      <c r="AD138" s="33"/>
      <c r="AE138" s="33"/>
      <c r="AR138" s="158" t="s">
        <v>269</v>
      </c>
      <c r="AT138" s="158" t="s">
        <v>184</v>
      </c>
      <c r="AU138" s="158" t="s">
        <v>79</v>
      </c>
      <c r="AY138" s="18" t="s">
        <v>182</v>
      </c>
      <c r="BE138" s="159">
        <f t="shared" si="4"/>
        <v>0</v>
      </c>
      <c r="BF138" s="159">
        <f t="shared" si="5"/>
        <v>0</v>
      </c>
      <c r="BG138" s="159">
        <f t="shared" si="6"/>
        <v>0</v>
      </c>
      <c r="BH138" s="159">
        <f t="shared" si="7"/>
        <v>0</v>
      </c>
      <c r="BI138" s="159">
        <f t="shared" si="8"/>
        <v>0</v>
      </c>
      <c r="BJ138" s="18" t="s">
        <v>15</v>
      </c>
      <c r="BK138" s="159">
        <f t="shared" si="9"/>
        <v>0</v>
      </c>
      <c r="BL138" s="18" t="s">
        <v>269</v>
      </c>
      <c r="BM138" s="158" t="s">
        <v>1162</v>
      </c>
    </row>
    <row r="139" spans="1:65" s="2" customFormat="1" ht="16.5" customHeight="1">
      <c r="A139" s="33"/>
      <c r="B139" s="146"/>
      <c r="C139" s="147" t="s">
        <v>287</v>
      </c>
      <c r="D139" s="346" t="s">
        <v>184</v>
      </c>
      <c r="E139" s="148" t="s">
        <v>524</v>
      </c>
      <c r="F139" s="149" t="s">
        <v>525</v>
      </c>
      <c r="G139" s="150" t="s">
        <v>300</v>
      </c>
      <c r="H139" s="151">
        <v>1</v>
      </c>
      <c r="I139" s="152"/>
      <c r="J139" s="153">
        <f t="shared" si="0"/>
        <v>0</v>
      </c>
      <c r="K139" s="149" t="s">
        <v>3</v>
      </c>
      <c r="L139" s="34"/>
      <c r="M139" s="154" t="s">
        <v>3</v>
      </c>
      <c r="N139" s="155" t="s">
        <v>42</v>
      </c>
      <c r="O139" s="54"/>
      <c r="P139" s="156">
        <f t="shared" si="1"/>
        <v>0</v>
      </c>
      <c r="Q139" s="156">
        <v>0</v>
      </c>
      <c r="R139" s="156">
        <f t="shared" si="2"/>
        <v>0</v>
      </c>
      <c r="S139" s="156">
        <v>0</v>
      </c>
      <c r="T139" s="157">
        <f t="shared" si="3"/>
        <v>0</v>
      </c>
      <c r="U139" s="33"/>
      <c r="V139" s="33"/>
      <c r="W139" s="33"/>
      <c r="X139" s="33"/>
      <c r="Y139" s="33"/>
      <c r="Z139" s="33"/>
      <c r="AA139" s="33"/>
      <c r="AB139" s="33"/>
      <c r="AC139" s="33"/>
      <c r="AD139" s="33"/>
      <c r="AE139" s="33"/>
      <c r="AR139" s="158" t="s">
        <v>269</v>
      </c>
      <c r="AT139" s="158" t="s">
        <v>184</v>
      </c>
      <c r="AU139" s="158" t="s">
        <v>79</v>
      </c>
      <c r="AY139" s="18" t="s">
        <v>182</v>
      </c>
      <c r="BE139" s="159">
        <f t="shared" si="4"/>
        <v>0</v>
      </c>
      <c r="BF139" s="159">
        <f t="shared" si="5"/>
        <v>0</v>
      </c>
      <c r="BG139" s="159">
        <f t="shared" si="6"/>
        <v>0</v>
      </c>
      <c r="BH139" s="159">
        <f t="shared" si="7"/>
        <v>0</v>
      </c>
      <c r="BI139" s="159">
        <f t="shared" si="8"/>
        <v>0</v>
      </c>
      <c r="BJ139" s="18" t="s">
        <v>15</v>
      </c>
      <c r="BK139" s="159">
        <f t="shared" si="9"/>
        <v>0</v>
      </c>
      <c r="BL139" s="18" t="s">
        <v>269</v>
      </c>
      <c r="BM139" s="158" t="s">
        <v>1163</v>
      </c>
    </row>
    <row r="140" spans="1:65" s="2" customFormat="1" ht="16.5" customHeight="1">
      <c r="A140" s="33"/>
      <c r="B140" s="146"/>
      <c r="C140" s="147" t="s">
        <v>294</v>
      </c>
      <c r="D140" s="346" t="s">
        <v>184</v>
      </c>
      <c r="E140" s="148" t="s">
        <v>527</v>
      </c>
      <c r="F140" s="149" t="s">
        <v>528</v>
      </c>
      <c r="G140" s="150" t="s">
        <v>300</v>
      </c>
      <c r="H140" s="151">
        <v>1</v>
      </c>
      <c r="I140" s="152"/>
      <c r="J140" s="153">
        <f t="shared" si="0"/>
        <v>0</v>
      </c>
      <c r="K140" s="149" t="s">
        <v>3</v>
      </c>
      <c r="L140" s="34"/>
      <c r="M140" s="154" t="s">
        <v>3</v>
      </c>
      <c r="N140" s="155" t="s">
        <v>42</v>
      </c>
      <c r="O140" s="54"/>
      <c r="P140" s="156">
        <f t="shared" si="1"/>
        <v>0</v>
      </c>
      <c r="Q140" s="156">
        <v>0</v>
      </c>
      <c r="R140" s="156">
        <f t="shared" si="2"/>
        <v>0</v>
      </c>
      <c r="S140" s="156">
        <v>0</v>
      </c>
      <c r="T140" s="157">
        <f t="shared" si="3"/>
        <v>0</v>
      </c>
      <c r="U140" s="33"/>
      <c r="V140" s="33"/>
      <c r="W140" s="33"/>
      <c r="X140" s="33"/>
      <c r="Y140" s="33"/>
      <c r="Z140" s="33"/>
      <c r="AA140" s="33"/>
      <c r="AB140" s="33"/>
      <c r="AC140" s="33"/>
      <c r="AD140" s="33"/>
      <c r="AE140" s="33"/>
      <c r="AR140" s="158" t="s">
        <v>269</v>
      </c>
      <c r="AT140" s="158" t="s">
        <v>184</v>
      </c>
      <c r="AU140" s="158" t="s">
        <v>79</v>
      </c>
      <c r="AY140" s="18" t="s">
        <v>182</v>
      </c>
      <c r="BE140" s="159">
        <f t="shared" si="4"/>
        <v>0</v>
      </c>
      <c r="BF140" s="159">
        <f t="shared" si="5"/>
        <v>0</v>
      </c>
      <c r="BG140" s="159">
        <f t="shared" si="6"/>
        <v>0</v>
      </c>
      <c r="BH140" s="159">
        <f t="shared" si="7"/>
        <v>0</v>
      </c>
      <c r="BI140" s="159">
        <f t="shared" si="8"/>
        <v>0</v>
      </c>
      <c r="BJ140" s="18" t="s">
        <v>15</v>
      </c>
      <c r="BK140" s="159">
        <f t="shared" si="9"/>
        <v>0</v>
      </c>
      <c r="BL140" s="18" t="s">
        <v>269</v>
      </c>
      <c r="BM140" s="158" t="s">
        <v>1164</v>
      </c>
    </row>
    <row r="141" spans="1:65" s="2" customFormat="1" ht="16.5" customHeight="1">
      <c r="A141" s="33"/>
      <c r="B141" s="146"/>
      <c r="C141" s="147" t="s">
        <v>8</v>
      </c>
      <c r="D141" s="346" t="s">
        <v>184</v>
      </c>
      <c r="E141" s="148" t="s">
        <v>530</v>
      </c>
      <c r="F141" s="149" t="s">
        <v>531</v>
      </c>
      <c r="G141" s="150" t="s">
        <v>300</v>
      </c>
      <c r="H141" s="151">
        <v>1</v>
      </c>
      <c r="I141" s="152"/>
      <c r="J141" s="153">
        <f t="shared" si="0"/>
        <v>0</v>
      </c>
      <c r="K141" s="149" t="s">
        <v>3</v>
      </c>
      <c r="L141" s="34"/>
      <c r="M141" s="154" t="s">
        <v>3</v>
      </c>
      <c r="N141" s="155" t="s">
        <v>42</v>
      </c>
      <c r="O141" s="54"/>
      <c r="P141" s="156">
        <f t="shared" si="1"/>
        <v>0</v>
      </c>
      <c r="Q141" s="156">
        <v>0</v>
      </c>
      <c r="R141" s="156">
        <f t="shared" si="2"/>
        <v>0</v>
      </c>
      <c r="S141" s="156">
        <v>0</v>
      </c>
      <c r="T141" s="157">
        <f t="shared" si="3"/>
        <v>0</v>
      </c>
      <c r="U141" s="33"/>
      <c r="V141" s="33"/>
      <c r="W141" s="33"/>
      <c r="X141" s="33"/>
      <c r="Y141" s="33"/>
      <c r="Z141" s="33"/>
      <c r="AA141" s="33"/>
      <c r="AB141" s="33"/>
      <c r="AC141" s="33"/>
      <c r="AD141" s="33"/>
      <c r="AE141" s="33"/>
      <c r="AR141" s="158" t="s">
        <v>269</v>
      </c>
      <c r="AT141" s="158" t="s">
        <v>184</v>
      </c>
      <c r="AU141" s="158" t="s">
        <v>79</v>
      </c>
      <c r="AY141" s="18" t="s">
        <v>182</v>
      </c>
      <c r="BE141" s="159">
        <f t="shared" si="4"/>
        <v>0</v>
      </c>
      <c r="BF141" s="159">
        <f t="shared" si="5"/>
        <v>0</v>
      </c>
      <c r="BG141" s="159">
        <f t="shared" si="6"/>
        <v>0</v>
      </c>
      <c r="BH141" s="159">
        <f t="shared" si="7"/>
        <v>0</v>
      </c>
      <c r="BI141" s="159">
        <f t="shared" si="8"/>
        <v>0</v>
      </c>
      <c r="BJ141" s="18" t="s">
        <v>15</v>
      </c>
      <c r="BK141" s="159">
        <f t="shared" si="9"/>
        <v>0</v>
      </c>
      <c r="BL141" s="18" t="s">
        <v>269</v>
      </c>
      <c r="BM141" s="158" t="s">
        <v>1165</v>
      </c>
    </row>
    <row r="142" spans="1:65" s="2" customFormat="1" ht="16.5" customHeight="1">
      <c r="A142" s="33"/>
      <c r="B142" s="146"/>
      <c r="C142" s="147" t="s">
        <v>302</v>
      </c>
      <c r="D142" s="346" t="s">
        <v>184</v>
      </c>
      <c r="E142" s="148" t="s">
        <v>533</v>
      </c>
      <c r="F142" s="149" t="s">
        <v>534</v>
      </c>
      <c r="G142" s="150" t="s">
        <v>300</v>
      </c>
      <c r="H142" s="151">
        <v>1</v>
      </c>
      <c r="I142" s="152"/>
      <c r="J142" s="153">
        <f t="shared" si="0"/>
        <v>0</v>
      </c>
      <c r="K142" s="149" t="s">
        <v>3</v>
      </c>
      <c r="L142" s="34"/>
      <c r="M142" s="154" t="s">
        <v>3</v>
      </c>
      <c r="N142" s="155" t="s">
        <v>42</v>
      </c>
      <c r="O142" s="54"/>
      <c r="P142" s="156">
        <f t="shared" si="1"/>
        <v>0</v>
      </c>
      <c r="Q142" s="156">
        <v>0</v>
      </c>
      <c r="R142" s="156">
        <f t="shared" si="2"/>
        <v>0</v>
      </c>
      <c r="S142" s="156">
        <v>0</v>
      </c>
      <c r="T142" s="157">
        <f t="shared" si="3"/>
        <v>0</v>
      </c>
      <c r="U142" s="33"/>
      <c r="V142" s="33"/>
      <c r="W142" s="33"/>
      <c r="X142" s="33"/>
      <c r="Y142" s="33"/>
      <c r="Z142" s="33"/>
      <c r="AA142" s="33"/>
      <c r="AB142" s="33"/>
      <c r="AC142" s="33"/>
      <c r="AD142" s="33"/>
      <c r="AE142" s="33"/>
      <c r="AR142" s="158" t="s">
        <v>269</v>
      </c>
      <c r="AT142" s="158" t="s">
        <v>184</v>
      </c>
      <c r="AU142" s="158" t="s">
        <v>79</v>
      </c>
      <c r="AY142" s="18" t="s">
        <v>182</v>
      </c>
      <c r="BE142" s="159">
        <f t="shared" si="4"/>
        <v>0</v>
      </c>
      <c r="BF142" s="159">
        <f t="shared" si="5"/>
        <v>0</v>
      </c>
      <c r="BG142" s="159">
        <f t="shared" si="6"/>
        <v>0</v>
      </c>
      <c r="BH142" s="159">
        <f t="shared" si="7"/>
        <v>0</v>
      </c>
      <c r="BI142" s="159">
        <f t="shared" si="8"/>
        <v>0</v>
      </c>
      <c r="BJ142" s="18" t="s">
        <v>15</v>
      </c>
      <c r="BK142" s="159">
        <f t="shared" si="9"/>
        <v>0</v>
      </c>
      <c r="BL142" s="18" t="s">
        <v>269</v>
      </c>
      <c r="BM142" s="158" t="s">
        <v>1166</v>
      </c>
    </row>
    <row r="143" spans="1:65" s="2" customFormat="1" ht="16.5" customHeight="1">
      <c r="A143" s="33"/>
      <c r="B143" s="146"/>
      <c r="C143" s="147" t="s">
        <v>306</v>
      </c>
      <c r="D143" s="346" t="s">
        <v>184</v>
      </c>
      <c r="E143" s="148" t="s">
        <v>536</v>
      </c>
      <c r="F143" s="149" t="s">
        <v>537</v>
      </c>
      <c r="G143" s="150" t="s">
        <v>300</v>
      </c>
      <c r="H143" s="151">
        <v>1</v>
      </c>
      <c r="I143" s="152"/>
      <c r="J143" s="153">
        <f t="shared" si="0"/>
        <v>0</v>
      </c>
      <c r="K143" s="149" t="s">
        <v>3</v>
      </c>
      <c r="L143" s="34"/>
      <c r="M143" s="154" t="s">
        <v>3</v>
      </c>
      <c r="N143" s="155" t="s">
        <v>42</v>
      </c>
      <c r="O143" s="54"/>
      <c r="P143" s="156">
        <f t="shared" si="1"/>
        <v>0</v>
      </c>
      <c r="Q143" s="156">
        <v>0</v>
      </c>
      <c r="R143" s="156">
        <f t="shared" si="2"/>
        <v>0</v>
      </c>
      <c r="S143" s="156">
        <v>0</v>
      </c>
      <c r="T143" s="157">
        <f t="shared" si="3"/>
        <v>0</v>
      </c>
      <c r="U143" s="33"/>
      <c r="V143" s="33"/>
      <c r="W143" s="33"/>
      <c r="X143" s="33"/>
      <c r="Y143" s="33"/>
      <c r="Z143" s="33"/>
      <c r="AA143" s="33"/>
      <c r="AB143" s="33"/>
      <c r="AC143" s="33"/>
      <c r="AD143" s="33"/>
      <c r="AE143" s="33"/>
      <c r="AR143" s="158" t="s">
        <v>269</v>
      </c>
      <c r="AT143" s="158" t="s">
        <v>184</v>
      </c>
      <c r="AU143" s="158" t="s">
        <v>79</v>
      </c>
      <c r="AY143" s="18" t="s">
        <v>182</v>
      </c>
      <c r="BE143" s="159">
        <f t="shared" si="4"/>
        <v>0</v>
      </c>
      <c r="BF143" s="159">
        <f t="shared" si="5"/>
        <v>0</v>
      </c>
      <c r="BG143" s="159">
        <f t="shared" si="6"/>
        <v>0</v>
      </c>
      <c r="BH143" s="159">
        <f t="shared" si="7"/>
        <v>0</v>
      </c>
      <c r="BI143" s="159">
        <f t="shared" si="8"/>
        <v>0</v>
      </c>
      <c r="BJ143" s="18" t="s">
        <v>15</v>
      </c>
      <c r="BK143" s="159">
        <f t="shared" si="9"/>
        <v>0</v>
      </c>
      <c r="BL143" s="18" t="s">
        <v>269</v>
      </c>
      <c r="BM143" s="158" t="s">
        <v>1167</v>
      </c>
    </row>
    <row r="144" spans="1:65" s="2" customFormat="1" ht="24">
      <c r="A144" s="33"/>
      <c r="B144" s="146"/>
      <c r="C144" s="147" t="s">
        <v>310</v>
      </c>
      <c r="D144" s="346" t="s">
        <v>184</v>
      </c>
      <c r="E144" s="148" t="s">
        <v>539</v>
      </c>
      <c r="F144" s="149" t="s">
        <v>540</v>
      </c>
      <c r="G144" s="150" t="s">
        <v>300</v>
      </c>
      <c r="H144" s="151">
        <v>1</v>
      </c>
      <c r="I144" s="152"/>
      <c r="J144" s="153">
        <f t="shared" si="0"/>
        <v>0</v>
      </c>
      <c r="K144" s="149" t="s">
        <v>3</v>
      </c>
      <c r="L144" s="34"/>
      <c r="M144" s="154" t="s">
        <v>3</v>
      </c>
      <c r="N144" s="155" t="s">
        <v>42</v>
      </c>
      <c r="O144" s="54"/>
      <c r="P144" s="156">
        <f t="shared" si="1"/>
        <v>0</v>
      </c>
      <c r="Q144" s="156">
        <v>0</v>
      </c>
      <c r="R144" s="156">
        <f t="shared" si="2"/>
        <v>0</v>
      </c>
      <c r="S144" s="156">
        <v>0</v>
      </c>
      <c r="T144" s="157">
        <f t="shared" si="3"/>
        <v>0</v>
      </c>
      <c r="U144" s="33"/>
      <c r="V144" s="33"/>
      <c r="W144" s="33"/>
      <c r="X144" s="33"/>
      <c r="Y144" s="33"/>
      <c r="Z144" s="33"/>
      <c r="AA144" s="33"/>
      <c r="AB144" s="33"/>
      <c r="AC144" s="33"/>
      <c r="AD144" s="33"/>
      <c r="AE144" s="33"/>
      <c r="AR144" s="158" t="s">
        <v>269</v>
      </c>
      <c r="AT144" s="158" t="s">
        <v>184</v>
      </c>
      <c r="AU144" s="158" t="s">
        <v>79</v>
      </c>
      <c r="AY144" s="18" t="s">
        <v>182</v>
      </c>
      <c r="BE144" s="159">
        <f t="shared" si="4"/>
        <v>0</v>
      </c>
      <c r="BF144" s="159">
        <f t="shared" si="5"/>
        <v>0</v>
      </c>
      <c r="BG144" s="159">
        <f t="shared" si="6"/>
        <v>0</v>
      </c>
      <c r="BH144" s="159">
        <f t="shared" si="7"/>
        <v>0</v>
      </c>
      <c r="BI144" s="159">
        <f t="shared" si="8"/>
        <v>0</v>
      </c>
      <c r="BJ144" s="18" t="s">
        <v>15</v>
      </c>
      <c r="BK144" s="159">
        <f t="shared" si="9"/>
        <v>0</v>
      </c>
      <c r="BL144" s="18" t="s">
        <v>269</v>
      </c>
      <c r="BM144" s="158" t="s">
        <v>1168</v>
      </c>
    </row>
    <row r="145" spans="2:63" s="12" customFormat="1" ht="22.9" customHeight="1">
      <c r="B145" s="133"/>
      <c r="D145" s="348" t="s">
        <v>70</v>
      </c>
      <c r="E145" s="144" t="s">
        <v>420</v>
      </c>
      <c r="F145" s="144" t="s">
        <v>421</v>
      </c>
      <c r="I145" s="136"/>
      <c r="J145" s="145">
        <f>BK145</f>
        <v>0</v>
      </c>
      <c r="L145" s="133"/>
      <c r="M145" s="138"/>
      <c r="N145" s="139"/>
      <c r="O145" s="139"/>
      <c r="P145" s="140">
        <f>SUM(P146:P156)</f>
        <v>0</v>
      </c>
      <c r="Q145" s="139"/>
      <c r="R145" s="140">
        <f>SUM(R146:R156)</f>
        <v>0.007909</v>
      </c>
      <c r="S145" s="139"/>
      <c r="T145" s="141">
        <f>SUM(T146:T156)</f>
        <v>0.17115000000000002</v>
      </c>
      <c r="AR145" s="134" t="s">
        <v>79</v>
      </c>
      <c r="AT145" s="142" t="s">
        <v>70</v>
      </c>
      <c r="AU145" s="142" t="s">
        <v>15</v>
      </c>
      <c r="AY145" s="134" t="s">
        <v>182</v>
      </c>
      <c r="BK145" s="143">
        <f>SUM(BK146:BK156)</f>
        <v>0</v>
      </c>
    </row>
    <row r="146" spans="1:65" s="2" customFormat="1" ht="24">
      <c r="A146" s="33"/>
      <c r="B146" s="146"/>
      <c r="C146" s="147" t="s">
        <v>314</v>
      </c>
      <c r="D146" s="346" t="s">
        <v>184</v>
      </c>
      <c r="E146" s="148" t="s">
        <v>423</v>
      </c>
      <c r="F146" s="149" t="s">
        <v>424</v>
      </c>
      <c r="G146" s="150" t="s">
        <v>187</v>
      </c>
      <c r="H146" s="151">
        <v>2.1</v>
      </c>
      <c r="I146" s="152"/>
      <c r="J146" s="153">
        <f>ROUND(I146*H146,2)</f>
        <v>0</v>
      </c>
      <c r="K146" s="149" t="s">
        <v>188</v>
      </c>
      <c r="L146" s="34"/>
      <c r="M146" s="154" t="s">
        <v>3</v>
      </c>
      <c r="N146" s="155" t="s">
        <v>42</v>
      </c>
      <c r="O146" s="54"/>
      <c r="P146" s="156">
        <f>O146*H146</f>
        <v>0</v>
      </c>
      <c r="Q146" s="156">
        <v>0</v>
      </c>
      <c r="R146" s="156">
        <f>Q146*H146</f>
        <v>0</v>
      </c>
      <c r="S146" s="156">
        <v>0.0815</v>
      </c>
      <c r="T146" s="157">
        <f>S146*H146</f>
        <v>0.17115000000000002</v>
      </c>
      <c r="U146" s="33"/>
      <c r="V146" s="33"/>
      <c r="W146" s="33"/>
      <c r="X146" s="33"/>
      <c r="Y146" s="33"/>
      <c r="Z146" s="33"/>
      <c r="AA146" s="33"/>
      <c r="AB146" s="33"/>
      <c r="AC146" s="33"/>
      <c r="AD146" s="33"/>
      <c r="AE146" s="33"/>
      <c r="AR146" s="158" t="s">
        <v>269</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269</v>
      </c>
      <c r="BM146" s="158" t="s">
        <v>1169</v>
      </c>
    </row>
    <row r="147" spans="2:51" s="13" customFormat="1" ht="12">
      <c r="B147" s="160"/>
      <c r="D147" s="347" t="s">
        <v>190</v>
      </c>
      <c r="E147" s="161" t="s">
        <v>3</v>
      </c>
      <c r="F147" s="162" t="s">
        <v>499</v>
      </c>
      <c r="H147" s="163">
        <v>2.1</v>
      </c>
      <c r="I147" s="164"/>
      <c r="L147" s="160"/>
      <c r="M147" s="165"/>
      <c r="N147" s="166"/>
      <c r="O147" s="166"/>
      <c r="P147" s="166"/>
      <c r="Q147" s="166"/>
      <c r="R147" s="166"/>
      <c r="S147" s="166"/>
      <c r="T147" s="167"/>
      <c r="AT147" s="161" t="s">
        <v>190</v>
      </c>
      <c r="AU147" s="161" t="s">
        <v>79</v>
      </c>
      <c r="AV147" s="13" t="s">
        <v>79</v>
      </c>
      <c r="AW147" s="13" t="s">
        <v>33</v>
      </c>
      <c r="AX147" s="13" t="s">
        <v>15</v>
      </c>
      <c r="AY147" s="161" t="s">
        <v>182</v>
      </c>
    </row>
    <row r="148" spans="1:65" s="2" customFormat="1" ht="44.25" customHeight="1">
      <c r="A148" s="33"/>
      <c r="B148" s="146"/>
      <c r="C148" s="147" t="s">
        <v>318</v>
      </c>
      <c r="D148" s="346" t="s">
        <v>184</v>
      </c>
      <c r="E148" s="148" t="s">
        <v>428</v>
      </c>
      <c r="F148" s="149" t="s">
        <v>429</v>
      </c>
      <c r="G148" s="150" t="s">
        <v>187</v>
      </c>
      <c r="H148" s="151">
        <v>2.1</v>
      </c>
      <c r="I148" s="152"/>
      <c r="J148" s="153">
        <f>ROUND(I148*H148,2)</f>
        <v>0</v>
      </c>
      <c r="K148" s="149" t="s">
        <v>188</v>
      </c>
      <c r="L148" s="34"/>
      <c r="M148" s="154" t="s">
        <v>3</v>
      </c>
      <c r="N148" s="155" t="s">
        <v>42</v>
      </c>
      <c r="O148" s="54"/>
      <c r="P148" s="156">
        <f>O148*H148</f>
        <v>0</v>
      </c>
      <c r="Q148" s="156">
        <v>0.0029</v>
      </c>
      <c r="R148" s="156">
        <f>Q148*H148</f>
        <v>0.00609</v>
      </c>
      <c r="S148" s="156">
        <v>0</v>
      </c>
      <c r="T148" s="157">
        <f>S148*H148</f>
        <v>0</v>
      </c>
      <c r="U148" s="33"/>
      <c r="V148" s="33"/>
      <c r="W148" s="33"/>
      <c r="X148" s="33"/>
      <c r="Y148" s="33"/>
      <c r="Z148" s="33"/>
      <c r="AA148" s="33"/>
      <c r="AB148" s="33"/>
      <c r="AC148" s="33"/>
      <c r="AD148" s="33"/>
      <c r="AE148" s="33"/>
      <c r="AR148" s="158" t="s">
        <v>269</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269</v>
      </c>
      <c r="BM148" s="158" t="s">
        <v>1170</v>
      </c>
    </row>
    <row r="149" spans="1:65" s="2" customFormat="1" ht="24">
      <c r="A149" s="33"/>
      <c r="B149" s="146"/>
      <c r="C149" s="184" t="s">
        <v>322</v>
      </c>
      <c r="D149" s="349" t="s">
        <v>341</v>
      </c>
      <c r="E149" s="185" t="s">
        <v>433</v>
      </c>
      <c r="F149" s="186" t="s">
        <v>434</v>
      </c>
      <c r="G149" s="187" t="s">
        <v>187</v>
      </c>
      <c r="H149" s="188">
        <v>2.31</v>
      </c>
      <c r="I149" s="189"/>
      <c r="J149" s="190">
        <f>ROUND(I149*H149,2)</f>
        <v>0</v>
      </c>
      <c r="K149" s="186" t="s">
        <v>3</v>
      </c>
      <c r="L149" s="191"/>
      <c r="M149" s="192" t="s">
        <v>3</v>
      </c>
      <c r="N149" s="193" t="s">
        <v>42</v>
      </c>
      <c r="O149" s="54"/>
      <c r="P149" s="156">
        <f>O149*H149</f>
        <v>0</v>
      </c>
      <c r="Q149" s="156">
        <v>0</v>
      </c>
      <c r="R149" s="156">
        <f>Q149*H149</f>
        <v>0</v>
      </c>
      <c r="S149" s="156">
        <v>0</v>
      </c>
      <c r="T149" s="157">
        <f>S149*H149</f>
        <v>0</v>
      </c>
      <c r="U149" s="33"/>
      <c r="V149" s="33"/>
      <c r="W149" s="33"/>
      <c r="X149" s="33"/>
      <c r="Y149" s="33"/>
      <c r="Z149" s="33"/>
      <c r="AA149" s="33"/>
      <c r="AB149" s="33"/>
      <c r="AC149" s="33"/>
      <c r="AD149" s="33"/>
      <c r="AE149" s="33"/>
      <c r="AR149" s="158" t="s">
        <v>344</v>
      </c>
      <c r="AT149" s="158" t="s">
        <v>341</v>
      </c>
      <c r="AU149" s="158" t="s">
        <v>79</v>
      </c>
      <c r="AY149" s="18" t="s">
        <v>182</v>
      </c>
      <c r="BE149" s="159">
        <f>IF(N149="základní",J149,0)</f>
        <v>0</v>
      </c>
      <c r="BF149" s="159">
        <f>IF(N149="snížená",J149,0)</f>
        <v>0</v>
      </c>
      <c r="BG149" s="159">
        <f>IF(N149="zákl. přenesená",J149,0)</f>
        <v>0</v>
      </c>
      <c r="BH149" s="159">
        <f>IF(N149="sníž. přenesená",J149,0)</f>
        <v>0</v>
      </c>
      <c r="BI149" s="159">
        <f>IF(N149="nulová",J149,0)</f>
        <v>0</v>
      </c>
      <c r="BJ149" s="18" t="s">
        <v>15</v>
      </c>
      <c r="BK149" s="159">
        <f>ROUND(I149*H149,2)</f>
        <v>0</v>
      </c>
      <c r="BL149" s="18" t="s">
        <v>269</v>
      </c>
      <c r="BM149" s="158" t="s">
        <v>1171</v>
      </c>
    </row>
    <row r="150" spans="2:51" s="13" customFormat="1" ht="12">
      <c r="B150" s="160"/>
      <c r="D150" s="347" t="s">
        <v>190</v>
      </c>
      <c r="F150" s="162" t="s">
        <v>545</v>
      </c>
      <c r="H150" s="163">
        <v>2.31</v>
      </c>
      <c r="I150" s="164"/>
      <c r="L150" s="160"/>
      <c r="M150" s="165"/>
      <c r="N150" s="166"/>
      <c r="O150" s="166"/>
      <c r="P150" s="166"/>
      <c r="Q150" s="166"/>
      <c r="R150" s="166"/>
      <c r="S150" s="166"/>
      <c r="T150" s="167"/>
      <c r="AT150" s="161" t="s">
        <v>190</v>
      </c>
      <c r="AU150" s="161" t="s">
        <v>79</v>
      </c>
      <c r="AV150" s="13" t="s">
        <v>79</v>
      </c>
      <c r="AW150" s="13" t="s">
        <v>4</v>
      </c>
      <c r="AX150" s="13" t="s">
        <v>15</v>
      </c>
      <c r="AY150" s="161" t="s">
        <v>182</v>
      </c>
    </row>
    <row r="151" spans="1:65" s="2" customFormat="1" ht="24">
      <c r="A151" s="33"/>
      <c r="B151" s="146"/>
      <c r="C151" s="147" t="s">
        <v>328</v>
      </c>
      <c r="D151" s="346" t="s">
        <v>184</v>
      </c>
      <c r="E151" s="148" t="s">
        <v>546</v>
      </c>
      <c r="F151" s="149" t="s">
        <v>547</v>
      </c>
      <c r="G151" s="150" t="s">
        <v>194</v>
      </c>
      <c r="H151" s="151">
        <v>4.1</v>
      </c>
      <c r="I151" s="152"/>
      <c r="J151" s="153">
        <f>ROUND(I151*H151,2)</f>
        <v>0</v>
      </c>
      <c r="K151" s="149" t="s">
        <v>188</v>
      </c>
      <c r="L151" s="34"/>
      <c r="M151" s="154" t="s">
        <v>3</v>
      </c>
      <c r="N151" s="155" t="s">
        <v>42</v>
      </c>
      <c r="O151" s="54"/>
      <c r="P151" s="156">
        <f>O151*H151</f>
        <v>0</v>
      </c>
      <c r="Q151" s="156">
        <v>0.00026</v>
      </c>
      <c r="R151" s="156">
        <f>Q151*H151</f>
        <v>0.0010659999999999999</v>
      </c>
      <c r="S151" s="156">
        <v>0</v>
      </c>
      <c r="T151" s="157">
        <f>S151*H151</f>
        <v>0</v>
      </c>
      <c r="U151" s="33"/>
      <c r="V151" s="33"/>
      <c r="W151" s="33"/>
      <c r="X151" s="33"/>
      <c r="Y151" s="33"/>
      <c r="Z151" s="33"/>
      <c r="AA151" s="33"/>
      <c r="AB151" s="33"/>
      <c r="AC151" s="33"/>
      <c r="AD151" s="33"/>
      <c r="AE151" s="33"/>
      <c r="AR151" s="158" t="s">
        <v>269</v>
      </c>
      <c r="AT151" s="158" t="s">
        <v>184</v>
      </c>
      <c r="AU151" s="158" t="s">
        <v>79</v>
      </c>
      <c r="AY151" s="18" t="s">
        <v>182</v>
      </c>
      <c r="BE151" s="159">
        <f>IF(N151="základní",J151,0)</f>
        <v>0</v>
      </c>
      <c r="BF151" s="159">
        <f>IF(N151="snížená",J151,0)</f>
        <v>0</v>
      </c>
      <c r="BG151" s="159">
        <f>IF(N151="zákl. přenesená",J151,0)</f>
        <v>0</v>
      </c>
      <c r="BH151" s="159">
        <f>IF(N151="sníž. přenesená",J151,0)</f>
        <v>0</v>
      </c>
      <c r="BI151" s="159">
        <f>IF(N151="nulová",J151,0)</f>
        <v>0</v>
      </c>
      <c r="BJ151" s="18" t="s">
        <v>15</v>
      </c>
      <c r="BK151" s="159">
        <f>ROUND(I151*H151,2)</f>
        <v>0</v>
      </c>
      <c r="BL151" s="18" t="s">
        <v>269</v>
      </c>
      <c r="BM151" s="158" t="s">
        <v>1172</v>
      </c>
    </row>
    <row r="152" spans="2:51" s="13" customFormat="1" ht="12">
      <c r="B152" s="160"/>
      <c r="D152" s="347" t="s">
        <v>190</v>
      </c>
      <c r="E152" s="161" t="s">
        <v>3</v>
      </c>
      <c r="F152" s="162" t="s">
        <v>549</v>
      </c>
      <c r="H152" s="163">
        <v>4.1</v>
      </c>
      <c r="I152" s="164"/>
      <c r="L152" s="160"/>
      <c r="M152" s="165"/>
      <c r="N152" s="166"/>
      <c r="O152" s="166"/>
      <c r="P152" s="166"/>
      <c r="Q152" s="166"/>
      <c r="R152" s="166"/>
      <c r="S152" s="166"/>
      <c r="T152" s="167"/>
      <c r="AT152" s="161" t="s">
        <v>190</v>
      </c>
      <c r="AU152" s="161" t="s">
        <v>79</v>
      </c>
      <c r="AV152" s="13" t="s">
        <v>79</v>
      </c>
      <c r="AW152" s="13" t="s">
        <v>33</v>
      </c>
      <c r="AX152" s="13" t="s">
        <v>15</v>
      </c>
      <c r="AY152" s="161" t="s">
        <v>182</v>
      </c>
    </row>
    <row r="153" spans="1:65" s="2" customFormat="1" ht="16.5" customHeight="1">
      <c r="A153" s="33"/>
      <c r="B153" s="146"/>
      <c r="C153" s="147" t="s">
        <v>332</v>
      </c>
      <c r="D153" s="346" t="s">
        <v>184</v>
      </c>
      <c r="E153" s="148" t="s">
        <v>453</v>
      </c>
      <c r="F153" s="149" t="s">
        <v>454</v>
      </c>
      <c r="G153" s="150" t="s">
        <v>187</v>
      </c>
      <c r="H153" s="151">
        <v>2.1</v>
      </c>
      <c r="I153" s="152"/>
      <c r="J153" s="153">
        <f>ROUND(I153*H153,2)</f>
        <v>0</v>
      </c>
      <c r="K153" s="149" t="s">
        <v>188</v>
      </c>
      <c r="L153" s="34"/>
      <c r="M153" s="154" t="s">
        <v>3</v>
      </c>
      <c r="N153" s="155" t="s">
        <v>42</v>
      </c>
      <c r="O153" s="54"/>
      <c r="P153" s="156">
        <f>O153*H153</f>
        <v>0</v>
      </c>
      <c r="Q153" s="156">
        <v>0.0003</v>
      </c>
      <c r="R153" s="156">
        <f>Q153*H153</f>
        <v>0.0006299999999999999</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1173</v>
      </c>
    </row>
    <row r="154" spans="1:65" s="2" customFormat="1" ht="16.5" customHeight="1">
      <c r="A154" s="33"/>
      <c r="B154" s="146"/>
      <c r="C154" s="147" t="s">
        <v>336</v>
      </c>
      <c r="D154" s="346" t="s">
        <v>184</v>
      </c>
      <c r="E154" s="148" t="s">
        <v>457</v>
      </c>
      <c r="F154" s="149" t="s">
        <v>458</v>
      </c>
      <c r="G154" s="150" t="s">
        <v>194</v>
      </c>
      <c r="H154" s="151">
        <v>4.1</v>
      </c>
      <c r="I154" s="152"/>
      <c r="J154" s="153">
        <f>ROUND(I154*H154,2)</f>
        <v>0</v>
      </c>
      <c r="K154" s="149" t="s">
        <v>188</v>
      </c>
      <c r="L154" s="34"/>
      <c r="M154" s="154" t="s">
        <v>3</v>
      </c>
      <c r="N154" s="155" t="s">
        <v>42</v>
      </c>
      <c r="O154" s="54"/>
      <c r="P154" s="156">
        <f>O154*H154</f>
        <v>0</v>
      </c>
      <c r="Q154" s="156">
        <v>3E-05</v>
      </c>
      <c r="R154" s="156">
        <f>Q154*H154</f>
        <v>0.00012299999999999998</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1174</v>
      </c>
    </row>
    <row r="155" spans="2:51" s="13" customFormat="1" ht="12">
      <c r="B155" s="160"/>
      <c r="D155" s="347" t="s">
        <v>190</v>
      </c>
      <c r="E155" s="161" t="s">
        <v>3</v>
      </c>
      <c r="F155" s="162" t="s">
        <v>549</v>
      </c>
      <c r="H155" s="163">
        <v>4.1</v>
      </c>
      <c r="I155" s="164"/>
      <c r="L155" s="160"/>
      <c r="M155" s="165"/>
      <c r="N155" s="166"/>
      <c r="O155" s="166"/>
      <c r="P155" s="166"/>
      <c r="Q155" s="166"/>
      <c r="R155" s="166"/>
      <c r="S155" s="166"/>
      <c r="T155" s="167"/>
      <c r="AT155" s="161" t="s">
        <v>190</v>
      </c>
      <c r="AU155" s="161" t="s">
        <v>79</v>
      </c>
      <c r="AV155" s="13" t="s">
        <v>79</v>
      </c>
      <c r="AW155" s="13" t="s">
        <v>33</v>
      </c>
      <c r="AX155" s="13" t="s">
        <v>15</v>
      </c>
      <c r="AY155" s="161" t="s">
        <v>182</v>
      </c>
    </row>
    <row r="156" spans="1:65" s="2" customFormat="1" ht="44.25" customHeight="1">
      <c r="A156" s="33"/>
      <c r="B156" s="146"/>
      <c r="C156" s="147" t="s">
        <v>340</v>
      </c>
      <c r="D156" s="346" t="s">
        <v>184</v>
      </c>
      <c r="E156" s="148" t="s">
        <v>468</v>
      </c>
      <c r="F156" s="149" t="s">
        <v>469</v>
      </c>
      <c r="G156" s="150" t="s">
        <v>290</v>
      </c>
      <c r="H156" s="183"/>
      <c r="I156" s="152"/>
      <c r="J156" s="153">
        <f>ROUND(I156*H156,2)</f>
        <v>0</v>
      </c>
      <c r="K156" s="149" t="s">
        <v>188</v>
      </c>
      <c r="L156" s="34"/>
      <c r="M156" s="154" t="s">
        <v>3</v>
      </c>
      <c r="N156" s="155" t="s">
        <v>42</v>
      </c>
      <c r="O156" s="54"/>
      <c r="P156" s="156">
        <f>O156*H156</f>
        <v>0</v>
      </c>
      <c r="Q156" s="156">
        <v>0</v>
      </c>
      <c r="R156" s="156">
        <f>Q156*H156</f>
        <v>0</v>
      </c>
      <c r="S156" s="156">
        <v>0</v>
      </c>
      <c r="T156" s="157">
        <f>S156*H156</f>
        <v>0</v>
      </c>
      <c r="U156" s="33"/>
      <c r="V156" s="33"/>
      <c r="W156" s="33"/>
      <c r="X156" s="33"/>
      <c r="Y156" s="33"/>
      <c r="Z156" s="33"/>
      <c r="AA156" s="33"/>
      <c r="AB156" s="33"/>
      <c r="AC156" s="33"/>
      <c r="AD156" s="33"/>
      <c r="AE156" s="33"/>
      <c r="AR156" s="158" t="s">
        <v>269</v>
      </c>
      <c r="AT156" s="158" t="s">
        <v>184</v>
      </c>
      <c r="AU156" s="158" t="s">
        <v>79</v>
      </c>
      <c r="AY156" s="18" t="s">
        <v>182</v>
      </c>
      <c r="BE156" s="159">
        <f>IF(N156="základní",J156,0)</f>
        <v>0</v>
      </c>
      <c r="BF156" s="159">
        <f>IF(N156="snížená",J156,0)</f>
        <v>0</v>
      </c>
      <c r="BG156" s="159">
        <f>IF(N156="zákl. přenesená",J156,0)</f>
        <v>0</v>
      </c>
      <c r="BH156" s="159">
        <f>IF(N156="sníž. přenesená",J156,0)</f>
        <v>0</v>
      </c>
      <c r="BI156" s="159">
        <f>IF(N156="nulová",J156,0)</f>
        <v>0</v>
      </c>
      <c r="BJ156" s="18" t="s">
        <v>15</v>
      </c>
      <c r="BK156" s="159">
        <f>ROUND(I156*H156,2)</f>
        <v>0</v>
      </c>
      <c r="BL156" s="18" t="s">
        <v>269</v>
      </c>
      <c r="BM156" s="158" t="s">
        <v>1175</v>
      </c>
    </row>
    <row r="157" spans="2:63" s="12" customFormat="1" ht="22.9" customHeight="1">
      <c r="B157" s="133"/>
      <c r="D157" s="348" t="s">
        <v>70</v>
      </c>
      <c r="E157" s="144" t="s">
        <v>487</v>
      </c>
      <c r="F157" s="144" t="s">
        <v>488</v>
      </c>
      <c r="I157" s="136"/>
      <c r="J157" s="145">
        <f>BK157</f>
        <v>0</v>
      </c>
      <c r="L157" s="133"/>
      <c r="M157" s="138"/>
      <c r="N157" s="139"/>
      <c r="O157" s="139"/>
      <c r="P157" s="140">
        <f>SUM(P158:P178)</f>
        <v>0</v>
      </c>
      <c r="Q157" s="139"/>
      <c r="R157" s="140">
        <f>SUM(R158:R178)</f>
        <v>0.0372138</v>
      </c>
      <c r="S157" s="139"/>
      <c r="T157" s="141">
        <f>SUM(T158:T178)</f>
        <v>0.0067332</v>
      </c>
      <c r="AR157" s="134" t="s">
        <v>79</v>
      </c>
      <c r="AT157" s="142" t="s">
        <v>70</v>
      </c>
      <c r="AU157" s="142" t="s">
        <v>15</v>
      </c>
      <c r="AY157" s="134" t="s">
        <v>182</v>
      </c>
      <c r="BK157" s="143">
        <f>SUM(BK158:BK178)</f>
        <v>0</v>
      </c>
    </row>
    <row r="158" spans="1:65" s="2" customFormat="1" ht="16.5" customHeight="1">
      <c r="A158" s="33"/>
      <c r="B158" s="146"/>
      <c r="C158" s="147" t="s">
        <v>344</v>
      </c>
      <c r="D158" s="346" t="s">
        <v>184</v>
      </c>
      <c r="E158" s="148" t="s">
        <v>553</v>
      </c>
      <c r="F158" s="149" t="s">
        <v>554</v>
      </c>
      <c r="G158" s="150" t="s">
        <v>187</v>
      </c>
      <c r="H158" s="151">
        <v>21.72</v>
      </c>
      <c r="I158" s="152"/>
      <c r="J158" s="153">
        <f>ROUND(I158*H158,2)</f>
        <v>0</v>
      </c>
      <c r="K158" s="149" t="s">
        <v>188</v>
      </c>
      <c r="L158" s="34"/>
      <c r="M158" s="154" t="s">
        <v>3</v>
      </c>
      <c r="N158" s="155" t="s">
        <v>42</v>
      </c>
      <c r="O158" s="54"/>
      <c r="P158" s="156">
        <f>O158*H158</f>
        <v>0</v>
      </c>
      <c r="Q158" s="156">
        <v>0.001</v>
      </c>
      <c r="R158" s="156">
        <f>Q158*H158</f>
        <v>0.02172</v>
      </c>
      <c r="S158" s="156">
        <v>0.00031</v>
      </c>
      <c r="T158" s="157">
        <f>S158*H158</f>
        <v>0.0067332</v>
      </c>
      <c r="U158" s="33"/>
      <c r="V158" s="33"/>
      <c r="W158" s="33"/>
      <c r="X158" s="33"/>
      <c r="Y158" s="33"/>
      <c r="Z158" s="33"/>
      <c r="AA158" s="33"/>
      <c r="AB158" s="33"/>
      <c r="AC158" s="33"/>
      <c r="AD158" s="33"/>
      <c r="AE158" s="33"/>
      <c r="AR158" s="158" t="s">
        <v>269</v>
      </c>
      <c r="AT158" s="158" t="s">
        <v>184</v>
      </c>
      <c r="AU158" s="158" t="s">
        <v>79</v>
      </c>
      <c r="AY158" s="18" t="s">
        <v>182</v>
      </c>
      <c r="BE158" s="159">
        <f>IF(N158="základní",J158,0)</f>
        <v>0</v>
      </c>
      <c r="BF158" s="159">
        <f>IF(N158="snížená",J158,0)</f>
        <v>0</v>
      </c>
      <c r="BG158" s="159">
        <f>IF(N158="zákl. přenesená",J158,0)</f>
        <v>0</v>
      </c>
      <c r="BH158" s="159">
        <f>IF(N158="sníž. přenesená",J158,0)</f>
        <v>0</v>
      </c>
      <c r="BI158" s="159">
        <f>IF(N158="nulová",J158,0)</f>
        <v>0</v>
      </c>
      <c r="BJ158" s="18" t="s">
        <v>15</v>
      </c>
      <c r="BK158" s="159">
        <f>ROUND(I158*H158,2)</f>
        <v>0</v>
      </c>
      <c r="BL158" s="18" t="s">
        <v>269</v>
      </c>
      <c r="BM158" s="158" t="s">
        <v>1176</v>
      </c>
    </row>
    <row r="159" spans="2:51" s="15" customFormat="1" ht="12">
      <c r="B159" s="176"/>
      <c r="D159" s="347" t="s">
        <v>190</v>
      </c>
      <c r="E159" s="177" t="s">
        <v>3</v>
      </c>
      <c r="F159" s="178" t="s">
        <v>556</v>
      </c>
      <c r="H159" s="177" t="s">
        <v>3</v>
      </c>
      <c r="I159" s="179"/>
      <c r="L159" s="176"/>
      <c r="M159" s="180"/>
      <c r="N159" s="181"/>
      <c r="O159" s="181"/>
      <c r="P159" s="181"/>
      <c r="Q159" s="181"/>
      <c r="R159" s="181"/>
      <c r="S159" s="181"/>
      <c r="T159" s="182"/>
      <c r="AT159" s="177" t="s">
        <v>190</v>
      </c>
      <c r="AU159" s="177" t="s">
        <v>79</v>
      </c>
      <c r="AV159" s="15" t="s">
        <v>15</v>
      </c>
      <c r="AW159" s="15" t="s">
        <v>33</v>
      </c>
      <c r="AX159" s="15" t="s">
        <v>71</v>
      </c>
      <c r="AY159" s="177" t="s">
        <v>182</v>
      </c>
    </row>
    <row r="160" spans="2:51" s="13" customFormat="1" ht="12">
      <c r="B160" s="160"/>
      <c r="D160" s="347" t="s">
        <v>190</v>
      </c>
      <c r="E160" s="161" t="s">
        <v>3</v>
      </c>
      <c r="F160" s="162" t="s">
        <v>773</v>
      </c>
      <c r="H160" s="163">
        <v>30.72</v>
      </c>
      <c r="I160" s="164"/>
      <c r="L160" s="160"/>
      <c r="M160" s="165"/>
      <c r="N160" s="166"/>
      <c r="O160" s="166"/>
      <c r="P160" s="166"/>
      <c r="Q160" s="166"/>
      <c r="R160" s="166"/>
      <c r="S160" s="166"/>
      <c r="T160" s="167"/>
      <c r="AT160" s="161" t="s">
        <v>190</v>
      </c>
      <c r="AU160" s="161" t="s">
        <v>79</v>
      </c>
      <c r="AV160" s="13" t="s">
        <v>79</v>
      </c>
      <c r="AW160" s="13" t="s">
        <v>33</v>
      </c>
      <c r="AX160" s="13" t="s">
        <v>71</v>
      </c>
      <c r="AY160" s="161" t="s">
        <v>182</v>
      </c>
    </row>
    <row r="161" spans="2:51" s="15" customFormat="1" ht="12">
      <c r="B161" s="176"/>
      <c r="D161" s="347" t="s">
        <v>190</v>
      </c>
      <c r="E161" s="177" t="s">
        <v>3</v>
      </c>
      <c r="F161" s="178" t="s">
        <v>558</v>
      </c>
      <c r="H161" s="177" t="s">
        <v>3</v>
      </c>
      <c r="I161" s="179"/>
      <c r="L161" s="176"/>
      <c r="M161" s="180"/>
      <c r="N161" s="181"/>
      <c r="O161" s="181"/>
      <c r="P161" s="181"/>
      <c r="Q161" s="181"/>
      <c r="R161" s="181"/>
      <c r="S161" s="181"/>
      <c r="T161" s="182"/>
      <c r="AT161" s="177" t="s">
        <v>190</v>
      </c>
      <c r="AU161" s="177" t="s">
        <v>79</v>
      </c>
      <c r="AV161" s="15" t="s">
        <v>15</v>
      </c>
      <c r="AW161" s="15" t="s">
        <v>33</v>
      </c>
      <c r="AX161" s="15" t="s">
        <v>71</v>
      </c>
      <c r="AY161" s="177" t="s">
        <v>182</v>
      </c>
    </row>
    <row r="162" spans="2:51" s="13" customFormat="1" ht="12">
      <c r="B162" s="160"/>
      <c r="D162" s="347" t="s">
        <v>190</v>
      </c>
      <c r="E162" s="161" t="s">
        <v>3</v>
      </c>
      <c r="F162" s="162" t="s">
        <v>774</v>
      </c>
      <c r="H162" s="163">
        <v>-1.4</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47" t="s">
        <v>190</v>
      </c>
      <c r="E163" s="161" t="s">
        <v>3</v>
      </c>
      <c r="F163" s="162" t="s">
        <v>775</v>
      </c>
      <c r="H163" s="163">
        <v>-5.5</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5" customFormat="1" ht="12">
      <c r="B164" s="176"/>
      <c r="D164" s="347" t="s">
        <v>190</v>
      </c>
      <c r="E164" s="177" t="s">
        <v>3</v>
      </c>
      <c r="F164" s="178" t="s">
        <v>560</v>
      </c>
      <c r="H164" s="177" t="s">
        <v>3</v>
      </c>
      <c r="I164" s="179"/>
      <c r="L164" s="176"/>
      <c r="M164" s="180"/>
      <c r="N164" s="181"/>
      <c r="O164" s="181"/>
      <c r="P164" s="181"/>
      <c r="Q164" s="181"/>
      <c r="R164" s="181"/>
      <c r="S164" s="181"/>
      <c r="T164" s="182"/>
      <c r="AT164" s="177" t="s">
        <v>190</v>
      </c>
      <c r="AU164" s="177" t="s">
        <v>79</v>
      </c>
      <c r="AV164" s="15" t="s">
        <v>15</v>
      </c>
      <c r="AW164" s="15" t="s">
        <v>33</v>
      </c>
      <c r="AX164" s="15" t="s">
        <v>71</v>
      </c>
      <c r="AY164" s="177" t="s">
        <v>182</v>
      </c>
    </row>
    <row r="165" spans="2:51" s="13" customFormat="1" ht="12">
      <c r="B165" s="160"/>
      <c r="D165" s="347" t="s">
        <v>190</v>
      </c>
      <c r="E165" s="161" t="s">
        <v>3</v>
      </c>
      <c r="F165" s="162" t="s">
        <v>561</v>
      </c>
      <c r="H165" s="163">
        <v>-2.1</v>
      </c>
      <c r="I165" s="164"/>
      <c r="L165" s="160"/>
      <c r="M165" s="165"/>
      <c r="N165" s="166"/>
      <c r="O165" s="166"/>
      <c r="P165" s="166"/>
      <c r="Q165" s="166"/>
      <c r="R165" s="166"/>
      <c r="S165" s="166"/>
      <c r="T165" s="167"/>
      <c r="AT165" s="161" t="s">
        <v>190</v>
      </c>
      <c r="AU165" s="161" t="s">
        <v>79</v>
      </c>
      <c r="AV165" s="13" t="s">
        <v>79</v>
      </c>
      <c r="AW165" s="13" t="s">
        <v>33</v>
      </c>
      <c r="AX165" s="13" t="s">
        <v>71</v>
      </c>
      <c r="AY165" s="161" t="s">
        <v>182</v>
      </c>
    </row>
    <row r="166" spans="2:51" s="14" customFormat="1" ht="12">
      <c r="B166" s="168"/>
      <c r="D166" s="347" t="s">
        <v>190</v>
      </c>
      <c r="E166" s="169" t="s">
        <v>3</v>
      </c>
      <c r="F166" s="170" t="s">
        <v>198</v>
      </c>
      <c r="H166" s="171">
        <v>21.72</v>
      </c>
      <c r="I166" s="172"/>
      <c r="L166" s="168"/>
      <c r="M166" s="173"/>
      <c r="N166" s="174"/>
      <c r="O166" s="174"/>
      <c r="P166" s="174"/>
      <c r="Q166" s="174"/>
      <c r="R166" s="174"/>
      <c r="S166" s="174"/>
      <c r="T166" s="175"/>
      <c r="AT166" s="169" t="s">
        <v>190</v>
      </c>
      <c r="AU166" s="169" t="s">
        <v>79</v>
      </c>
      <c r="AV166" s="14" t="s">
        <v>87</v>
      </c>
      <c r="AW166" s="14" t="s">
        <v>33</v>
      </c>
      <c r="AX166" s="14" t="s">
        <v>15</v>
      </c>
      <c r="AY166" s="169" t="s">
        <v>182</v>
      </c>
    </row>
    <row r="167" spans="1:65" s="2" customFormat="1" ht="24">
      <c r="A167" s="33"/>
      <c r="B167" s="146"/>
      <c r="C167" s="147" t="s">
        <v>351</v>
      </c>
      <c r="D167" s="346" t="s">
        <v>184</v>
      </c>
      <c r="E167" s="148" t="s">
        <v>490</v>
      </c>
      <c r="F167" s="149" t="s">
        <v>491</v>
      </c>
      <c r="G167" s="150" t="s">
        <v>187</v>
      </c>
      <c r="H167" s="151">
        <v>31.62</v>
      </c>
      <c r="I167" s="152"/>
      <c r="J167" s="153">
        <f>ROUND(I167*H167,2)</f>
        <v>0</v>
      </c>
      <c r="K167" s="149" t="s">
        <v>188</v>
      </c>
      <c r="L167" s="34"/>
      <c r="M167" s="154" t="s">
        <v>3</v>
      </c>
      <c r="N167" s="155" t="s">
        <v>42</v>
      </c>
      <c r="O167" s="54"/>
      <c r="P167" s="156">
        <f>O167*H167</f>
        <v>0</v>
      </c>
      <c r="Q167" s="156">
        <v>0.0002</v>
      </c>
      <c r="R167" s="156">
        <f>Q167*H167</f>
        <v>0.006324000000000001</v>
      </c>
      <c r="S167" s="156">
        <v>0</v>
      </c>
      <c r="T167" s="157">
        <f>S167*H167</f>
        <v>0</v>
      </c>
      <c r="U167" s="33"/>
      <c r="V167" s="33"/>
      <c r="W167" s="33"/>
      <c r="X167" s="33"/>
      <c r="Y167" s="33"/>
      <c r="Z167" s="33"/>
      <c r="AA167" s="33"/>
      <c r="AB167" s="33"/>
      <c r="AC167" s="33"/>
      <c r="AD167" s="33"/>
      <c r="AE167" s="33"/>
      <c r="AR167" s="158" t="s">
        <v>269</v>
      </c>
      <c r="AT167" s="158" t="s">
        <v>184</v>
      </c>
      <c r="AU167" s="158" t="s">
        <v>79</v>
      </c>
      <c r="AY167" s="18" t="s">
        <v>182</v>
      </c>
      <c r="BE167" s="159">
        <f>IF(N167="základní",J167,0)</f>
        <v>0</v>
      </c>
      <c r="BF167" s="159">
        <f>IF(N167="snížená",J167,0)</f>
        <v>0</v>
      </c>
      <c r="BG167" s="159">
        <f>IF(N167="zákl. přenesená",J167,0)</f>
        <v>0</v>
      </c>
      <c r="BH167" s="159">
        <f>IF(N167="sníž. přenesená",J167,0)</f>
        <v>0</v>
      </c>
      <c r="BI167" s="159">
        <f>IF(N167="nulová",J167,0)</f>
        <v>0</v>
      </c>
      <c r="BJ167" s="18" t="s">
        <v>15</v>
      </c>
      <c r="BK167" s="159">
        <f>ROUND(I167*H167,2)</f>
        <v>0</v>
      </c>
      <c r="BL167" s="18" t="s">
        <v>269</v>
      </c>
      <c r="BM167" s="158" t="s">
        <v>1177</v>
      </c>
    </row>
    <row r="168" spans="2:51" s="15" customFormat="1" ht="12">
      <c r="B168" s="176"/>
      <c r="D168" s="347" t="s">
        <v>190</v>
      </c>
      <c r="E168" s="177" t="s">
        <v>3</v>
      </c>
      <c r="F168" s="178" t="s">
        <v>563</v>
      </c>
      <c r="H168" s="177" t="s">
        <v>3</v>
      </c>
      <c r="I168" s="179"/>
      <c r="L168" s="176"/>
      <c r="M168" s="180"/>
      <c r="N168" s="181"/>
      <c r="O168" s="181"/>
      <c r="P168" s="181"/>
      <c r="Q168" s="181"/>
      <c r="R168" s="181"/>
      <c r="S168" s="181"/>
      <c r="T168" s="182"/>
      <c r="AT168" s="177" t="s">
        <v>190</v>
      </c>
      <c r="AU168" s="177" t="s">
        <v>79</v>
      </c>
      <c r="AV168" s="15" t="s">
        <v>15</v>
      </c>
      <c r="AW168" s="15" t="s">
        <v>33</v>
      </c>
      <c r="AX168" s="15" t="s">
        <v>71</v>
      </c>
      <c r="AY168" s="177" t="s">
        <v>182</v>
      </c>
    </row>
    <row r="169" spans="2:51" s="13" customFormat="1" ht="12">
      <c r="B169" s="160"/>
      <c r="D169" s="347" t="s">
        <v>190</v>
      </c>
      <c r="E169" s="161" t="s">
        <v>3</v>
      </c>
      <c r="F169" s="162" t="s">
        <v>776</v>
      </c>
      <c r="H169" s="163">
        <v>9.9</v>
      </c>
      <c r="I169" s="164"/>
      <c r="L169" s="160"/>
      <c r="M169" s="165"/>
      <c r="N169" s="166"/>
      <c r="O169" s="166"/>
      <c r="P169" s="166"/>
      <c r="Q169" s="166"/>
      <c r="R169" s="166"/>
      <c r="S169" s="166"/>
      <c r="T169" s="167"/>
      <c r="AT169" s="161" t="s">
        <v>190</v>
      </c>
      <c r="AU169" s="161" t="s">
        <v>79</v>
      </c>
      <c r="AV169" s="13" t="s">
        <v>79</v>
      </c>
      <c r="AW169" s="13" t="s">
        <v>33</v>
      </c>
      <c r="AX169" s="13" t="s">
        <v>71</v>
      </c>
      <c r="AY169" s="161" t="s">
        <v>182</v>
      </c>
    </row>
    <row r="170" spans="2:51" s="15" customFormat="1" ht="12">
      <c r="B170" s="176"/>
      <c r="D170" s="347" t="s">
        <v>190</v>
      </c>
      <c r="E170" s="177" t="s">
        <v>3</v>
      </c>
      <c r="F170" s="178" t="s">
        <v>556</v>
      </c>
      <c r="H170" s="177" t="s">
        <v>3</v>
      </c>
      <c r="I170" s="179"/>
      <c r="L170" s="176"/>
      <c r="M170" s="180"/>
      <c r="N170" s="181"/>
      <c r="O170" s="181"/>
      <c r="P170" s="181"/>
      <c r="Q170" s="181"/>
      <c r="R170" s="181"/>
      <c r="S170" s="181"/>
      <c r="T170" s="182"/>
      <c r="AT170" s="177" t="s">
        <v>190</v>
      </c>
      <c r="AU170" s="177" t="s">
        <v>79</v>
      </c>
      <c r="AV170" s="15" t="s">
        <v>15</v>
      </c>
      <c r="AW170" s="15" t="s">
        <v>33</v>
      </c>
      <c r="AX170" s="15" t="s">
        <v>71</v>
      </c>
      <c r="AY170" s="177" t="s">
        <v>182</v>
      </c>
    </row>
    <row r="171" spans="2:51" s="13" customFormat="1" ht="12">
      <c r="B171" s="160"/>
      <c r="D171" s="347" t="s">
        <v>190</v>
      </c>
      <c r="E171" s="161" t="s">
        <v>3</v>
      </c>
      <c r="F171" s="162" t="s">
        <v>773</v>
      </c>
      <c r="H171" s="163">
        <v>30.72</v>
      </c>
      <c r="I171" s="164"/>
      <c r="L171" s="160"/>
      <c r="M171" s="165"/>
      <c r="N171" s="166"/>
      <c r="O171" s="166"/>
      <c r="P171" s="166"/>
      <c r="Q171" s="166"/>
      <c r="R171" s="166"/>
      <c r="S171" s="166"/>
      <c r="T171" s="167"/>
      <c r="AT171" s="161" t="s">
        <v>190</v>
      </c>
      <c r="AU171" s="161" t="s">
        <v>79</v>
      </c>
      <c r="AV171" s="13" t="s">
        <v>79</v>
      </c>
      <c r="AW171" s="13" t="s">
        <v>33</v>
      </c>
      <c r="AX171" s="13" t="s">
        <v>71</v>
      </c>
      <c r="AY171" s="161" t="s">
        <v>182</v>
      </c>
    </row>
    <row r="172" spans="2:51" s="15" customFormat="1" ht="12">
      <c r="B172" s="176"/>
      <c r="D172" s="347" t="s">
        <v>190</v>
      </c>
      <c r="E172" s="177" t="s">
        <v>3</v>
      </c>
      <c r="F172" s="178" t="s">
        <v>558</v>
      </c>
      <c r="H172" s="177" t="s">
        <v>3</v>
      </c>
      <c r="I172" s="179"/>
      <c r="L172" s="176"/>
      <c r="M172" s="180"/>
      <c r="N172" s="181"/>
      <c r="O172" s="181"/>
      <c r="P172" s="181"/>
      <c r="Q172" s="181"/>
      <c r="R172" s="181"/>
      <c r="S172" s="181"/>
      <c r="T172" s="182"/>
      <c r="AT172" s="177" t="s">
        <v>190</v>
      </c>
      <c r="AU172" s="177" t="s">
        <v>79</v>
      </c>
      <c r="AV172" s="15" t="s">
        <v>15</v>
      </c>
      <c r="AW172" s="15" t="s">
        <v>33</v>
      </c>
      <c r="AX172" s="15" t="s">
        <v>71</v>
      </c>
      <c r="AY172" s="177" t="s">
        <v>182</v>
      </c>
    </row>
    <row r="173" spans="2:51" s="13" customFormat="1" ht="12">
      <c r="B173" s="160"/>
      <c r="D173" s="347" t="s">
        <v>190</v>
      </c>
      <c r="E173" s="161" t="s">
        <v>3</v>
      </c>
      <c r="F173" s="162" t="s">
        <v>774</v>
      </c>
      <c r="H173" s="163">
        <v>-1.4</v>
      </c>
      <c r="I173" s="164"/>
      <c r="L173" s="160"/>
      <c r="M173" s="165"/>
      <c r="N173" s="166"/>
      <c r="O173" s="166"/>
      <c r="P173" s="166"/>
      <c r="Q173" s="166"/>
      <c r="R173" s="166"/>
      <c r="S173" s="166"/>
      <c r="T173" s="167"/>
      <c r="AT173" s="161" t="s">
        <v>190</v>
      </c>
      <c r="AU173" s="161" t="s">
        <v>79</v>
      </c>
      <c r="AV173" s="13" t="s">
        <v>79</v>
      </c>
      <c r="AW173" s="13" t="s">
        <v>33</v>
      </c>
      <c r="AX173" s="13" t="s">
        <v>71</v>
      </c>
      <c r="AY173" s="161" t="s">
        <v>182</v>
      </c>
    </row>
    <row r="174" spans="2:51" s="13" customFormat="1" ht="12">
      <c r="B174" s="160"/>
      <c r="D174" s="347" t="s">
        <v>190</v>
      </c>
      <c r="E174" s="161" t="s">
        <v>3</v>
      </c>
      <c r="F174" s="162" t="s">
        <v>775</v>
      </c>
      <c r="H174" s="163">
        <v>-5.5</v>
      </c>
      <c r="I174" s="164"/>
      <c r="L174" s="160"/>
      <c r="M174" s="165"/>
      <c r="N174" s="166"/>
      <c r="O174" s="166"/>
      <c r="P174" s="166"/>
      <c r="Q174" s="166"/>
      <c r="R174" s="166"/>
      <c r="S174" s="166"/>
      <c r="T174" s="167"/>
      <c r="AT174" s="161" t="s">
        <v>190</v>
      </c>
      <c r="AU174" s="161" t="s">
        <v>79</v>
      </c>
      <c r="AV174" s="13" t="s">
        <v>79</v>
      </c>
      <c r="AW174" s="13" t="s">
        <v>33</v>
      </c>
      <c r="AX174" s="13" t="s">
        <v>71</v>
      </c>
      <c r="AY174" s="161" t="s">
        <v>182</v>
      </c>
    </row>
    <row r="175" spans="2:51" s="15" customFormat="1" ht="12">
      <c r="B175" s="176"/>
      <c r="D175" s="347" t="s">
        <v>190</v>
      </c>
      <c r="E175" s="177" t="s">
        <v>3</v>
      </c>
      <c r="F175" s="178" t="s">
        <v>560</v>
      </c>
      <c r="H175" s="177" t="s">
        <v>3</v>
      </c>
      <c r="I175" s="179"/>
      <c r="L175" s="176"/>
      <c r="M175" s="180"/>
      <c r="N175" s="181"/>
      <c r="O175" s="181"/>
      <c r="P175" s="181"/>
      <c r="Q175" s="181"/>
      <c r="R175" s="181"/>
      <c r="S175" s="181"/>
      <c r="T175" s="182"/>
      <c r="AT175" s="177" t="s">
        <v>190</v>
      </c>
      <c r="AU175" s="177" t="s">
        <v>79</v>
      </c>
      <c r="AV175" s="15" t="s">
        <v>15</v>
      </c>
      <c r="AW175" s="15" t="s">
        <v>33</v>
      </c>
      <c r="AX175" s="15" t="s">
        <v>71</v>
      </c>
      <c r="AY175" s="177" t="s">
        <v>182</v>
      </c>
    </row>
    <row r="176" spans="2:51" s="13" customFormat="1" ht="12">
      <c r="B176" s="160"/>
      <c r="D176" s="347" t="s">
        <v>190</v>
      </c>
      <c r="E176" s="161" t="s">
        <v>3</v>
      </c>
      <c r="F176" s="162" t="s">
        <v>561</v>
      </c>
      <c r="H176" s="163">
        <v>-2.1</v>
      </c>
      <c r="I176" s="164"/>
      <c r="L176" s="160"/>
      <c r="M176" s="165"/>
      <c r="N176" s="166"/>
      <c r="O176" s="166"/>
      <c r="P176" s="166"/>
      <c r="Q176" s="166"/>
      <c r="R176" s="166"/>
      <c r="S176" s="166"/>
      <c r="T176" s="167"/>
      <c r="AT176" s="161" t="s">
        <v>190</v>
      </c>
      <c r="AU176" s="161" t="s">
        <v>79</v>
      </c>
      <c r="AV176" s="13" t="s">
        <v>79</v>
      </c>
      <c r="AW176" s="13" t="s">
        <v>33</v>
      </c>
      <c r="AX176" s="13" t="s">
        <v>71</v>
      </c>
      <c r="AY176" s="161" t="s">
        <v>182</v>
      </c>
    </row>
    <row r="177" spans="2:51" s="14" customFormat="1" ht="12">
      <c r="B177" s="168"/>
      <c r="D177" s="347" t="s">
        <v>190</v>
      </c>
      <c r="E177" s="169" t="s">
        <v>3</v>
      </c>
      <c r="F177" s="170" t="s">
        <v>198</v>
      </c>
      <c r="H177" s="171">
        <v>31.62</v>
      </c>
      <c r="I177" s="172"/>
      <c r="L177" s="168"/>
      <c r="M177" s="173"/>
      <c r="N177" s="174"/>
      <c r="O177" s="174"/>
      <c r="P177" s="174"/>
      <c r="Q177" s="174"/>
      <c r="R177" s="174"/>
      <c r="S177" s="174"/>
      <c r="T177" s="175"/>
      <c r="AT177" s="169" t="s">
        <v>190</v>
      </c>
      <c r="AU177" s="169" t="s">
        <v>79</v>
      </c>
      <c r="AV177" s="14" t="s">
        <v>87</v>
      </c>
      <c r="AW177" s="14" t="s">
        <v>33</v>
      </c>
      <c r="AX177" s="14" t="s">
        <v>15</v>
      </c>
      <c r="AY177" s="169" t="s">
        <v>182</v>
      </c>
    </row>
    <row r="178" spans="1:65" s="2" customFormat="1" ht="36">
      <c r="A178" s="33"/>
      <c r="B178" s="146"/>
      <c r="C178" s="147" t="s">
        <v>355</v>
      </c>
      <c r="D178" s="346" t="s">
        <v>184</v>
      </c>
      <c r="E178" s="148" t="s">
        <v>494</v>
      </c>
      <c r="F178" s="149" t="s">
        <v>495</v>
      </c>
      <c r="G178" s="150" t="s">
        <v>187</v>
      </c>
      <c r="H178" s="151">
        <v>31.62</v>
      </c>
      <c r="I178" s="152"/>
      <c r="J178" s="153">
        <f>ROUND(I178*H178,2)</f>
        <v>0</v>
      </c>
      <c r="K178" s="149" t="s">
        <v>188</v>
      </c>
      <c r="L178" s="34"/>
      <c r="M178" s="194" t="s">
        <v>3</v>
      </c>
      <c r="N178" s="195" t="s">
        <v>42</v>
      </c>
      <c r="O178" s="196"/>
      <c r="P178" s="197">
        <f>O178*H178</f>
        <v>0</v>
      </c>
      <c r="Q178" s="197">
        <v>0.00029</v>
      </c>
      <c r="R178" s="197">
        <f>Q178*H178</f>
        <v>0.0091698</v>
      </c>
      <c r="S178" s="197">
        <v>0</v>
      </c>
      <c r="T178" s="198">
        <f>S178*H178</f>
        <v>0</v>
      </c>
      <c r="U178" s="33"/>
      <c r="V178" s="33"/>
      <c r="W178" s="33"/>
      <c r="X178" s="33"/>
      <c r="Y178" s="33"/>
      <c r="Z178" s="33"/>
      <c r="AA178" s="33"/>
      <c r="AB178" s="33"/>
      <c r="AC178" s="33"/>
      <c r="AD178" s="33"/>
      <c r="AE178" s="33"/>
      <c r="AR178" s="158" t="s">
        <v>269</v>
      </c>
      <c r="AT178" s="158" t="s">
        <v>184</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1178</v>
      </c>
    </row>
    <row r="179" spans="1:31" s="2" customFormat="1" ht="6.95" customHeight="1">
      <c r="A179" s="33"/>
      <c r="B179" s="43"/>
      <c r="C179" s="44"/>
      <c r="D179" s="44"/>
      <c r="E179" s="44"/>
      <c r="F179" s="44"/>
      <c r="G179" s="44"/>
      <c r="H179" s="44"/>
      <c r="I179" s="44"/>
      <c r="J179" s="44"/>
      <c r="K179" s="44"/>
      <c r="L179" s="34"/>
      <c r="M179" s="33"/>
      <c r="O179" s="33"/>
      <c r="P179" s="33"/>
      <c r="Q179" s="33"/>
      <c r="R179" s="33"/>
      <c r="S179" s="33"/>
      <c r="T179" s="33"/>
      <c r="U179" s="33"/>
      <c r="V179" s="33"/>
      <c r="W179" s="33"/>
      <c r="X179" s="33"/>
      <c r="Y179" s="33"/>
      <c r="Z179" s="33"/>
      <c r="AA179" s="33"/>
      <c r="AB179" s="33"/>
      <c r="AC179" s="33"/>
      <c r="AD179" s="33"/>
      <c r="AE179" s="33"/>
    </row>
  </sheetData>
  <autoFilter ref="C102:K178"/>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3"/>
  <sheetViews>
    <sheetView showGridLines="0" workbookViewId="0" topLeftCell="A94">
      <selection activeCell="D111" sqref="D111:D24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114</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144</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ROUND(J108,2)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ROUND((SUM(BE108:BE242)),2)</f>
        <v>0</v>
      </c>
      <c r="G37" s="33"/>
      <c r="H37" s="33"/>
      <c r="I37" s="105">
        <v>0.21</v>
      </c>
      <c r="J37" s="104">
        <f>ROUND(((SUM(BE108:BE242))*I37),2)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ROUND((SUM(BF108:BF242)),2)</f>
        <v>0</v>
      </c>
      <c r="G38" s="33"/>
      <c r="H38" s="33"/>
      <c r="I38" s="105">
        <v>0.15</v>
      </c>
      <c r="J38" s="104">
        <f>ROUND(((SUM(BF108:BF242))*I38),2)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ROUND((SUM(BG108:BG242)),2)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ROUND((SUM(BH108:BH242)),2)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ROUND((SUM(BI108:BI242)),2)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1 - Typ A1-A4</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J108</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J109</f>
        <v>0</v>
      </c>
      <c r="L68" s="115"/>
    </row>
    <row r="69" spans="2:12" s="10" customFormat="1" ht="19.9" customHeight="1">
      <c r="B69" s="119"/>
      <c r="D69" s="120" t="s">
        <v>151</v>
      </c>
      <c r="E69" s="121"/>
      <c r="F69" s="121"/>
      <c r="G69" s="121"/>
      <c r="H69" s="121"/>
      <c r="I69" s="121"/>
      <c r="J69" s="122">
        <f>J110</f>
        <v>0</v>
      </c>
      <c r="L69" s="119"/>
    </row>
    <row r="70" spans="2:12" s="10" customFormat="1" ht="19.9" customHeight="1">
      <c r="B70" s="119"/>
      <c r="D70" s="120" t="s">
        <v>152</v>
      </c>
      <c r="E70" s="121"/>
      <c r="F70" s="121"/>
      <c r="G70" s="121"/>
      <c r="H70" s="121"/>
      <c r="I70" s="121"/>
      <c r="J70" s="122">
        <f>J119</f>
        <v>0</v>
      </c>
      <c r="L70" s="119"/>
    </row>
    <row r="71" spans="2:12" s="10" customFormat="1" ht="19.9" customHeight="1">
      <c r="B71" s="119"/>
      <c r="D71" s="120" t="s">
        <v>153</v>
      </c>
      <c r="E71" s="121"/>
      <c r="F71" s="121"/>
      <c r="G71" s="121"/>
      <c r="H71" s="121"/>
      <c r="I71" s="121"/>
      <c r="J71" s="122">
        <f>J130</f>
        <v>0</v>
      </c>
      <c r="L71" s="119"/>
    </row>
    <row r="72" spans="2:12" s="10" customFormat="1" ht="14.85" customHeight="1">
      <c r="B72" s="119"/>
      <c r="D72" s="120" t="s">
        <v>154</v>
      </c>
      <c r="E72" s="121"/>
      <c r="F72" s="121"/>
      <c r="G72" s="121"/>
      <c r="H72" s="121"/>
      <c r="I72" s="121"/>
      <c r="J72" s="122">
        <f>J131</f>
        <v>0</v>
      </c>
      <c r="L72" s="119"/>
    </row>
    <row r="73" spans="2:12" s="10" customFormat="1" ht="14.85" customHeight="1">
      <c r="B73" s="119"/>
      <c r="D73" s="120" t="s">
        <v>155</v>
      </c>
      <c r="E73" s="121"/>
      <c r="F73" s="121"/>
      <c r="G73" s="121"/>
      <c r="H73" s="121"/>
      <c r="I73" s="121"/>
      <c r="J73" s="122">
        <f>J134</f>
        <v>0</v>
      </c>
      <c r="L73" s="119"/>
    </row>
    <row r="74" spans="2:12" s="10" customFormat="1" ht="19.9" customHeight="1">
      <c r="B74" s="119"/>
      <c r="D74" s="120" t="s">
        <v>156</v>
      </c>
      <c r="E74" s="121"/>
      <c r="F74" s="121"/>
      <c r="G74" s="121"/>
      <c r="H74" s="121"/>
      <c r="I74" s="121"/>
      <c r="J74" s="122">
        <f>J143</f>
        <v>0</v>
      </c>
      <c r="L74" s="119"/>
    </row>
    <row r="75" spans="2:12" s="10" customFormat="1" ht="19.9" customHeight="1">
      <c r="B75" s="119"/>
      <c r="D75" s="120" t="s">
        <v>157</v>
      </c>
      <c r="E75" s="121"/>
      <c r="F75" s="121"/>
      <c r="G75" s="121"/>
      <c r="H75" s="121"/>
      <c r="I75" s="121"/>
      <c r="J75" s="122">
        <f>J149</f>
        <v>0</v>
      </c>
      <c r="L75" s="119"/>
    </row>
    <row r="76" spans="2:12" s="9" customFormat="1" ht="24.95" customHeight="1">
      <c r="B76" s="115"/>
      <c r="D76" s="116" t="s">
        <v>158</v>
      </c>
      <c r="E76" s="117"/>
      <c r="F76" s="117"/>
      <c r="G76" s="117"/>
      <c r="H76" s="117"/>
      <c r="I76" s="117"/>
      <c r="J76" s="118">
        <f>J151</f>
        <v>0</v>
      </c>
      <c r="L76" s="115"/>
    </row>
    <row r="77" spans="2:12" s="10" customFormat="1" ht="19.9" customHeight="1">
      <c r="B77" s="119"/>
      <c r="D77" s="120" t="s">
        <v>159</v>
      </c>
      <c r="E77" s="121"/>
      <c r="F77" s="121"/>
      <c r="G77" s="121"/>
      <c r="H77" s="121"/>
      <c r="I77" s="121"/>
      <c r="J77" s="122">
        <f>J152</f>
        <v>0</v>
      </c>
      <c r="L77" s="119"/>
    </row>
    <row r="78" spans="2:12" s="10" customFormat="1" ht="19.9" customHeight="1">
      <c r="B78" s="119"/>
      <c r="D78" s="120" t="s">
        <v>160</v>
      </c>
      <c r="E78" s="121"/>
      <c r="F78" s="121"/>
      <c r="G78" s="121"/>
      <c r="H78" s="121"/>
      <c r="I78" s="121"/>
      <c r="J78" s="122">
        <f>J166</f>
        <v>0</v>
      </c>
      <c r="L78" s="119"/>
    </row>
    <row r="79" spans="2:12" s="10" customFormat="1" ht="19.9" customHeight="1">
      <c r="B79" s="119"/>
      <c r="D79" s="120" t="s">
        <v>161</v>
      </c>
      <c r="E79" s="121"/>
      <c r="F79" s="121"/>
      <c r="G79" s="121"/>
      <c r="H79" s="121"/>
      <c r="I79" s="121"/>
      <c r="J79" s="122">
        <f>J175</f>
        <v>0</v>
      </c>
      <c r="L79" s="119"/>
    </row>
    <row r="80" spans="2:12" s="10" customFormat="1" ht="19.9" customHeight="1">
      <c r="B80" s="119"/>
      <c r="D80" s="120" t="s">
        <v>162</v>
      </c>
      <c r="E80" s="121"/>
      <c r="F80" s="121"/>
      <c r="G80" s="121"/>
      <c r="H80" s="121"/>
      <c r="I80" s="121"/>
      <c r="J80" s="122">
        <f>J182</f>
        <v>0</v>
      </c>
      <c r="L80" s="119"/>
    </row>
    <row r="81" spans="2:12" s="10" customFormat="1" ht="19.9" customHeight="1">
      <c r="B81" s="119"/>
      <c r="D81" s="120" t="s">
        <v>163</v>
      </c>
      <c r="E81" s="121"/>
      <c r="F81" s="121"/>
      <c r="G81" s="121"/>
      <c r="H81" s="121"/>
      <c r="I81" s="121"/>
      <c r="J81" s="122">
        <f>J192</f>
        <v>0</v>
      </c>
      <c r="L81" s="119"/>
    </row>
    <row r="82" spans="2:12" s="10" customFormat="1" ht="19.9" customHeight="1">
      <c r="B82" s="119"/>
      <c r="D82" s="120" t="s">
        <v>164</v>
      </c>
      <c r="E82" s="121"/>
      <c r="F82" s="121"/>
      <c r="G82" s="121"/>
      <c r="H82" s="121"/>
      <c r="I82" s="121"/>
      <c r="J82" s="122">
        <f>J205</f>
        <v>0</v>
      </c>
      <c r="L82" s="119"/>
    </row>
    <row r="83" spans="2:12" s="10" customFormat="1" ht="19.9" customHeight="1">
      <c r="B83" s="119"/>
      <c r="D83" s="120" t="s">
        <v>165</v>
      </c>
      <c r="E83" s="121"/>
      <c r="F83" s="121"/>
      <c r="G83" s="121"/>
      <c r="H83" s="121"/>
      <c r="I83" s="121"/>
      <c r="J83" s="122">
        <f>J233</f>
        <v>0</v>
      </c>
      <c r="L83" s="119"/>
    </row>
    <row r="84" spans="2:12" s="10" customFormat="1" ht="19.9" customHeight="1">
      <c r="B84" s="119"/>
      <c r="D84" s="120" t="s">
        <v>166</v>
      </c>
      <c r="E84" s="121"/>
      <c r="F84" s="121"/>
      <c r="G84" s="121"/>
      <c r="H84" s="121"/>
      <c r="I84" s="121"/>
      <c r="J84" s="122">
        <f>J239</f>
        <v>0</v>
      </c>
      <c r="L84" s="119"/>
    </row>
    <row r="85" spans="1:31" s="2" customFormat="1" ht="21.75" customHeight="1">
      <c r="A85" s="33"/>
      <c r="B85" s="34"/>
      <c r="C85" s="33"/>
      <c r="D85" s="33"/>
      <c r="E85" s="33"/>
      <c r="F85" s="33"/>
      <c r="G85" s="33"/>
      <c r="H85" s="33"/>
      <c r="I85" s="33"/>
      <c r="J85" s="33"/>
      <c r="K85" s="33"/>
      <c r="L85" s="99"/>
      <c r="S85" s="33"/>
      <c r="T85" s="33"/>
      <c r="U85" s="33"/>
      <c r="V85" s="33"/>
      <c r="W85" s="33"/>
      <c r="X85" s="33"/>
      <c r="Y85" s="33"/>
      <c r="Z85" s="33"/>
      <c r="AA85" s="33"/>
      <c r="AB85" s="33"/>
      <c r="AC85" s="33"/>
      <c r="AD85" s="33"/>
      <c r="AE85" s="33"/>
    </row>
    <row r="86" spans="1:31" s="2" customFormat="1" ht="6.95" customHeight="1">
      <c r="A86" s="33"/>
      <c r="B86" s="43"/>
      <c r="C86" s="44"/>
      <c r="D86" s="44"/>
      <c r="E86" s="44"/>
      <c r="F86" s="44"/>
      <c r="G86" s="44"/>
      <c r="H86" s="44"/>
      <c r="I86" s="44"/>
      <c r="J86" s="44"/>
      <c r="K86" s="44"/>
      <c r="L86" s="99"/>
      <c r="S86" s="33"/>
      <c r="T86" s="33"/>
      <c r="U86" s="33"/>
      <c r="V86" s="33"/>
      <c r="W86" s="33"/>
      <c r="X86" s="33"/>
      <c r="Y86" s="33"/>
      <c r="Z86" s="33"/>
      <c r="AA86" s="33"/>
      <c r="AB86" s="33"/>
      <c r="AC86" s="33"/>
      <c r="AD86" s="33"/>
      <c r="AE86" s="33"/>
    </row>
    <row r="90" spans="1:31" s="2" customFormat="1" ht="6.95" customHeight="1">
      <c r="A90" s="33"/>
      <c r="B90" s="45"/>
      <c r="C90" s="46"/>
      <c r="D90" s="46"/>
      <c r="E90" s="46"/>
      <c r="F90" s="46"/>
      <c r="G90" s="46"/>
      <c r="H90" s="46"/>
      <c r="I90" s="46"/>
      <c r="J90" s="46"/>
      <c r="K90" s="46"/>
      <c r="L90" s="99"/>
      <c r="S90" s="33"/>
      <c r="T90" s="33"/>
      <c r="U90" s="33"/>
      <c r="V90" s="33"/>
      <c r="W90" s="33"/>
      <c r="X90" s="33"/>
      <c r="Y90" s="33"/>
      <c r="Z90" s="33"/>
      <c r="AA90" s="33"/>
      <c r="AB90" s="33"/>
      <c r="AC90" s="33"/>
      <c r="AD90" s="33"/>
      <c r="AE90" s="33"/>
    </row>
    <row r="91" spans="1:31" s="2" customFormat="1" ht="24.95" customHeight="1">
      <c r="A91" s="33"/>
      <c r="B91" s="34"/>
      <c r="C91" s="22" t="s">
        <v>167</v>
      </c>
      <c r="D91" s="33"/>
      <c r="E91" s="33"/>
      <c r="F91" s="33"/>
      <c r="G91" s="33"/>
      <c r="H91" s="33"/>
      <c r="I91" s="33"/>
      <c r="J91" s="33"/>
      <c r="K91" s="33"/>
      <c r="L91" s="99"/>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99"/>
      <c r="S92" s="33"/>
      <c r="T92" s="33"/>
      <c r="U92" s="33"/>
      <c r="V92" s="33"/>
      <c r="W92" s="33"/>
      <c r="X92" s="33"/>
      <c r="Y92" s="33"/>
      <c r="Z92" s="33"/>
      <c r="AA92" s="33"/>
      <c r="AB92" s="33"/>
      <c r="AC92" s="33"/>
      <c r="AD92" s="33"/>
      <c r="AE92" s="33"/>
    </row>
    <row r="93" spans="1:31" s="2" customFormat="1" ht="12" customHeight="1">
      <c r="A93" s="33"/>
      <c r="B93" s="34"/>
      <c r="C93" s="28" t="s">
        <v>17</v>
      </c>
      <c r="D93" s="33"/>
      <c r="E93" s="33"/>
      <c r="F93" s="33"/>
      <c r="G93" s="33"/>
      <c r="H93" s="33"/>
      <c r="I93" s="33"/>
      <c r="J93" s="33"/>
      <c r="K93" s="33"/>
      <c r="L93" s="99"/>
      <c r="S93" s="33"/>
      <c r="T93" s="33"/>
      <c r="U93" s="33"/>
      <c r="V93" s="33"/>
      <c r="W93" s="33"/>
      <c r="X93" s="33"/>
      <c r="Y93" s="33"/>
      <c r="Z93" s="33"/>
      <c r="AA93" s="33"/>
      <c r="AB93" s="33"/>
      <c r="AC93" s="33"/>
      <c r="AD93" s="33"/>
      <c r="AE93" s="33"/>
    </row>
    <row r="94" spans="1:31" s="2" customFormat="1" ht="16.5" customHeight="1">
      <c r="A94" s="33"/>
      <c r="B94" s="34"/>
      <c r="C94" s="33"/>
      <c r="D94" s="33"/>
      <c r="E94" s="326" t="str">
        <f>E7</f>
        <v>Rekonstrukce koupelen</v>
      </c>
      <c r="F94" s="327"/>
      <c r="G94" s="327"/>
      <c r="H94" s="327"/>
      <c r="I94" s="33"/>
      <c r="J94" s="33"/>
      <c r="K94" s="33"/>
      <c r="L94" s="99"/>
      <c r="S94" s="33"/>
      <c r="T94" s="33"/>
      <c r="U94" s="33"/>
      <c r="V94" s="33"/>
      <c r="W94" s="33"/>
      <c r="X94" s="33"/>
      <c r="Y94" s="33"/>
      <c r="Z94" s="33"/>
      <c r="AA94" s="33"/>
      <c r="AB94" s="33"/>
      <c r="AC94" s="33"/>
      <c r="AD94" s="33"/>
      <c r="AE94" s="33"/>
    </row>
    <row r="95" spans="2:12" s="1" customFormat="1" ht="12" customHeight="1">
      <c r="B95" s="21"/>
      <c r="C95" s="28" t="s">
        <v>139</v>
      </c>
      <c r="L95" s="21"/>
    </row>
    <row r="96" spans="2:12" s="1" customFormat="1" ht="16.5" customHeight="1">
      <c r="B96" s="21"/>
      <c r="E96" s="326" t="s">
        <v>140</v>
      </c>
      <c r="F96" s="301"/>
      <c r="G96" s="301"/>
      <c r="H96" s="301"/>
      <c r="L96" s="21"/>
    </row>
    <row r="97" spans="2:12" s="1" customFormat="1" ht="12" customHeight="1">
      <c r="B97" s="21"/>
      <c r="C97" s="28" t="s">
        <v>141</v>
      </c>
      <c r="L97" s="21"/>
    </row>
    <row r="98" spans="1:31" s="2" customFormat="1" ht="16.5" customHeight="1">
      <c r="A98" s="33"/>
      <c r="B98" s="34"/>
      <c r="C98" s="33"/>
      <c r="D98" s="33"/>
      <c r="E98" s="328" t="s">
        <v>142</v>
      </c>
      <c r="F98" s="329"/>
      <c r="G98" s="329"/>
      <c r="H98" s="329"/>
      <c r="I98" s="33"/>
      <c r="J98" s="33"/>
      <c r="K98" s="33"/>
      <c r="L98" s="99"/>
      <c r="S98" s="33"/>
      <c r="T98" s="33"/>
      <c r="U98" s="33"/>
      <c r="V98" s="33"/>
      <c r="W98" s="33"/>
      <c r="X98" s="33"/>
      <c r="Y98" s="33"/>
      <c r="Z98" s="33"/>
      <c r="AA98" s="33"/>
      <c r="AB98" s="33"/>
      <c r="AC98" s="33"/>
      <c r="AD98" s="33"/>
      <c r="AE98" s="33"/>
    </row>
    <row r="99" spans="1:31" s="2" customFormat="1" ht="12" customHeight="1">
      <c r="A99" s="33"/>
      <c r="B99" s="34"/>
      <c r="C99" s="28" t="s">
        <v>143</v>
      </c>
      <c r="D99" s="33"/>
      <c r="E99" s="33"/>
      <c r="F99" s="33"/>
      <c r="G99" s="33"/>
      <c r="H99" s="33"/>
      <c r="I99" s="33"/>
      <c r="J99" s="33"/>
      <c r="K99" s="33"/>
      <c r="L99" s="99"/>
      <c r="S99" s="33"/>
      <c r="T99" s="33"/>
      <c r="U99" s="33"/>
      <c r="V99" s="33"/>
      <c r="W99" s="33"/>
      <c r="X99" s="33"/>
      <c r="Y99" s="33"/>
      <c r="Z99" s="33"/>
      <c r="AA99" s="33"/>
      <c r="AB99" s="33"/>
      <c r="AC99" s="33"/>
      <c r="AD99" s="33"/>
      <c r="AE99" s="33"/>
    </row>
    <row r="100" spans="1:31" s="2" customFormat="1" ht="16.5" customHeight="1">
      <c r="A100" s="33"/>
      <c r="B100" s="34"/>
      <c r="C100" s="33"/>
      <c r="D100" s="33"/>
      <c r="E100" s="302" t="str">
        <f>E13</f>
        <v>1 - Typ A1-A4</v>
      </c>
      <c r="F100" s="329"/>
      <c r="G100" s="329"/>
      <c r="H100" s="329"/>
      <c r="I100" s="33"/>
      <c r="J100" s="33"/>
      <c r="K100" s="33"/>
      <c r="L100" s="99"/>
      <c r="S100" s="33"/>
      <c r="T100" s="33"/>
      <c r="U100" s="33"/>
      <c r="V100" s="33"/>
      <c r="W100" s="33"/>
      <c r="X100" s="33"/>
      <c r="Y100" s="33"/>
      <c r="Z100" s="33"/>
      <c r="AA100" s="33"/>
      <c r="AB100" s="33"/>
      <c r="AC100" s="33"/>
      <c r="AD100" s="33"/>
      <c r="AE100" s="33"/>
    </row>
    <row r="101" spans="1:31" s="2" customFormat="1" ht="6.9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2" customFormat="1" ht="12" customHeight="1">
      <c r="A102" s="33"/>
      <c r="B102" s="34"/>
      <c r="C102" s="28" t="s">
        <v>21</v>
      </c>
      <c r="D102" s="33"/>
      <c r="E102" s="33"/>
      <c r="F102" s="26" t="str">
        <f>F16</f>
        <v xml:space="preserve"> </v>
      </c>
      <c r="G102" s="33"/>
      <c r="H102" s="33"/>
      <c r="I102" s="28" t="s">
        <v>23</v>
      </c>
      <c r="J102" s="51" t="str">
        <f>IF(J16="","",J16)</f>
        <v>28. 8. 2018</v>
      </c>
      <c r="K102" s="33"/>
      <c r="L102" s="99"/>
      <c r="S102" s="33"/>
      <c r="T102" s="33"/>
      <c r="U102" s="33"/>
      <c r="V102" s="33"/>
      <c r="W102" s="33"/>
      <c r="X102" s="33"/>
      <c r="Y102" s="33"/>
      <c r="Z102" s="33"/>
      <c r="AA102" s="33"/>
      <c r="AB102" s="33"/>
      <c r="AC102" s="33"/>
      <c r="AD102" s="33"/>
      <c r="AE102" s="33"/>
    </row>
    <row r="103" spans="1:31" s="2" customFormat="1" ht="6.95" customHeight="1">
      <c r="A103" s="33"/>
      <c r="B103" s="34"/>
      <c r="C103" s="33"/>
      <c r="D103" s="33"/>
      <c r="E103" s="33"/>
      <c r="F103" s="33"/>
      <c r="G103" s="33"/>
      <c r="H103" s="33"/>
      <c r="I103" s="33"/>
      <c r="J103" s="33"/>
      <c r="K103" s="33"/>
      <c r="L103" s="99"/>
      <c r="S103" s="33"/>
      <c r="T103" s="33"/>
      <c r="U103" s="33"/>
      <c r="V103" s="33"/>
      <c r="W103" s="33"/>
      <c r="X103" s="33"/>
      <c r="Y103" s="33"/>
      <c r="Z103" s="33"/>
      <c r="AA103" s="33"/>
      <c r="AB103" s="33"/>
      <c r="AC103" s="33"/>
      <c r="AD103" s="33"/>
      <c r="AE103" s="33"/>
    </row>
    <row r="104" spans="1:31" s="2" customFormat="1" ht="15.2" customHeight="1">
      <c r="A104" s="33"/>
      <c r="B104" s="34"/>
      <c r="C104" s="28" t="s">
        <v>25</v>
      </c>
      <c r="D104" s="33"/>
      <c r="E104" s="33"/>
      <c r="F104" s="26" t="str">
        <f>E19</f>
        <v>Správa účelových zařízení VŠE</v>
      </c>
      <c r="G104" s="33"/>
      <c r="H104" s="33"/>
      <c r="I104" s="28" t="s">
        <v>31</v>
      </c>
      <c r="J104" s="31" t="str">
        <f>E25</f>
        <v>PROJECTICA s.r.o.</v>
      </c>
      <c r="K104" s="33"/>
      <c r="L104" s="99"/>
      <c r="S104" s="33"/>
      <c r="T104" s="33"/>
      <c r="U104" s="33"/>
      <c r="V104" s="33"/>
      <c r="W104" s="33"/>
      <c r="X104" s="33"/>
      <c r="Y104" s="33"/>
      <c r="Z104" s="33"/>
      <c r="AA104" s="33"/>
      <c r="AB104" s="33"/>
      <c r="AC104" s="33"/>
      <c r="AD104" s="33"/>
      <c r="AE104" s="33"/>
    </row>
    <row r="105" spans="1:31" s="2" customFormat="1" ht="15.2" customHeight="1">
      <c r="A105" s="33"/>
      <c r="B105" s="34"/>
      <c r="C105" s="28" t="s">
        <v>29</v>
      </c>
      <c r="D105" s="33"/>
      <c r="E105" s="33"/>
      <c r="F105" s="26" t="str">
        <f>IF(E22="","",E22)</f>
        <v>Vyplň údaj</v>
      </c>
      <c r="G105" s="33"/>
      <c r="H105" s="33"/>
      <c r="I105" s="28" t="s">
        <v>34</v>
      </c>
      <c r="J105" s="31" t="str">
        <f>E28</f>
        <v xml:space="preserve"> </v>
      </c>
      <c r="K105" s="33"/>
      <c r="L105" s="99"/>
      <c r="S105" s="33"/>
      <c r="T105" s="33"/>
      <c r="U105" s="33"/>
      <c r="V105" s="33"/>
      <c r="W105" s="33"/>
      <c r="X105" s="33"/>
      <c r="Y105" s="33"/>
      <c r="Z105" s="33"/>
      <c r="AA105" s="33"/>
      <c r="AB105" s="33"/>
      <c r="AC105" s="33"/>
      <c r="AD105" s="33"/>
      <c r="AE105" s="33"/>
    </row>
    <row r="106" spans="1:31" s="2" customFormat="1" ht="10.35" customHeight="1">
      <c r="A106" s="33"/>
      <c r="B106" s="34"/>
      <c r="C106" s="33"/>
      <c r="D106" s="33"/>
      <c r="E106" s="33"/>
      <c r="F106" s="33"/>
      <c r="G106" s="33"/>
      <c r="H106" s="33"/>
      <c r="I106" s="33"/>
      <c r="J106" s="33"/>
      <c r="K106" s="33"/>
      <c r="L106" s="99"/>
      <c r="S106" s="33"/>
      <c r="T106" s="33"/>
      <c r="U106" s="33"/>
      <c r="V106" s="33"/>
      <c r="W106" s="33"/>
      <c r="X106" s="33"/>
      <c r="Y106" s="33"/>
      <c r="Z106" s="33"/>
      <c r="AA106" s="33"/>
      <c r="AB106" s="33"/>
      <c r="AC106" s="33"/>
      <c r="AD106" s="33"/>
      <c r="AE106" s="33"/>
    </row>
    <row r="107" spans="1:31" s="11" customFormat="1" ht="29.25" customHeight="1">
      <c r="A107" s="123"/>
      <c r="B107" s="124"/>
      <c r="C107" s="125" t="s">
        <v>168</v>
      </c>
      <c r="D107" s="126" t="s">
        <v>56</v>
      </c>
      <c r="E107" s="126" t="s">
        <v>52</v>
      </c>
      <c r="F107" s="126" t="s">
        <v>53</v>
      </c>
      <c r="G107" s="126" t="s">
        <v>169</v>
      </c>
      <c r="H107" s="126" t="s">
        <v>170</v>
      </c>
      <c r="I107" s="126" t="s">
        <v>171</v>
      </c>
      <c r="J107" s="126" t="s">
        <v>148</v>
      </c>
      <c r="K107" s="127" t="s">
        <v>172</v>
      </c>
      <c r="L107" s="128"/>
      <c r="M107" s="59" t="s">
        <v>3</v>
      </c>
      <c r="N107" s="60" t="s">
        <v>41</v>
      </c>
      <c r="O107" s="60" t="s">
        <v>173</v>
      </c>
      <c r="P107" s="60" t="s">
        <v>174</v>
      </c>
      <c r="Q107" s="60" t="s">
        <v>175</v>
      </c>
      <c r="R107" s="60" t="s">
        <v>176</v>
      </c>
      <c r="S107" s="60" t="s">
        <v>177</v>
      </c>
      <c r="T107" s="61" t="s">
        <v>178</v>
      </c>
      <c r="U107" s="123"/>
      <c r="V107" s="123"/>
      <c r="W107" s="123"/>
      <c r="X107" s="123"/>
      <c r="Y107" s="123"/>
      <c r="Z107" s="123"/>
      <c r="AA107" s="123"/>
      <c r="AB107" s="123"/>
      <c r="AC107" s="123"/>
      <c r="AD107" s="123"/>
      <c r="AE107" s="123"/>
    </row>
    <row r="108" spans="1:63" s="2" customFormat="1" ht="22.9" customHeight="1">
      <c r="A108" s="33"/>
      <c r="B108" s="34"/>
      <c r="C108" s="66" t="s">
        <v>179</v>
      </c>
      <c r="D108" s="33"/>
      <c r="E108" s="33"/>
      <c r="F108" s="33"/>
      <c r="G108" s="33"/>
      <c r="H108" s="33"/>
      <c r="I108" s="33"/>
      <c r="J108" s="129">
        <f>BK108</f>
        <v>0</v>
      </c>
      <c r="K108" s="33"/>
      <c r="L108" s="34"/>
      <c r="M108" s="62"/>
      <c r="N108" s="52"/>
      <c r="O108" s="63"/>
      <c r="P108" s="130">
        <f>P109+P151</f>
        <v>0</v>
      </c>
      <c r="Q108" s="63"/>
      <c r="R108" s="130">
        <f>R109+R151</f>
        <v>2.3247267</v>
      </c>
      <c r="S108" s="63"/>
      <c r="T108" s="131">
        <f>T109+T151</f>
        <v>7.16536</v>
      </c>
      <c r="U108" s="33"/>
      <c r="V108" s="33"/>
      <c r="W108" s="33"/>
      <c r="X108" s="33"/>
      <c r="Y108" s="33"/>
      <c r="Z108" s="33"/>
      <c r="AA108" s="33"/>
      <c r="AB108" s="33"/>
      <c r="AC108" s="33"/>
      <c r="AD108" s="33"/>
      <c r="AE108" s="33"/>
      <c r="AT108" s="18" t="s">
        <v>70</v>
      </c>
      <c r="AU108" s="18" t="s">
        <v>149</v>
      </c>
      <c r="BK108" s="132">
        <f>BK109+BK151</f>
        <v>0</v>
      </c>
    </row>
    <row r="109" spans="2:63" s="12" customFormat="1" ht="25.9" customHeight="1">
      <c r="B109" s="133"/>
      <c r="D109" s="134" t="s">
        <v>70</v>
      </c>
      <c r="E109" s="135" t="s">
        <v>180</v>
      </c>
      <c r="F109" s="135" t="s">
        <v>181</v>
      </c>
      <c r="I109" s="136"/>
      <c r="J109" s="137">
        <f>BK109</f>
        <v>0</v>
      </c>
      <c r="L109" s="133"/>
      <c r="M109" s="138"/>
      <c r="N109" s="139"/>
      <c r="O109" s="139"/>
      <c r="P109" s="140">
        <f>P110+P119+P130+P143+P149</f>
        <v>0</v>
      </c>
      <c r="Q109" s="139"/>
      <c r="R109" s="140">
        <f>R110+R119+R130+R143+R149</f>
        <v>1.7069483999999997</v>
      </c>
      <c r="S109" s="139"/>
      <c r="T109" s="141">
        <f>T110+T119+T130+T143+T149</f>
        <v>3.63854</v>
      </c>
      <c r="AR109" s="134" t="s">
        <v>15</v>
      </c>
      <c r="AT109" s="142" t="s">
        <v>70</v>
      </c>
      <c r="AU109" s="142" t="s">
        <v>71</v>
      </c>
      <c r="AY109" s="134" t="s">
        <v>182</v>
      </c>
      <c r="BK109" s="143">
        <f>BK110+BK119+BK130+BK143+BK149</f>
        <v>0</v>
      </c>
    </row>
    <row r="110" spans="2:63" s="12" customFormat="1" ht="22.9" customHeight="1">
      <c r="B110" s="133"/>
      <c r="D110" s="134" t="s">
        <v>70</v>
      </c>
      <c r="E110" s="144" t="s">
        <v>75</v>
      </c>
      <c r="F110" s="144" t="s">
        <v>183</v>
      </c>
      <c r="I110" s="136"/>
      <c r="J110" s="145">
        <f>BK110</f>
        <v>0</v>
      </c>
      <c r="L110" s="133"/>
      <c r="M110" s="138"/>
      <c r="N110" s="139"/>
      <c r="O110" s="139"/>
      <c r="P110" s="140">
        <f>SUM(P111:P118)</f>
        <v>0</v>
      </c>
      <c r="Q110" s="139"/>
      <c r="R110" s="140">
        <f>SUM(R111:R118)</f>
        <v>1.3388258999999998</v>
      </c>
      <c r="S110" s="139"/>
      <c r="T110" s="141">
        <f>SUM(T111:T118)</f>
        <v>0</v>
      </c>
      <c r="AR110" s="134" t="s">
        <v>15</v>
      </c>
      <c r="AT110" s="142" t="s">
        <v>70</v>
      </c>
      <c r="AU110" s="142" t="s">
        <v>15</v>
      </c>
      <c r="AY110" s="134" t="s">
        <v>182</v>
      </c>
      <c r="BK110" s="143">
        <f>SUM(BK111:BK118)</f>
        <v>0</v>
      </c>
    </row>
    <row r="111" spans="1:65" s="2" customFormat="1" ht="36">
      <c r="A111" s="33"/>
      <c r="B111" s="146"/>
      <c r="C111" s="147" t="s">
        <v>15</v>
      </c>
      <c r="D111" s="342" t="s">
        <v>184</v>
      </c>
      <c r="E111" s="148" t="s">
        <v>185</v>
      </c>
      <c r="F111" s="149" t="s">
        <v>186</v>
      </c>
      <c r="G111" s="150" t="s">
        <v>187</v>
      </c>
      <c r="H111" s="151">
        <v>9.62</v>
      </c>
      <c r="I111" s="152"/>
      <c r="J111" s="153">
        <f>ROUND(I111*H111,2)</f>
        <v>0</v>
      </c>
      <c r="K111" s="149" t="s">
        <v>188</v>
      </c>
      <c r="L111" s="34"/>
      <c r="M111" s="154" t="s">
        <v>3</v>
      </c>
      <c r="N111" s="155" t="s">
        <v>42</v>
      </c>
      <c r="O111" s="54"/>
      <c r="P111" s="156">
        <f>O111*H111</f>
        <v>0</v>
      </c>
      <c r="Q111" s="156">
        <v>0.06917</v>
      </c>
      <c r="R111" s="156">
        <f>Q111*H111</f>
        <v>0.6654153999999999</v>
      </c>
      <c r="S111" s="156">
        <v>0</v>
      </c>
      <c r="T111" s="157">
        <f>S111*H111</f>
        <v>0</v>
      </c>
      <c r="U111" s="33"/>
      <c r="V111" s="33"/>
      <c r="W111" s="33"/>
      <c r="X111" s="33"/>
      <c r="Y111" s="33"/>
      <c r="Z111" s="33"/>
      <c r="AA111" s="33"/>
      <c r="AB111" s="33"/>
      <c r="AC111" s="33"/>
      <c r="AD111" s="33"/>
      <c r="AE111" s="33"/>
      <c r="AR111" s="158" t="s">
        <v>87</v>
      </c>
      <c r="AT111" s="158" t="s">
        <v>184</v>
      </c>
      <c r="AU111" s="158" t="s">
        <v>79</v>
      </c>
      <c r="AY111" s="18" t="s">
        <v>182</v>
      </c>
      <c r="BE111" s="159">
        <f>IF(N111="základní",J111,0)</f>
        <v>0</v>
      </c>
      <c r="BF111" s="159">
        <f>IF(N111="snížená",J111,0)</f>
        <v>0</v>
      </c>
      <c r="BG111" s="159">
        <f>IF(N111="zákl. přenesená",J111,0)</f>
        <v>0</v>
      </c>
      <c r="BH111" s="159">
        <f>IF(N111="sníž. přenesená",J111,0)</f>
        <v>0</v>
      </c>
      <c r="BI111" s="159">
        <f>IF(N111="nulová",J111,0)</f>
        <v>0</v>
      </c>
      <c r="BJ111" s="18" t="s">
        <v>15</v>
      </c>
      <c r="BK111" s="159">
        <f>ROUND(I111*H111,2)</f>
        <v>0</v>
      </c>
      <c r="BL111" s="18" t="s">
        <v>87</v>
      </c>
      <c r="BM111" s="158" t="s">
        <v>1179</v>
      </c>
    </row>
    <row r="112" spans="2:51" s="13" customFormat="1" ht="12">
      <c r="B112" s="160"/>
      <c r="D112" s="343" t="s">
        <v>190</v>
      </c>
      <c r="E112" s="161" t="s">
        <v>3</v>
      </c>
      <c r="F112" s="162" t="s">
        <v>191</v>
      </c>
      <c r="H112" s="163">
        <v>9.62</v>
      </c>
      <c r="I112" s="164"/>
      <c r="L112" s="160"/>
      <c r="M112" s="165"/>
      <c r="N112" s="166"/>
      <c r="O112" s="166"/>
      <c r="P112" s="166"/>
      <c r="Q112" s="166"/>
      <c r="R112" s="166"/>
      <c r="S112" s="166"/>
      <c r="T112" s="167"/>
      <c r="AT112" s="161" t="s">
        <v>190</v>
      </c>
      <c r="AU112" s="161" t="s">
        <v>79</v>
      </c>
      <c r="AV112" s="13" t="s">
        <v>79</v>
      </c>
      <c r="AW112" s="13" t="s">
        <v>33</v>
      </c>
      <c r="AX112" s="13" t="s">
        <v>15</v>
      </c>
      <c r="AY112" s="161" t="s">
        <v>182</v>
      </c>
    </row>
    <row r="113" spans="1:65" s="2" customFormat="1" ht="24">
      <c r="A113" s="33"/>
      <c r="B113" s="146"/>
      <c r="C113" s="147" t="s">
        <v>79</v>
      </c>
      <c r="D113" s="342" t="s">
        <v>184</v>
      </c>
      <c r="E113" s="148" t="s">
        <v>192</v>
      </c>
      <c r="F113" s="149" t="s">
        <v>193</v>
      </c>
      <c r="G113" s="150" t="s">
        <v>194</v>
      </c>
      <c r="H113" s="151">
        <v>15.4</v>
      </c>
      <c r="I113" s="152"/>
      <c r="J113" s="153">
        <f>ROUND(I113*H113,2)</f>
        <v>0</v>
      </c>
      <c r="K113" s="149" t="s">
        <v>188</v>
      </c>
      <c r="L113" s="34"/>
      <c r="M113" s="154" t="s">
        <v>3</v>
      </c>
      <c r="N113" s="155" t="s">
        <v>42</v>
      </c>
      <c r="O113" s="54"/>
      <c r="P113" s="156">
        <f>O113*H113</f>
        <v>0</v>
      </c>
      <c r="Q113" s="156">
        <v>0.00012</v>
      </c>
      <c r="R113" s="156">
        <f>Q113*H113</f>
        <v>0.001848</v>
      </c>
      <c r="S113" s="156">
        <v>0</v>
      </c>
      <c r="T113" s="157">
        <f>S113*H113</f>
        <v>0</v>
      </c>
      <c r="U113" s="33"/>
      <c r="V113" s="33"/>
      <c r="W113" s="33"/>
      <c r="X113" s="33"/>
      <c r="Y113" s="33"/>
      <c r="Z113" s="33"/>
      <c r="AA113" s="33"/>
      <c r="AB113" s="33"/>
      <c r="AC113" s="33"/>
      <c r="AD113" s="33"/>
      <c r="AE113" s="33"/>
      <c r="AR113" s="158" t="s">
        <v>87</v>
      </c>
      <c r="AT113" s="158" t="s">
        <v>184</v>
      </c>
      <c r="AU113" s="158" t="s">
        <v>79</v>
      </c>
      <c r="AY113" s="18" t="s">
        <v>182</v>
      </c>
      <c r="BE113" s="159">
        <f>IF(N113="základní",J113,0)</f>
        <v>0</v>
      </c>
      <c r="BF113" s="159">
        <f>IF(N113="snížená",J113,0)</f>
        <v>0</v>
      </c>
      <c r="BG113" s="159">
        <f>IF(N113="zákl. přenesená",J113,0)</f>
        <v>0</v>
      </c>
      <c r="BH113" s="159">
        <f>IF(N113="sníž. přenesená",J113,0)</f>
        <v>0</v>
      </c>
      <c r="BI113" s="159">
        <f>IF(N113="nulová",J113,0)</f>
        <v>0</v>
      </c>
      <c r="BJ113" s="18" t="s">
        <v>15</v>
      </c>
      <c r="BK113" s="159">
        <f>ROUND(I113*H113,2)</f>
        <v>0</v>
      </c>
      <c r="BL113" s="18" t="s">
        <v>87</v>
      </c>
      <c r="BM113" s="158" t="s">
        <v>1180</v>
      </c>
    </row>
    <row r="114" spans="2:51" s="13" customFormat="1" ht="12">
      <c r="B114" s="160"/>
      <c r="D114" s="343" t="s">
        <v>190</v>
      </c>
      <c r="E114" s="161" t="s">
        <v>3</v>
      </c>
      <c r="F114" s="162" t="s">
        <v>196</v>
      </c>
      <c r="H114" s="163">
        <v>10.4</v>
      </c>
      <c r="I114" s="164"/>
      <c r="L114" s="160"/>
      <c r="M114" s="165"/>
      <c r="N114" s="166"/>
      <c r="O114" s="166"/>
      <c r="P114" s="166"/>
      <c r="Q114" s="166"/>
      <c r="R114" s="166"/>
      <c r="S114" s="166"/>
      <c r="T114" s="167"/>
      <c r="AT114" s="161" t="s">
        <v>190</v>
      </c>
      <c r="AU114" s="161" t="s">
        <v>79</v>
      </c>
      <c r="AV114" s="13" t="s">
        <v>79</v>
      </c>
      <c r="AW114" s="13" t="s">
        <v>33</v>
      </c>
      <c r="AX114" s="13" t="s">
        <v>71</v>
      </c>
      <c r="AY114" s="161" t="s">
        <v>182</v>
      </c>
    </row>
    <row r="115" spans="2:51" s="13" customFormat="1" ht="12">
      <c r="B115" s="160"/>
      <c r="D115" s="343" t="s">
        <v>190</v>
      </c>
      <c r="E115" s="161" t="s">
        <v>3</v>
      </c>
      <c r="F115" s="162" t="s">
        <v>197</v>
      </c>
      <c r="H115" s="163">
        <v>5</v>
      </c>
      <c r="I115" s="164"/>
      <c r="L115" s="160"/>
      <c r="M115" s="165"/>
      <c r="N115" s="166"/>
      <c r="O115" s="166"/>
      <c r="P115" s="166"/>
      <c r="Q115" s="166"/>
      <c r="R115" s="166"/>
      <c r="S115" s="166"/>
      <c r="T115" s="167"/>
      <c r="AT115" s="161" t="s">
        <v>190</v>
      </c>
      <c r="AU115" s="161" t="s">
        <v>79</v>
      </c>
      <c r="AV115" s="13" t="s">
        <v>79</v>
      </c>
      <c r="AW115" s="13" t="s">
        <v>33</v>
      </c>
      <c r="AX115" s="13" t="s">
        <v>71</v>
      </c>
      <c r="AY115" s="161" t="s">
        <v>182</v>
      </c>
    </row>
    <row r="116" spans="2:51" s="14" customFormat="1" ht="12">
      <c r="B116" s="168"/>
      <c r="D116" s="343" t="s">
        <v>190</v>
      </c>
      <c r="E116" s="169" t="s">
        <v>3</v>
      </c>
      <c r="F116" s="170" t="s">
        <v>198</v>
      </c>
      <c r="H116" s="171">
        <v>15.4</v>
      </c>
      <c r="I116" s="172"/>
      <c r="L116" s="168"/>
      <c r="M116" s="173"/>
      <c r="N116" s="174"/>
      <c r="O116" s="174"/>
      <c r="P116" s="174"/>
      <c r="Q116" s="174"/>
      <c r="R116" s="174"/>
      <c r="S116" s="174"/>
      <c r="T116" s="175"/>
      <c r="AT116" s="169" t="s">
        <v>190</v>
      </c>
      <c r="AU116" s="169" t="s">
        <v>79</v>
      </c>
      <c r="AV116" s="14" t="s">
        <v>87</v>
      </c>
      <c r="AW116" s="14" t="s">
        <v>33</v>
      </c>
      <c r="AX116" s="14" t="s">
        <v>15</v>
      </c>
      <c r="AY116" s="169" t="s">
        <v>182</v>
      </c>
    </row>
    <row r="117" spans="1:65" s="2" customFormat="1" ht="36">
      <c r="A117" s="33"/>
      <c r="B117" s="146"/>
      <c r="C117" s="147" t="s">
        <v>75</v>
      </c>
      <c r="D117" s="342" t="s">
        <v>184</v>
      </c>
      <c r="E117" s="148" t="s">
        <v>199</v>
      </c>
      <c r="F117" s="149" t="s">
        <v>200</v>
      </c>
      <c r="G117" s="150" t="s">
        <v>187</v>
      </c>
      <c r="H117" s="151">
        <v>6.25</v>
      </c>
      <c r="I117" s="152"/>
      <c r="J117" s="153">
        <f>ROUND(I117*H117,2)</f>
        <v>0</v>
      </c>
      <c r="K117" s="149" t="s">
        <v>188</v>
      </c>
      <c r="L117" s="34"/>
      <c r="M117" s="154" t="s">
        <v>3</v>
      </c>
      <c r="N117" s="155" t="s">
        <v>42</v>
      </c>
      <c r="O117" s="54"/>
      <c r="P117" s="156">
        <f>O117*H117</f>
        <v>0</v>
      </c>
      <c r="Q117" s="156">
        <v>0.10745</v>
      </c>
      <c r="R117" s="156">
        <f>Q117*H117</f>
        <v>0.6715625000000001</v>
      </c>
      <c r="S117" s="156">
        <v>0</v>
      </c>
      <c r="T117" s="157">
        <f>S117*H117</f>
        <v>0</v>
      </c>
      <c r="U117" s="33"/>
      <c r="V117" s="33"/>
      <c r="W117" s="33"/>
      <c r="X117" s="33"/>
      <c r="Y117" s="33"/>
      <c r="Z117" s="33"/>
      <c r="AA117" s="33"/>
      <c r="AB117" s="33"/>
      <c r="AC117" s="33"/>
      <c r="AD117" s="33"/>
      <c r="AE117" s="33"/>
      <c r="AR117" s="158" t="s">
        <v>87</v>
      </c>
      <c r="AT117" s="158" t="s">
        <v>184</v>
      </c>
      <c r="AU117" s="158" t="s">
        <v>79</v>
      </c>
      <c r="AY117" s="18" t="s">
        <v>182</v>
      </c>
      <c r="BE117" s="159">
        <f>IF(N117="základní",J117,0)</f>
        <v>0</v>
      </c>
      <c r="BF117" s="159">
        <f>IF(N117="snížená",J117,0)</f>
        <v>0</v>
      </c>
      <c r="BG117" s="159">
        <f>IF(N117="zákl. přenesená",J117,0)</f>
        <v>0</v>
      </c>
      <c r="BH117" s="159">
        <f>IF(N117="sníž. přenesená",J117,0)</f>
        <v>0</v>
      </c>
      <c r="BI117" s="159">
        <f>IF(N117="nulová",J117,0)</f>
        <v>0</v>
      </c>
      <c r="BJ117" s="18" t="s">
        <v>15</v>
      </c>
      <c r="BK117" s="159">
        <f>ROUND(I117*H117,2)</f>
        <v>0</v>
      </c>
      <c r="BL117" s="18" t="s">
        <v>87</v>
      </c>
      <c r="BM117" s="158" t="s">
        <v>1181</v>
      </c>
    </row>
    <row r="118" spans="2:51" s="13" customFormat="1" ht="12">
      <c r="B118" s="160"/>
      <c r="D118" s="343" t="s">
        <v>190</v>
      </c>
      <c r="E118" s="161" t="s">
        <v>3</v>
      </c>
      <c r="F118" s="162" t="s">
        <v>202</v>
      </c>
      <c r="H118" s="163">
        <v>6.25</v>
      </c>
      <c r="I118" s="164"/>
      <c r="L118" s="160"/>
      <c r="M118" s="165"/>
      <c r="N118" s="166"/>
      <c r="O118" s="166"/>
      <c r="P118" s="166"/>
      <c r="Q118" s="166"/>
      <c r="R118" s="166"/>
      <c r="S118" s="166"/>
      <c r="T118" s="167"/>
      <c r="AT118" s="161" t="s">
        <v>190</v>
      </c>
      <c r="AU118" s="161" t="s">
        <v>79</v>
      </c>
      <c r="AV118" s="13" t="s">
        <v>79</v>
      </c>
      <c r="AW118" s="13" t="s">
        <v>33</v>
      </c>
      <c r="AX118" s="13" t="s">
        <v>15</v>
      </c>
      <c r="AY118" s="161" t="s">
        <v>182</v>
      </c>
    </row>
    <row r="119" spans="2:63" s="12" customFormat="1" ht="22.9" customHeight="1">
      <c r="B119" s="133"/>
      <c r="D119" s="344" t="s">
        <v>70</v>
      </c>
      <c r="E119" s="144" t="s">
        <v>126</v>
      </c>
      <c r="F119" s="144" t="s">
        <v>203</v>
      </c>
      <c r="I119" s="136"/>
      <c r="J119" s="145">
        <f>BK119</f>
        <v>0</v>
      </c>
      <c r="L119" s="133"/>
      <c r="M119" s="138"/>
      <c r="N119" s="139"/>
      <c r="O119" s="139"/>
      <c r="P119" s="140">
        <f>SUM(P120:P129)</f>
        <v>0</v>
      </c>
      <c r="Q119" s="139"/>
      <c r="R119" s="140">
        <f>SUM(R120:R129)</f>
        <v>0.36776250000000005</v>
      </c>
      <c r="S119" s="139"/>
      <c r="T119" s="141">
        <f>SUM(T120:T129)</f>
        <v>0</v>
      </c>
      <c r="AR119" s="134" t="s">
        <v>15</v>
      </c>
      <c r="AT119" s="142" t="s">
        <v>70</v>
      </c>
      <c r="AU119" s="142" t="s">
        <v>15</v>
      </c>
      <c r="AY119" s="134" t="s">
        <v>182</v>
      </c>
      <c r="BK119" s="143">
        <f>SUM(BK120:BK129)</f>
        <v>0</v>
      </c>
    </row>
    <row r="120" spans="1:65" s="2" customFormat="1" ht="36">
      <c r="A120" s="33"/>
      <c r="B120" s="146"/>
      <c r="C120" s="147" t="s">
        <v>87</v>
      </c>
      <c r="D120" s="342" t="s">
        <v>184</v>
      </c>
      <c r="E120" s="148" t="s">
        <v>204</v>
      </c>
      <c r="F120" s="149" t="s">
        <v>205</v>
      </c>
      <c r="G120" s="150" t="s">
        <v>187</v>
      </c>
      <c r="H120" s="151">
        <v>23.35</v>
      </c>
      <c r="I120" s="152"/>
      <c r="J120" s="153">
        <f>ROUND(I120*H120,2)</f>
        <v>0</v>
      </c>
      <c r="K120" s="149" t="s">
        <v>188</v>
      </c>
      <c r="L120" s="34"/>
      <c r="M120" s="154" t="s">
        <v>3</v>
      </c>
      <c r="N120" s="155" t="s">
        <v>42</v>
      </c>
      <c r="O120" s="54"/>
      <c r="P120" s="156">
        <f>O120*H120</f>
        <v>0</v>
      </c>
      <c r="Q120" s="156">
        <v>0.01575</v>
      </c>
      <c r="R120" s="156">
        <f>Q120*H120</f>
        <v>0.36776250000000005</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1182</v>
      </c>
    </row>
    <row r="121" spans="2:51" s="15" customFormat="1" ht="12">
      <c r="B121" s="176"/>
      <c r="D121" s="343" t="s">
        <v>190</v>
      </c>
      <c r="E121" s="177" t="s">
        <v>3</v>
      </c>
      <c r="F121" s="178" t="s">
        <v>207</v>
      </c>
      <c r="H121" s="177" t="s">
        <v>3</v>
      </c>
      <c r="I121" s="179"/>
      <c r="L121" s="176"/>
      <c r="M121" s="180"/>
      <c r="N121" s="181"/>
      <c r="O121" s="181"/>
      <c r="P121" s="181"/>
      <c r="Q121" s="181"/>
      <c r="R121" s="181"/>
      <c r="S121" s="181"/>
      <c r="T121" s="182"/>
      <c r="AT121" s="177" t="s">
        <v>190</v>
      </c>
      <c r="AU121" s="177" t="s">
        <v>79</v>
      </c>
      <c r="AV121" s="15" t="s">
        <v>15</v>
      </c>
      <c r="AW121" s="15" t="s">
        <v>33</v>
      </c>
      <c r="AX121" s="15" t="s">
        <v>71</v>
      </c>
      <c r="AY121" s="177" t="s">
        <v>182</v>
      </c>
    </row>
    <row r="122" spans="2:51" s="13" customFormat="1" ht="12">
      <c r="B122" s="160"/>
      <c r="D122" s="343" t="s">
        <v>190</v>
      </c>
      <c r="E122" s="161" t="s">
        <v>3</v>
      </c>
      <c r="F122" s="162" t="s">
        <v>208</v>
      </c>
      <c r="H122" s="163">
        <v>32.4</v>
      </c>
      <c r="I122" s="164"/>
      <c r="L122" s="160"/>
      <c r="M122" s="165"/>
      <c r="N122" s="166"/>
      <c r="O122" s="166"/>
      <c r="P122" s="166"/>
      <c r="Q122" s="166"/>
      <c r="R122" s="166"/>
      <c r="S122" s="166"/>
      <c r="T122" s="167"/>
      <c r="AT122" s="161" t="s">
        <v>190</v>
      </c>
      <c r="AU122" s="161" t="s">
        <v>79</v>
      </c>
      <c r="AV122" s="13" t="s">
        <v>79</v>
      </c>
      <c r="AW122" s="13" t="s">
        <v>33</v>
      </c>
      <c r="AX122" s="13" t="s">
        <v>71</v>
      </c>
      <c r="AY122" s="161" t="s">
        <v>182</v>
      </c>
    </row>
    <row r="123" spans="2:51" s="13" customFormat="1" ht="12">
      <c r="B123" s="160"/>
      <c r="D123" s="343" t="s">
        <v>190</v>
      </c>
      <c r="E123" s="161" t="s">
        <v>3</v>
      </c>
      <c r="F123" s="162" t="s">
        <v>209</v>
      </c>
      <c r="H123" s="163">
        <v>-2.8</v>
      </c>
      <c r="I123" s="164"/>
      <c r="L123" s="160"/>
      <c r="M123" s="165"/>
      <c r="N123" s="166"/>
      <c r="O123" s="166"/>
      <c r="P123" s="166"/>
      <c r="Q123" s="166"/>
      <c r="R123" s="166"/>
      <c r="S123" s="166"/>
      <c r="T123" s="167"/>
      <c r="AT123" s="161" t="s">
        <v>190</v>
      </c>
      <c r="AU123" s="161" t="s">
        <v>79</v>
      </c>
      <c r="AV123" s="13" t="s">
        <v>79</v>
      </c>
      <c r="AW123" s="13" t="s">
        <v>33</v>
      </c>
      <c r="AX123" s="13" t="s">
        <v>71</v>
      </c>
      <c r="AY123" s="161" t="s">
        <v>182</v>
      </c>
    </row>
    <row r="124" spans="2:51" s="13" customFormat="1" ht="12">
      <c r="B124" s="160"/>
      <c r="D124" s="343" t="s">
        <v>190</v>
      </c>
      <c r="E124" s="161" t="s">
        <v>3</v>
      </c>
      <c r="F124" s="162" t="s">
        <v>210</v>
      </c>
      <c r="H124" s="163">
        <v>-6.25</v>
      </c>
      <c r="I124" s="164"/>
      <c r="L124" s="160"/>
      <c r="M124" s="165"/>
      <c r="N124" s="166"/>
      <c r="O124" s="166"/>
      <c r="P124" s="166"/>
      <c r="Q124" s="166"/>
      <c r="R124" s="166"/>
      <c r="S124" s="166"/>
      <c r="T124" s="167"/>
      <c r="AT124" s="161" t="s">
        <v>190</v>
      </c>
      <c r="AU124" s="161" t="s">
        <v>79</v>
      </c>
      <c r="AV124" s="13" t="s">
        <v>79</v>
      </c>
      <c r="AW124" s="13" t="s">
        <v>33</v>
      </c>
      <c r="AX124" s="13" t="s">
        <v>71</v>
      </c>
      <c r="AY124" s="161" t="s">
        <v>182</v>
      </c>
    </row>
    <row r="125" spans="2:51" s="14" customFormat="1" ht="12">
      <c r="B125" s="168"/>
      <c r="D125" s="343" t="s">
        <v>190</v>
      </c>
      <c r="E125" s="169" t="s">
        <v>3</v>
      </c>
      <c r="F125" s="170" t="s">
        <v>198</v>
      </c>
      <c r="H125" s="171">
        <v>23.35</v>
      </c>
      <c r="I125" s="172"/>
      <c r="L125" s="168"/>
      <c r="M125" s="173"/>
      <c r="N125" s="174"/>
      <c r="O125" s="174"/>
      <c r="P125" s="174"/>
      <c r="Q125" s="174"/>
      <c r="R125" s="174"/>
      <c r="S125" s="174"/>
      <c r="T125" s="175"/>
      <c r="AT125" s="169" t="s">
        <v>190</v>
      </c>
      <c r="AU125" s="169" t="s">
        <v>79</v>
      </c>
      <c r="AV125" s="14" t="s">
        <v>87</v>
      </c>
      <c r="AW125" s="14" t="s">
        <v>33</v>
      </c>
      <c r="AX125" s="14" t="s">
        <v>15</v>
      </c>
      <c r="AY125" s="169" t="s">
        <v>182</v>
      </c>
    </row>
    <row r="126" spans="1:65" s="2" customFormat="1" ht="33" customHeight="1">
      <c r="A126" s="33"/>
      <c r="B126" s="146"/>
      <c r="C126" s="147" t="s">
        <v>111</v>
      </c>
      <c r="D126" s="342" t="s">
        <v>184</v>
      </c>
      <c r="E126" s="148" t="s">
        <v>211</v>
      </c>
      <c r="F126" s="149" t="s">
        <v>212</v>
      </c>
      <c r="G126" s="150" t="s">
        <v>187</v>
      </c>
      <c r="H126" s="151">
        <v>9</v>
      </c>
      <c r="I126" s="152"/>
      <c r="J126" s="153">
        <f>ROUND(I126*H126,2)</f>
        <v>0</v>
      </c>
      <c r="K126" s="149" t="s">
        <v>188</v>
      </c>
      <c r="L126" s="34"/>
      <c r="M126" s="154" t="s">
        <v>3</v>
      </c>
      <c r="N126" s="155" t="s">
        <v>42</v>
      </c>
      <c r="O126" s="54"/>
      <c r="P126" s="156">
        <f>O126*H126</f>
        <v>0</v>
      </c>
      <c r="Q126" s="156">
        <v>0</v>
      </c>
      <c r="R126" s="156">
        <f>Q126*H126</f>
        <v>0</v>
      </c>
      <c r="S126" s="156">
        <v>0</v>
      </c>
      <c r="T126" s="157">
        <f>S126*H126</f>
        <v>0</v>
      </c>
      <c r="U126" s="33"/>
      <c r="V126" s="33"/>
      <c r="W126" s="33"/>
      <c r="X126" s="33"/>
      <c r="Y126" s="33"/>
      <c r="Z126" s="33"/>
      <c r="AA126" s="33"/>
      <c r="AB126" s="33"/>
      <c r="AC126" s="33"/>
      <c r="AD126" s="33"/>
      <c r="AE126" s="33"/>
      <c r="AR126" s="158" t="s">
        <v>87</v>
      </c>
      <c r="AT126" s="158" t="s">
        <v>184</v>
      </c>
      <c r="AU126" s="158" t="s">
        <v>79</v>
      </c>
      <c r="AY126" s="18" t="s">
        <v>182</v>
      </c>
      <c r="BE126" s="159">
        <f>IF(N126="základní",J126,0)</f>
        <v>0</v>
      </c>
      <c r="BF126" s="159">
        <f>IF(N126="snížená",J126,0)</f>
        <v>0</v>
      </c>
      <c r="BG126" s="159">
        <f>IF(N126="zákl. přenesená",J126,0)</f>
        <v>0</v>
      </c>
      <c r="BH126" s="159">
        <f>IF(N126="sníž. přenesená",J126,0)</f>
        <v>0</v>
      </c>
      <c r="BI126" s="159">
        <f>IF(N126="nulová",J126,0)</f>
        <v>0</v>
      </c>
      <c r="BJ126" s="18" t="s">
        <v>15</v>
      </c>
      <c r="BK126" s="159">
        <f>ROUND(I126*H126,2)</f>
        <v>0</v>
      </c>
      <c r="BL126" s="18" t="s">
        <v>87</v>
      </c>
      <c r="BM126" s="158" t="s">
        <v>1183</v>
      </c>
    </row>
    <row r="127" spans="1:65" s="2" customFormat="1" ht="36">
      <c r="A127" s="33"/>
      <c r="B127" s="146"/>
      <c r="C127" s="147" t="s">
        <v>126</v>
      </c>
      <c r="D127" s="342" t="s">
        <v>184</v>
      </c>
      <c r="E127" s="148" t="s">
        <v>214</v>
      </c>
      <c r="F127" s="149" t="s">
        <v>215</v>
      </c>
      <c r="G127" s="150" t="s">
        <v>187</v>
      </c>
      <c r="H127" s="151">
        <v>2.8</v>
      </c>
      <c r="I127" s="152"/>
      <c r="J127" s="153">
        <f>ROUND(I127*H127,2)</f>
        <v>0</v>
      </c>
      <c r="K127" s="149" t="s">
        <v>188</v>
      </c>
      <c r="L127" s="34"/>
      <c r="M127" s="154" t="s">
        <v>3</v>
      </c>
      <c r="N127" s="155" t="s">
        <v>42</v>
      </c>
      <c r="O127" s="54"/>
      <c r="P127" s="156">
        <f>O127*H127</f>
        <v>0</v>
      </c>
      <c r="Q127" s="156">
        <v>0</v>
      </c>
      <c r="R127" s="156">
        <f>Q127*H127</f>
        <v>0</v>
      </c>
      <c r="S127" s="156">
        <v>0</v>
      </c>
      <c r="T127" s="157">
        <f>S127*H127</f>
        <v>0</v>
      </c>
      <c r="U127" s="33"/>
      <c r="V127" s="33"/>
      <c r="W127" s="33"/>
      <c r="X127" s="33"/>
      <c r="Y127" s="33"/>
      <c r="Z127" s="33"/>
      <c r="AA127" s="33"/>
      <c r="AB127" s="33"/>
      <c r="AC127" s="33"/>
      <c r="AD127" s="33"/>
      <c r="AE127" s="33"/>
      <c r="AR127" s="158" t="s">
        <v>87</v>
      </c>
      <c r="AT127" s="158" t="s">
        <v>184</v>
      </c>
      <c r="AU127" s="158" t="s">
        <v>79</v>
      </c>
      <c r="AY127" s="18" t="s">
        <v>182</v>
      </c>
      <c r="BE127" s="159">
        <f>IF(N127="základní",J127,0)</f>
        <v>0</v>
      </c>
      <c r="BF127" s="159">
        <f>IF(N127="snížená",J127,0)</f>
        <v>0</v>
      </c>
      <c r="BG127" s="159">
        <f>IF(N127="zákl. přenesená",J127,0)</f>
        <v>0</v>
      </c>
      <c r="BH127" s="159">
        <f>IF(N127="sníž. přenesená",J127,0)</f>
        <v>0</v>
      </c>
      <c r="BI127" s="159">
        <f>IF(N127="nulová",J127,0)</f>
        <v>0</v>
      </c>
      <c r="BJ127" s="18" t="s">
        <v>15</v>
      </c>
      <c r="BK127" s="159">
        <f>ROUND(I127*H127,2)</f>
        <v>0</v>
      </c>
      <c r="BL127" s="18" t="s">
        <v>87</v>
      </c>
      <c r="BM127" s="158" t="s">
        <v>1184</v>
      </c>
    </row>
    <row r="128" spans="2:51" s="15" customFormat="1" ht="12">
      <c r="B128" s="176"/>
      <c r="D128" s="343" t="s">
        <v>190</v>
      </c>
      <c r="E128" s="177" t="s">
        <v>3</v>
      </c>
      <c r="F128" s="178" t="s">
        <v>217</v>
      </c>
      <c r="H128" s="177" t="s">
        <v>3</v>
      </c>
      <c r="I128" s="179"/>
      <c r="L128" s="176"/>
      <c r="M128" s="180"/>
      <c r="N128" s="181"/>
      <c r="O128" s="181"/>
      <c r="P128" s="181"/>
      <c r="Q128" s="181"/>
      <c r="R128" s="181"/>
      <c r="S128" s="181"/>
      <c r="T128" s="182"/>
      <c r="AT128" s="177" t="s">
        <v>190</v>
      </c>
      <c r="AU128" s="177" t="s">
        <v>79</v>
      </c>
      <c r="AV128" s="15" t="s">
        <v>15</v>
      </c>
      <c r="AW128" s="15" t="s">
        <v>33</v>
      </c>
      <c r="AX128" s="15" t="s">
        <v>71</v>
      </c>
      <c r="AY128" s="177" t="s">
        <v>182</v>
      </c>
    </row>
    <row r="129" spans="2:51" s="13" customFormat="1" ht="12">
      <c r="B129" s="160"/>
      <c r="D129" s="343" t="s">
        <v>190</v>
      </c>
      <c r="E129" s="161" t="s">
        <v>3</v>
      </c>
      <c r="F129" s="162" t="s">
        <v>218</v>
      </c>
      <c r="H129" s="163">
        <v>2.8</v>
      </c>
      <c r="I129" s="164"/>
      <c r="L129" s="160"/>
      <c r="M129" s="165"/>
      <c r="N129" s="166"/>
      <c r="O129" s="166"/>
      <c r="P129" s="166"/>
      <c r="Q129" s="166"/>
      <c r="R129" s="166"/>
      <c r="S129" s="166"/>
      <c r="T129" s="167"/>
      <c r="AT129" s="161" t="s">
        <v>190</v>
      </c>
      <c r="AU129" s="161" t="s">
        <v>79</v>
      </c>
      <c r="AV129" s="13" t="s">
        <v>79</v>
      </c>
      <c r="AW129" s="13" t="s">
        <v>33</v>
      </c>
      <c r="AX129" s="13" t="s">
        <v>15</v>
      </c>
      <c r="AY129" s="161" t="s">
        <v>182</v>
      </c>
    </row>
    <row r="130" spans="2:63" s="12" customFormat="1" ht="22.9" customHeight="1">
      <c r="B130" s="133"/>
      <c r="D130" s="344" t="s">
        <v>70</v>
      </c>
      <c r="E130" s="144" t="s">
        <v>219</v>
      </c>
      <c r="F130" s="144" t="s">
        <v>220</v>
      </c>
      <c r="I130" s="136"/>
      <c r="J130" s="145">
        <f>BK130</f>
        <v>0</v>
      </c>
      <c r="L130" s="133"/>
      <c r="M130" s="138"/>
      <c r="N130" s="139"/>
      <c r="O130" s="139"/>
      <c r="P130" s="140">
        <f>P131+P134</f>
        <v>0</v>
      </c>
      <c r="Q130" s="139"/>
      <c r="R130" s="140">
        <f>R131+R134</f>
        <v>0.00036</v>
      </c>
      <c r="S130" s="139"/>
      <c r="T130" s="141">
        <f>T131+T134</f>
        <v>3.63854</v>
      </c>
      <c r="AR130" s="134" t="s">
        <v>15</v>
      </c>
      <c r="AT130" s="142" t="s">
        <v>70</v>
      </c>
      <c r="AU130" s="142" t="s">
        <v>15</v>
      </c>
      <c r="AY130" s="134" t="s">
        <v>182</v>
      </c>
      <c r="BK130" s="143">
        <f>BK131+BK134</f>
        <v>0</v>
      </c>
    </row>
    <row r="131" spans="2:63" s="12" customFormat="1" ht="20.85" customHeight="1">
      <c r="B131" s="133"/>
      <c r="D131" s="344" t="s">
        <v>70</v>
      </c>
      <c r="E131" s="144" t="s">
        <v>221</v>
      </c>
      <c r="F131" s="144" t="s">
        <v>222</v>
      </c>
      <c r="I131" s="136"/>
      <c r="J131" s="145">
        <f>BK131</f>
        <v>0</v>
      </c>
      <c r="L131" s="133"/>
      <c r="M131" s="138"/>
      <c r="N131" s="139"/>
      <c r="O131" s="139"/>
      <c r="P131" s="140">
        <f>SUM(P132:P133)</f>
        <v>0</v>
      </c>
      <c r="Q131" s="139"/>
      <c r="R131" s="140">
        <f>SUM(R132:R133)</f>
        <v>0.00036</v>
      </c>
      <c r="S131" s="139"/>
      <c r="T131" s="141">
        <f>SUM(T132:T133)</f>
        <v>0</v>
      </c>
      <c r="AR131" s="134" t="s">
        <v>15</v>
      </c>
      <c r="AT131" s="142" t="s">
        <v>70</v>
      </c>
      <c r="AU131" s="142" t="s">
        <v>79</v>
      </c>
      <c r="AY131" s="134" t="s">
        <v>182</v>
      </c>
      <c r="BK131" s="143">
        <f>SUM(BK132:BK133)</f>
        <v>0</v>
      </c>
    </row>
    <row r="132" spans="1:65" s="2" customFormat="1" ht="36">
      <c r="A132" s="33"/>
      <c r="B132" s="146"/>
      <c r="C132" s="147" t="s">
        <v>129</v>
      </c>
      <c r="D132" s="342" t="s">
        <v>184</v>
      </c>
      <c r="E132" s="148" t="s">
        <v>223</v>
      </c>
      <c r="F132" s="149" t="s">
        <v>224</v>
      </c>
      <c r="G132" s="150" t="s">
        <v>187</v>
      </c>
      <c r="H132" s="151">
        <v>9</v>
      </c>
      <c r="I132" s="152"/>
      <c r="J132" s="153">
        <f>ROUND(I132*H132,2)</f>
        <v>0</v>
      </c>
      <c r="K132" s="149" t="s">
        <v>188</v>
      </c>
      <c r="L132" s="34"/>
      <c r="M132" s="154" t="s">
        <v>3</v>
      </c>
      <c r="N132" s="155" t="s">
        <v>42</v>
      </c>
      <c r="O132" s="54"/>
      <c r="P132" s="156">
        <f>O132*H132</f>
        <v>0</v>
      </c>
      <c r="Q132" s="156">
        <v>4E-05</v>
      </c>
      <c r="R132" s="156">
        <f>Q132*H132</f>
        <v>0.00036</v>
      </c>
      <c r="S132" s="156">
        <v>0</v>
      </c>
      <c r="T132" s="157">
        <f>S132*H132</f>
        <v>0</v>
      </c>
      <c r="U132" s="33"/>
      <c r="V132" s="33"/>
      <c r="W132" s="33"/>
      <c r="X132" s="33"/>
      <c r="Y132" s="33"/>
      <c r="Z132" s="33"/>
      <c r="AA132" s="33"/>
      <c r="AB132" s="33"/>
      <c r="AC132" s="33"/>
      <c r="AD132" s="33"/>
      <c r="AE132" s="33"/>
      <c r="AR132" s="158" t="s">
        <v>87</v>
      </c>
      <c r="AT132" s="158" t="s">
        <v>184</v>
      </c>
      <c r="AU132" s="158" t="s">
        <v>75</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87</v>
      </c>
      <c r="BM132" s="158" t="s">
        <v>1185</v>
      </c>
    </row>
    <row r="133" spans="2:51" s="13" customFormat="1" ht="12">
      <c r="B133" s="160"/>
      <c r="D133" s="343" t="s">
        <v>190</v>
      </c>
      <c r="E133" s="161" t="s">
        <v>3</v>
      </c>
      <c r="F133" s="162" t="s">
        <v>226</v>
      </c>
      <c r="H133" s="163">
        <v>9</v>
      </c>
      <c r="I133" s="164"/>
      <c r="L133" s="160"/>
      <c r="M133" s="165"/>
      <c r="N133" s="166"/>
      <c r="O133" s="166"/>
      <c r="P133" s="166"/>
      <c r="Q133" s="166"/>
      <c r="R133" s="166"/>
      <c r="S133" s="166"/>
      <c r="T133" s="167"/>
      <c r="AT133" s="161" t="s">
        <v>190</v>
      </c>
      <c r="AU133" s="161" t="s">
        <v>75</v>
      </c>
      <c r="AV133" s="13" t="s">
        <v>79</v>
      </c>
      <c r="AW133" s="13" t="s">
        <v>33</v>
      </c>
      <c r="AX133" s="13" t="s">
        <v>15</v>
      </c>
      <c r="AY133" s="161" t="s">
        <v>182</v>
      </c>
    </row>
    <row r="134" spans="2:63" s="12" customFormat="1" ht="20.85" customHeight="1">
      <c r="B134" s="133"/>
      <c r="D134" s="344" t="s">
        <v>70</v>
      </c>
      <c r="E134" s="144" t="s">
        <v>227</v>
      </c>
      <c r="F134" s="144" t="s">
        <v>228</v>
      </c>
      <c r="I134" s="136"/>
      <c r="J134" s="145">
        <f>BK134</f>
        <v>0</v>
      </c>
      <c r="L134" s="133"/>
      <c r="M134" s="138"/>
      <c r="N134" s="139"/>
      <c r="O134" s="139"/>
      <c r="P134" s="140">
        <f>SUM(P135:P142)</f>
        <v>0</v>
      </c>
      <c r="Q134" s="139"/>
      <c r="R134" s="140">
        <f>SUM(R135:R142)</f>
        <v>0</v>
      </c>
      <c r="S134" s="139"/>
      <c r="T134" s="141">
        <f>SUM(T135:T142)</f>
        <v>3.63854</v>
      </c>
      <c r="AR134" s="134" t="s">
        <v>15</v>
      </c>
      <c r="AT134" s="142" t="s">
        <v>70</v>
      </c>
      <c r="AU134" s="142" t="s">
        <v>79</v>
      </c>
      <c r="AY134" s="134" t="s">
        <v>182</v>
      </c>
      <c r="BK134" s="143">
        <f>SUM(BK135:BK142)</f>
        <v>0</v>
      </c>
    </row>
    <row r="135" spans="1:65" s="2" customFormat="1" ht="44.25" customHeight="1">
      <c r="A135" s="33"/>
      <c r="B135" s="146"/>
      <c r="C135" s="147" t="s">
        <v>132</v>
      </c>
      <c r="D135" s="342" t="s">
        <v>184</v>
      </c>
      <c r="E135" s="148" t="s">
        <v>229</v>
      </c>
      <c r="F135" s="149" t="s">
        <v>230</v>
      </c>
      <c r="G135" s="150" t="s">
        <v>187</v>
      </c>
      <c r="H135" s="151">
        <v>9.62</v>
      </c>
      <c r="I135" s="152"/>
      <c r="J135" s="153">
        <f>ROUND(I135*H135,2)</f>
        <v>0</v>
      </c>
      <c r="K135" s="149" t="s">
        <v>188</v>
      </c>
      <c r="L135" s="34"/>
      <c r="M135" s="154" t="s">
        <v>3</v>
      </c>
      <c r="N135" s="155" t="s">
        <v>42</v>
      </c>
      <c r="O135" s="54"/>
      <c r="P135" s="156">
        <f>O135*H135</f>
        <v>0</v>
      </c>
      <c r="Q135" s="156">
        <v>0</v>
      </c>
      <c r="R135" s="156">
        <f>Q135*H135</f>
        <v>0</v>
      </c>
      <c r="S135" s="156">
        <v>0.131</v>
      </c>
      <c r="T135" s="157">
        <f>S135*H135</f>
        <v>1.26022</v>
      </c>
      <c r="U135" s="33"/>
      <c r="V135" s="33"/>
      <c r="W135" s="33"/>
      <c r="X135" s="33"/>
      <c r="Y135" s="33"/>
      <c r="Z135" s="33"/>
      <c r="AA135" s="33"/>
      <c r="AB135" s="33"/>
      <c r="AC135" s="33"/>
      <c r="AD135" s="33"/>
      <c r="AE135" s="33"/>
      <c r="AR135" s="158" t="s">
        <v>87</v>
      </c>
      <c r="AT135" s="158" t="s">
        <v>184</v>
      </c>
      <c r="AU135" s="158" t="s">
        <v>75</v>
      </c>
      <c r="AY135" s="18" t="s">
        <v>182</v>
      </c>
      <c r="BE135" s="159">
        <f>IF(N135="základní",J135,0)</f>
        <v>0</v>
      </c>
      <c r="BF135" s="159">
        <f>IF(N135="snížená",J135,0)</f>
        <v>0</v>
      </c>
      <c r="BG135" s="159">
        <f>IF(N135="zákl. přenesená",J135,0)</f>
        <v>0</v>
      </c>
      <c r="BH135" s="159">
        <f>IF(N135="sníž. přenesená",J135,0)</f>
        <v>0</v>
      </c>
      <c r="BI135" s="159">
        <f>IF(N135="nulová",J135,0)</f>
        <v>0</v>
      </c>
      <c r="BJ135" s="18" t="s">
        <v>15</v>
      </c>
      <c r="BK135" s="159">
        <f>ROUND(I135*H135,2)</f>
        <v>0</v>
      </c>
      <c r="BL135" s="18" t="s">
        <v>87</v>
      </c>
      <c r="BM135" s="158" t="s">
        <v>1186</v>
      </c>
    </row>
    <row r="136" spans="2:51" s="13" customFormat="1" ht="12">
      <c r="B136" s="160"/>
      <c r="D136" s="343" t="s">
        <v>190</v>
      </c>
      <c r="E136" s="161" t="s">
        <v>3</v>
      </c>
      <c r="F136" s="162" t="s">
        <v>191</v>
      </c>
      <c r="H136" s="163">
        <v>9.62</v>
      </c>
      <c r="I136" s="164"/>
      <c r="L136" s="160"/>
      <c r="M136" s="165"/>
      <c r="N136" s="166"/>
      <c r="O136" s="166"/>
      <c r="P136" s="166"/>
      <c r="Q136" s="166"/>
      <c r="R136" s="166"/>
      <c r="S136" s="166"/>
      <c r="T136" s="167"/>
      <c r="AT136" s="161" t="s">
        <v>190</v>
      </c>
      <c r="AU136" s="161" t="s">
        <v>75</v>
      </c>
      <c r="AV136" s="13" t="s">
        <v>79</v>
      </c>
      <c r="AW136" s="13" t="s">
        <v>33</v>
      </c>
      <c r="AX136" s="13" t="s">
        <v>15</v>
      </c>
      <c r="AY136" s="161" t="s">
        <v>182</v>
      </c>
    </row>
    <row r="137" spans="1:65" s="2" customFormat="1" ht="33" customHeight="1">
      <c r="A137" s="33"/>
      <c r="B137" s="146"/>
      <c r="C137" s="147" t="s">
        <v>219</v>
      </c>
      <c r="D137" s="342" t="s">
        <v>184</v>
      </c>
      <c r="E137" s="148" t="s">
        <v>232</v>
      </c>
      <c r="F137" s="149" t="s">
        <v>233</v>
      </c>
      <c r="G137" s="150" t="s">
        <v>187</v>
      </c>
      <c r="H137" s="151">
        <v>9</v>
      </c>
      <c r="I137" s="152"/>
      <c r="J137" s="153">
        <f>ROUND(I137*H137,2)</f>
        <v>0</v>
      </c>
      <c r="K137" s="149" t="s">
        <v>188</v>
      </c>
      <c r="L137" s="34"/>
      <c r="M137" s="154" t="s">
        <v>3</v>
      </c>
      <c r="N137" s="155" t="s">
        <v>42</v>
      </c>
      <c r="O137" s="54"/>
      <c r="P137" s="156">
        <f>O137*H137</f>
        <v>0</v>
      </c>
      <c r="Q137" s="156">
        <v>0</v>
      </c>
      <c r="R137" s="156">
        <f>Q137*H137</f>
        <v>0</v>
      </c>
      <c r="S137" s="156">
        <v>0.05</v>
      </c>
      <c r="T137" s="157">
        <f>S137*H137</f>
        <v>0.45</v>
      </c>
      <c r="U137" s="33"/>
      <c r="V137" s="33"/>
      <c r="W137" s="33"/>
      <c r="X137" s="33"/>
      <c r="Y137" s="33"/>
      <c r="Z137" s="33"/>
      <c r="AA137" s="33"/>
      <c r="AB137" s="33"/>
      <c r="AC137" s="33"/>
      <c r="AD137" s="33"/>
      <c r="AE137" s="33"/>
      <c r="AR137" s="158" t="s">
        <v>87</v>
      </c>
      <c r="AT137" s="158" t="s">
        <v>184</v>
      </c>
      <c r="AU137" s="158" t="s">
        <v>75</v>
      </c>
      <c r="AY137" s="18" t="s">
        <v>182</v>
      </c>
      <c r="BE137" s="159">
        <f>IF(N137="základní",J137,0)</f>
        <v>0</v>
      </c>
      <c r="BF137" s="159">
        <f>IF(N137="snížená",J137,0)</f>
        <v>0</v>
      </c>
      <c r="BG137" s="159">
        <f>IF(N137="zákl. přenesená",J137,0)</f>
        <v>0</v>
      </c>
      <c r="BH137" s="159">
        <f>IF(N137="sníž. přenesená",J137,0)</f>
        <v>0</v>
      </c>
      <c r="BI137" s="159">
        <f>IF(N137="nulová",J137,0)</f>
        <v>0</v>
      </c>
      <c r="BJ137" s="18" t="s">
        <v>15</v>
      </c>
      <c r="BK137" s="159">
        <f>ROUND(I137*H137,2)</f>
        <v>0</v>
      </c>
      <c r="BL137" s="18" t="s">
        <v>87</v>
      </c>
      <c r="BM137" s="158" t="s">
        <v>1187</v>
      </c>
    </row>
    <row r="138" spans="2:51" s="13" customFormat="1" ht="12">
      <c r="B138" s="160"/>
      <c r="D138" s="343" t="s">
        <v>190</v>
      </c>
      <c r="E138" s="161" t="s">
        <v>3</v>
      </c>
      <c r="F138" s="162" t="s">
        <v>226</v>
      </c>
      <c r="H138" s="163">
        <v>9</v>
      </c>
      <c r="I138" s="164"/>
      <c r="L138" s="160"/>
      <c r="M138" s="165"/>
      <c r="N138" s="166"/>
      <c r="O138" s="166"/>
      <c r="P138" s="166"/>
      <c r="Q138" s="166"/>
      <c r="R138" s="166"/>
      <c r="S138" s="166"/>
      <c r="T138" s="167"/>
      <c r="AT138" s="161" t="s">
        <v>190</v>
      </c>
      <c r="AU138" s="161" t="s">
        <v>75</v>
      </c>
      <c r="AV138" s="13" t="s">
        <v>79</v>
      </c>
      <c r="AW138" s="13" t="s">
        <v>33</v>
      </c>
      <c r="AX138" s="13" t="s">
        <v>15</v>
      </c>
      <c r="AY138" s="161" t="s">
        <v>182</v>
      </c>
    </row>
    <row r="139" spans="1:65" s="2" customFormat="1" ht="36">
      <c r="A139" s="33"/>
      <c r="B139" s="146"/>
      <c r="C139" s="147" t="s">
        <v>235</v>
      </c>
      <c r="D139" s="342" t="s">
        <v>184</v>
      </c>
      <c r="E139" s="148" t="s">
        <v>236</v>
      </c>
      <c r="F139" s="149" t="s">
        <v>237</v>
      </c>
      <c r="G139" s="150" t="s">
        <v>187</v>
      </c>
      <c r="H139" s="151">
        <v>41.92</v>
      </c>
      <c r="I139" s="152"/>
      <c r="J139" s="153">
        <f>ROUND(I139*H139,2)</f>
        <v>0</v>
      </c>
      <c r="K139" s="149" t="s">
        <v>188</v>
      </c>
      <c r="L139" s="34"/>
      <c r="M139" s="154" t="s">
        <v>3</v>
      </c>
      <c r="N139" s="155" t="s">
        <v>42</v>
      </c>
      <c r="O139" s="54"/>
      <c r="P139" s="156">
        <f>O139*H139</f>
        <v>0</v>
      </c>
      <c r="Q139" s="156">
        <v>0</v>
      </c>
      <c r="R139" s="156">
        <f>Q139*H139</f>
        <v>0</v>
      </c>
      <c r="S139" s="156">
        <v>0.046</v>
      </c>
      <c r="T139" s="157">
        <f>S139*H139</f>
        <v>1.92832</v>
      </c>
      <c r="U139" s="33"/>
      <c r="V139" s="33"/>
      <c r="W139" s="33"/>
      <c r="X139" s="33"/>
      <c r="Y139" s="33"/>
      <c r="Z139" s="33"/>
      <c r="AA139" s="33"/>
      <c r="AB139" s="33"/>
      <c r="AC139" s="33"/>
      <c r="AD139" s="33"/>
      <c r="AE139" s="33"/>
      <c r="AR139" s="158" t="s">
        <v>87</v>
      </c>
      <c r="AT139" s="158" t="s">
        <v>184</v>
      </c>
      <c r="AU139" s="158" t="s">
        <v>75</v>
      </c>
      <c r="AY139" s="18" t="s">
        <v>182</v>
      </c>
      <c r="BE139" s="159">
        <f>IF(N139="základní",J139,0)</f>
        <v>0</v>
      </c>
      <c r="BF139" s="159">
        <f>IF(N139="snížená",J139,0)</f>
        <v>0</v>
      </c>
      <c r="BG139" s="159">
        <f>IF(N139="zákl. přenesená",J139,0)</f>
        <v>0</v>
      </c>
      <c r="BH139" s="159">
        <f>IF(N139="sníž. přenesená",J139,0)</f>
        <v>0</v>
      </c>
      <c r="BI139" s="159">
        <f>IF(N139="nulová",J139,0)</f>
        <v>0</v>
      </c>
      <c r="BJ139" s="18" t="s">
        <v>15</v>
      </c>
      <c r="BK139" s="159">
        <f>ROUND(I139*H139,2)</f>
        <v>0</v>
      </c>
      <c r="BL139" s="18" t="s">
        <v>87</v>
      </c>
      <c r="BM139" s="158" t="s">
        <v>1188</v>
      </c>
    </row>
    <row r="140" spans="2:51" s="13" customFormat="1" ht="12">
      <c r="B140" s="160"/>
      <c r="D140" s="343" t="s">
        <v>190</v>
      </c>
      <c r="E140" s="161" t="s">
        <v>3</v>
      </c>
      <c r="F140" s="162" t="s">
        <v>239</v>
      </c>
      <c r="H140" s="163">
        <v>44.72</v>
      </c>
      <c r="I140" s="164"/>
      <c r="L140" s="160"/>
      <c r="M140" s="165"/>
      <c r="N140" s="166"/>
      <c r="O140" s="166"/>
      <c r="P140" s="166"/>
      <c r="Q140" s="166"/>
      <c r="R140" s="166"/>
      <c r="S140" s="166"/>
      <c r="T140" s="167"/>
      <c r="AT140" s="161" t="s">
        <v>190</v>
      </c>
      <c r="AU140" s="161" t="s">
        <v>75</v>
      </c>
      <c r="AV140" s="13" t="s">
        <v>79</v>
      </c>
      <c r="AW140" s="13" t="s">
        <v>33</v>
      </c>
      <c r="AX140" s="13" t="s">
        <v>71</v>
      </c>
      <c r="AY140" s="161" t="s">
        <v>182</v>
      </c>
    </row>
    <row r="141" spans="2:51" s="13" customFormat="1" ht="12">
      <c r="B141" s="160"/>
      <c r="D141" s="343" t="s">
        <v>190</v>
      </c>
      <c r="E141" s="161" t="s">
        <v>3</v>
      </c>
      <c r="F141" s="162" t="s">
        <v>209</v>
      </c>
      <c r="H141" s="163">
        <v>-2.8</v>
      </c>
      <c r="I141" s="164"/>
      <c r="L141" s="160"/>
      <c r="M141" s="165"/>
      <c r="N141" s="166"/>
      <c r="O141" s="166"/>
      <c r="P141" s="166"/>
      <c r="Q141" s="166"/>
      <c r="R141" s="166"/>
      <c r="S141" s="166"/>
      <c r="T141" s="167"/>
      <c r="AT141" s="161" t="s">
        <v>190</v>
      </c>
      <c r="AU141" s="161" t="s">
        <v>75</v>
      </c>
      <c r="AV141" s="13" t="s">
        <v>79</v>
      </c>
      <c r="AW141" s="13" t="s">
        <v>33</v>
      </c>
      <c r="AX141" s="13" t="s">
        <v>71</v>
      </c>
      <c r="AY141" s="161" t="s">
        <v>182</v>
      </c>
    </row>
    <row r="142" spans="2:51" s="14" customFormat="1" ht="12">
      <c r="B142" s="168"/>
      <c r="D142" s="343" t="s">
        <v>190</v>
      </c>
      <c r="E142" s="169" t="s">
        <v>3</v>
      </c>
      <c r="F142" s="170" t="s">
        <v>198</v>
      </c>
      <c r="H142" s="171">
        <v>41.92</v>
      </c>
      <c r="I142" s="172"/>
      <c r="L142" s="168"/>
      <c r="M142" s="173"/>
      <c r="N142" s="174"/>
      <c r="O142" s="174"/>
      <c r="P142" s="174"/>
      <c r="Q142" s="174"/>
      <c r="R142" s="174"/>
      <c r="S142" s="174"/>
      <c r="T142" s="175"/>
      <c r="AT142" s="169" t="s">
        <v>190</v>
      </c>
      <c r="AU142" s="169" t="s">
        <v>75</v>
      </c>
      <c r="AV142" s="14" t="s">
        <v>87</v>
      </c>
      <c r="AW142" s="14" t="s">
        <v>33</v>
      </c>
      <c r="AX142" s="14" t="s">
        <v>15</v>
      </c>
      <c r="AY142" s="169" t="s">
        <v>182</v>
      </c>
    </row>
    <row r="143" spans="2:63" s="12" customFormat="1" ht="22.9" customHeight="1">
      <c r="B143" s="133"/>
      <c r="D143" s="344" t="s">
        <v>70</v>
      </c>
      <c r="E143" s="144" t="s">
        <v>240</v>
      </c>
      <c r="F143" s="144" t="s">
        <v>241</v>
      </c>
      <c r="I143" s="136"/>
      <c r="J143" s="145">
        <f>BK143</f>
        <v>0</v>
      </c>
      <c r="L143" s="133"/>
      <c r="M143" s="138"/>
      <c r="N143" s="139"/>
      <c r="O143" s="139"/>
      <c r="P143" s="140">
        <f>SUM(P144:P148)</f>
        <v>0</v>
      </c>
      <c r="Q143" s="139"/>
      <c r="R143" s="140">
        <f>SUM(R144:R148)</f>
        <v>0</v>
      </c>
      <c r="S143" s="139"/>
      <c r="T143" s="141">
        <f>SUM(T144:T148)</f>
        <v>0</v>
      </c>
      <c r="AR143" s="134" t="s">
        <v>15</v>
      </c>
      <c r="AT143" s="142" t="s">
        <v>70</v>
      </c>
      <c r="AU143" s="142" t="s">
        <v>15</v>
      </c>
      <c r="AY143" s="134" t="s">
        <v>182</v>
      </c>
      <c r="BK143" s="143">
        <f>SUM(BK144:BK148)</f>
        <v>0</v>
      </c>
    </row>
    <row r="144" spans="1:65" s="2" customFormat="1" ht="44.25" customHeight="1">
      <c r="A144" s="33"/>
      <c r="B144" s="146"/>
      <c r="C144" s="147" t="s">
        <v>242</v>
      </c>
      <c r="D144" s="342" t="s">
        <v>184</v>
      </c>
      <c r="E144" s="148" t="s">
        <v>1189</v>
      </c>
      <c r="F144" s="149" t="s">
        <v>1190</v>
      </c>
      <c r="G144" s="150" t="s">
        <v>245</v>
      </c>
      <c r="H144" s="151">
        <v>7.165</v>
      </c>
      <c r="I144" s="152"/>
      <c r="J144" s="153">
        <f>ROUND(I144*H144,2)</f>
        <v>0</v>
      </c>
      <c r="K144" s="149" t="s">
        <v>188</v>
      </c>
      <c r="L144" s="34"/>
      <c r="M144" s="154" t="s">
        <v>3</v>
      </c>
      <c r="N144" s="155" t="s">
        <v>42</v>
      </c>
      <c r="O144" s="54"/>
      <c r="P144" s="156">
        <f>O144*H144</f>
        <v>0</v>
      </c>
      <c r="Q144" s="156">
        <v>0</v>
      </c>
      <c r="R144" s="156">
        <f>Q144*H144</f>
        <v>0</v>
      </c>
      <c r="S144" s="156">
        <v>0</v>
      </c>
      <c r="T144" s="157">
        <f>S144*H144</f>
        <v>0</v>
      </c>
      <c r="U144" s="33"/>
      <c r="V144" s="33"/>
      <c r="W144" s="33"/>
      <c r="X144" s="33"/>
      <c r="Y144" s="33"/>
      <c r="Z144" s="33"/>
      <c r="AA144" s="33"/>
      <c r="AB144" s="33"/>
      <c r="AC144" s="33"/>
      <c r="AD144" s="33"/>
      <c r="AE144" s="33"/>
      <c r="AR144" s="158" t="s">
        <v>87</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87</v>
      </c>
      <c r="BM144" s="158" t="s">
        <v>1191</v>
      </c>
    </row>
    <row r="145" spans="1:65" s="2" customFormat="1" ht="33" customHeight="1">
      <c r="A145" s="33"/>
      <c r="B145" s="146"/>
      <c r="C145" s="147" t="s">
        <v>247</v>
      </c>
      <c r="D145" s="342" t="s">
        <v>184</v>
      </c>
      <c r="E145" s="148" t="s">
        <v>248</v>
      </c>
      <c r="F145" s="149" t="s">
        <v>249</v>
      </c>
      <c r="G145" s="150" t="s">
        <v>245</v>
      </c>
      <c r="H145" s="151">
        <v>7.165</v>
      </c>
      <c r="I145" s="152"/>
      <c r="J145" s="153">
        <f>ROUND(I145*H145,2)</f>
        <v>0</v>
      </c>
      <c r="K145" s="149" t="s">
        <v>188</v>
      </c>
      <c r="L145" s="34"/>
      <c r="M145" s="154" t="s">
        <v>3</v>
      </c>
      <c r="N145" s="155" t="s">
        <v>42</v>
      </c>
      <c r="O145" s="54"/>
      <c r="P145" s="156">
        <f>O145*H145</f>
        <v>0</v>
      </c>
      <c r="Q145" s="156">
        <v>0</v>
      </c>
      <c r="R145" s="156">
        <f>Q145*H145</f>
        <v>0</v>
      </c>
      <c r="S145" s="156">
        <v>0</v>
      </c>
      <c r="T145" s="157">
        <f>S145*H145</f>
        <v>0</v>
      </c>
      <c r="U145" s="33"/>
      <c r="V145" s="33"/>
      <c r="W145" s="33"/>
      <c r="X145" s="33"/>
      <c r="Y145" s="33"/>
      <c r="Z145" s="33"/>
      <c r="AA145" s="33"/>
      <c r="AB145" s="33"/>
      <c r="AC145" s="33"/>
      <c r="AD145" s="33"/>
      <c r="AE145" s="33"/>
      <c r="AR145" s="158" t="s">
        <v>87</v>
      </c>
      <c r="AT145" s="158" t="s">
        <v>184</v>
      </c>
      <c r="AU145" s="158" t="s">
        <v>79</v>
      </c>
      <c r="AY145" s="18" t="s">
        <v>182</v>
      </c>
      <c r="BE145" s="159">
        <f>IF(N145="základní",J145,0)</f>
        <v>0</v>
      </c>
      <c r="BF145" s="159">
        <f>IF(N145="snížená",J145,0)</f>
        <v>0</v>
      </c>
      <c r="BG145" s="159">
        <f>IF(N145="zákl. přenesená",J145,0)</f>
        <v>0</v>
      </c>
      <c r="BH145" s="159">
        <f>IF(N145="sníž. přenesená",J145,0)</f>
        <v>0</v>
      </c>
      <c r="BI145" s="159">
        <f>IF(N145="nulová",J145,0)</f>
        <v>0</v>
      </c>
      <c r="BJ145" s="18" t="s">
        <v>15</v>
      </c>
      <c r="BK145" s="159">
        <f>ROUND(I145*H145,2)</f>
        <v>0</v>
      </c>
      <c r="BL145" s="18" t="s">
        <v>87</v>
      </c>
      <c r="BM145" s="158" t="s">
        <v>1192</v>
      </c>
    </row>
    <row r="146" spans="1:65" s="2" customFormat="1" ht="44.25" customHeight="1">
      <c r="A146" s="33"/>
      <c r="B146" s="146"/>
      <c r="C146" s="147" t="s">
        <v>251</v>
      </c>
      <c r="D146" s="342" t="s">
        <v>184</v>
      </c>
      <c r="E146" s="148" t="s">
        <v>252</v>
      </c>
      <c r="F146" s="149" t="s">
        <v>253</v>
      </c>
      <c r="G146" s="150" t="s">
        <v>245</v>
      </c>
      <c r="H146" s="151">
        <v>214.95</v>
      </c>
      <c r="I146" s="152"/>
      <c r="J146" s="153">
        <f>ROUND(I146*H146,2)</f>
        <v>0</v>
      </c>
      <c r="K146" s="149" t="s">
        <v>188</v>
      </c>
      <c r="L146" s="34"/>
      <c r="M146" s="154" t="s">
        <v>3</v>
      </c>
      <c r="N146" s="155" t="s">
        <v>42</v>
      </c>
      <c r="O146" s="54"/>
      <c r="P146" s="156">
        <f>O146*H146</f>
        <v>0</v>
      </c>
      <c r="Q146" s="156">
        <v>0</v>
      </c>
      <c r="R146" s="156">
        <f>Q146*H146</f>
        <v>0</v>
      </c>
      <c r="S146" s="156">
        <v>0</v>
      </c>
      <c r="T146" s="157">
        <f>S146*H146</f>
        <v>0</v>
      </c>
      <c r="U146" s="33"/>
      <c r="V146" s="33"/>
      <c r="W146" s="33"/>
      <c r="X146" s="33"/>
      <c r="Y146" s="33"/>
      <c r="Z146" s="33"/>
      <c r="AA146" s="33"/>
      <c r="AB146" s="33"/>
      <c r="AC146" s="33"/>
      <c r="AD146" s="33"/>
      <c r="AE146" s="33"/>
      <c r="AR146" s="158" t="s">
        <v>87</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87</v>
      </c>
      <c r="BM146" s="158" t="s">
        <v>1193</v>
      </c>
    </row>
    <row r="147" spans="2:51" s="13" customFormat="1" ht="12">
      <c r="B147" s="160"/>
      <c r="D147" s="343" t="s">
        <v>190</v>
      </c>
      <c r="F147" s="162" t="s">
        <v>255</v>
      </c>
      <c r="H147" s="163">
        <v>214.95</v>
      </c>
      <c r="I147" s="164"/>
      <c r="L147" s="160"/>
      <c r="M147" s="165"/>
      <c r="N147" s="166"/>
      <c r="O147" s="166"/>
      <c r="P147" s="166"/>
      <c r="Q147" s="166"/>
      <c r="R147" s="166"/>
      <c r="S147" s="166"/>
      <c r="T147" s="167"/>
      <c r="AT147" s="161" t="s">
        <v>190</v>
      </c>
      <c r="AU147" s="161" t="s">
        <v>79</v>
      </c>
      <c r="AV147" s="13" t="s">
        <v>79</v>
      </c>
      <c r="AW147" s="13" t="s">
        <v>4</v>
      </c>
      <c r="AX147" s="13" t="s">
        <v>15</v>
      </c>
      <c r="AY147" s="161" t="s">
        <v>182</v>
      </c>
    </row>
    <row r="148" spans="1:65" s="2" customFormat="1" ht="44.25" customHeight="1">
      <c r="A148" s="33"/>
      <c r="B148" s="146"/>
      <c r="C148" s="147" t="s">
        <v>256</v>
      </c>
      <c r="D148" s="342" t="s">
        <v>184</v>
      </c>
      <c r="E148" s="148" t="s">
        <v>257</v>
      </c>
      <c r="F148" s="149" t="s">
        <v>258</v>
      </c>
      <c r="G148" s="150" t="s">
        <v>245</v>
      </c>
      <c r="H148" s="151">
        <v>7.165</v>
      </c>
      <c r="I148" s="152"/>
      <c r="J148" s="153">
        <f>ROUND(I148*H148,2)</f>
        <v>0</v>
      </c>
      <c r="K148" s="149" t="s">
        <v>188</v>
      </c>
      <c r="L148" s="34"/>
      <c r="M148" s="154" t="s">
        <v>3</v>
      </c>
      <c r="N148" s="155" t="s">
        <v>42</v>
      </c>
      <c r="O148" s="54"/>
      <c r="P148" s="156">
        <f>O148*H148</f>
        <v>0</v>
      </c>
      <c r="Q148" s="156">
        <v>0</v>
      </c>
      <c r="R148" s="156">
        <f>Q148*H148</f>
        <v>0</v>
      </c>
      <c r="S148" s="156">
        <v>0</v>
      </c>
      <c r="T148" s="157">
        <f>S148*H148</f>
        <v>0</v>
      </c>
      <c r="U148" s="33"/>
      <c r="V148" s="33"/>
      <c r="W148" s="33"/>
      <c r="X148" s="33"/>
      <c r="Y148" s="33"/>
      <c r="Z148" s="33"/>
      <c r="AA148" s="33"/>
      <c r="AB148" s="33"/>
      <c r="AC148" s="33"/>
      <c r="AD148" s="33"/>
      <c r="AE148" s="33"/>
      <c r="AR148" s="158" t="s">
        <v>87</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87</v>
      </c>
      <c r="BM148" s="158" t="s">
        <v>1194</v>
      </c>
    </row>
    <row r="149" spans="2:63" s="12" customFormat="1" ht="22.9" customHeight="1">
      <c r="B149" s="133"/>
      <c r="D149" s="344" t="s">
        <v>70</v>
      </c>
      <c r="E149" s="144" t="s">
        <v>260</v>
      </c>
      <c r="F149" s="144" t="s">
        <v>261</v>
      </c>
      <c r="I149" s="136"/>
      <c r="J149" s="145">
        <f>BK149</f>
        <v>0</v>
      </c>
      <c r="L149" s="133"/>
      <c r="M149" s="138"/>
      <c r="N149" s="139"/>
      <c r="O149" s="139"/>
      <c r="P149" s="140">
        <f>P150</f>
        <v>0</v>
      </c>
      <c r="Q149" s="139"/>
      <c r="R149" s="140">
        <f>R150</f>
        <v>0</v>
      </c>
      <c r="S149" s="139"/>
      <c r="T149" s="141">
        <f>T150</f>
        <v>0</v>
      </c>
      <c r="AR149" s="134" t="s">
        <v>15</v>
      </c>
      <c r="AT149" s="142" t="s">
        <v>70</v>
      </c>
      <c r="AU149" s="142" t="s">
        <v>15</v>
      </c>
      <c r="AY149" s="134" t="s">
        <v>182</v>
      </c>
      <c r="BK149" s="143">
        <f>BK150</f>
        <v>0</v>
      </c>
    </row>
    <row r="150" spans="1:65" s="2" customFormat="1" ht="55.5" customHeight="1">
      <c r="A150" s="33"/>
      <c r="B150" s="146"/>
      <c r="C150" s="147" t="s">
        <v>9</v>
      </c>
      <c r="D150" s="342" t="s">
        <v>184</v>
      </c>
      <c r="E150" s="148" t="s">
        <v>1195</v>
      </c>
      <c r="F150" s="149" t="s">
        <v>1196</v>
      </c>
      <c r="G150" s="150" t="s">
        <v>245</v>
      </c>
      <c r="H150" s="151">
        <v>1.707</v>
      </c>
      <c r="I150" s="152"/>
      <c r="J150" s="153">
        <f>ROUND(I150*H150,2)</f>
        <v>0</v>
      </c>
      <c r="K150" s="149" t="s">
        <v>188</v>
      </c>
      <c r="L150" s="34"/>
      <c r="M150" s="154" t="s">
        <v>3</v>
      </c>
      <c r="N150" s="155" t="s">
        <v>42</v>
      </c>
      <c r="O150" s="54"/>
      <c r="P150" s="156">
        <f>O150*H150</f>
        <v>0</v>
      </c>
      <c r="Q150" s="156">
        <v>0</v>
      </c>
      <c r="R150" s="156">
        <f>Q150*H150</f>
        <v>0</v>
      </c>
      <c r="S150" s="156">
        <v>0</v>
      </c>
      <c r="T150" s="157">
        <f>S150*H150</f>
        <v>0</v>
      </c>
      <c r="U150" s="33"/>
      <c r="V150" s="33"/>
      <c r="W150" s="33"/>
      <c r="X150" s="33"/>
      <c r="Y150" s="33"/>
      <c r="Z150" s="33"/>
      <c r="AA150" s="33"/>
      <c r="AB150" s="33"/>
      <c r="AC150" s="33"/>
      <c r="AD150" s="33"/>
      <c r="AE150" s="33"/>
      <c r="AR150" s="158" t="s">
        <v>87</v>
      </c>
      <c r="AT150" s="158" t="s">
        <v>184</v>
      </c>
      <c r="AU150" s="158" t="s">
        <v>79</v>
      </c>
      <c r="AY150" s="18" t="s">
        <v>182</v>
      </c>
      <c r="BE150" s="159">
        <f>IF(N150="základní",J150,0)</f>
        <v>0</v>
      </c>
      <c r="BF150" s="159">
        <f>IF(N150="snížená",J150,0)</f>
        <v>0</v>
      </c>
      <c r="BG150" s="159">
        <f>IF(N150="zákl. přenesená",J150,0)</f>
        <v>0</v>
      </c>
      <c r="BH150" s="159">
        <f>IF(N150="sníž. přenesená",J150,0)</f>
        <v>0</v>
      </c>
      <c r="BI150" s="159">
        <f>IF(N150="nulová",J150,0)</f>
        <v>0</v>
      </c>
      <c r="BJ150" s="18" t="s">
        <v>15</v>
      </c>
      <c r="BK150" s="159">
        <f>ROUND(I150*H150,2)</f>
        <v>0</v>
      </c>
      <c r="BL150" s="18" t="s">
        <v>87</v>
      </c>
      <c r="BM150" s="158" t="s">
        <v>1197</v>
      </c>
    </row>
    <row r="151" spans="2:63" s="12" customFormat="1" ht="25.9" customHeight="1">
      <c r="B151" s="133"/>
      <c r="D151" s="344" t="s">
        <v>70</v>
      </c>
      <c r="E151" s="135" t="s">
        <v>265</v>
      </c>
      <c r="F151" s="135" t="s">
        <v>266</v>
      </c>
      <c r="I151" s="136"/>
      <c r="J151" s="137">
        <f>BK151</f>
        <v>0</v>
      </c>
      <c r="L151" s="133"/>
      <c r="M151" s="138"/>
      <c r="N151" s="139"/>
      <c r="O151" s="139"/>
      <c r="P151" s="140">
        <f>P152+P166+P175+P182+P192+P205+P233+P239</f>
        <v>0</v>
      </c>
      <c r="Q151" s="139"/>
      <c r="R151" s="140">
        <f>R152+R166+R175+R182+R192+R205+R233+R239</f>
        <v>0.6177783</v>
      </c>
      <c r="S151" s="139"/>
      <c r="T151" s="141">
        <f>T152+T166+T175+T182+T192+T205+T233+T239</f>
        <v>3.52682</v>
      </c>
      <c r="AR151" s="134" t="s">
        <v>79</v>
      </c>
      <c r="AT151" s="142" t="s">
        <v>70</v>
      </c>
      <c r="AU151" s="142" t="s">
        <v>71</v>
      </c>
      <c r="AY151" s="134" t="s">
        <v>182</v>
      </c>
      <c r="BK151" s="143">
        <f>BK152+BK166+BK175+BK182+BK192+BK205+BK233+BK239</f>
        <v>0</v>
      </c>
    </row>
    <row r="152" spans="2:63" s="12" customFormat="1" ht="22.9" customHeight="1">
      <c r="B152" s="133"/>
      <c r="D152" s="344" t="s">
        <v>70</v>
      </c>
      <c r="E152" s="144" t="s">
        <v>267</v>
      </c>
      <c r="F152" s="144" t="s">
        <v>268</v>
      </c>
      <c r="I152" s="136"/>
      <c r="J152" s="145">
        <f>BK152</f>
        <v>0</v>
      </c>
      <c r="L152" s="133"/>
      <c r="M152" s="138"/>
      <c r="N152" s="139"/>
      <c r="O152" s="139"/>
      <c r="P152" s="140">
        <f>SUM(P153:P165)</f>
        <v>0</v>
      </c>
      <c r="Q152" s="139"/>
      <c r="R152" s="140">
        <f>SUM(R153:R165)</f>
        <v>0.06814500000000001</v>
      </c>
      <c r="S152" s="139"/>
      <c r="T152" s="141">
        <f>SUM(T153:T165)</f>
        <v>0</v>
      </c>
      <c r="AR152" s="134" t="s">
        <v>79</v>
      </c>
      <c r="AT152" s="142" t="s">
        <v>70</v>
      </c>
      <c r="AU152" s="142" t="s">
        <v>15</v>
      </c>
      <c r="AY152" s="134" t="s">
        <v>182</v>
      </c>
      <c r="BK152" s="143">
        <f>SUM(BK153:BK165)</f>
        <v>0</v>
      </c>
    </row>
    <row r="153" spans="1:65" s="2" customFormat="1" ht="24">
      <c r="A153" s="33"/>
      <c r="B153" s="146"/>
      <c r="C153" s="147" t="s">
        <v>269</v>
      </c>
      <c r="D153" s="342" t="s">
        <v>184</v>
      </c>
      <c r="E153" s="148" t="s">
        <v>270</v>
      </c>
      <c r="F153" s="149" t="s">
        <v>271</v>
      </c>
      <c r="G153" s="150" t="s">
        <v>187</v>
      </c>
      <c r="H153" s="151">
        <v>9</v>
      </c>
      <c r="I153" s="152"/>
      <c r="J153" s="153">
        <f>ROUND(I153*H153,2)</f>
        <v>0</v>
      </c>
      <c r="K153" s="149" t="s">
        <v>188</v>
      </c>
      <c r="L153" s="34"/>
      <c r="M153" s="154" t="s">
        <v>3</v>
      </c>
      <c r="N153" s="155" t="s">
        <v>42</v>
      </c>
      <c r="O153" s="54"/>
      <c r="P153" s="156">
        <f>O153*H153</f>
        <v>0</v>
      </c>
      <c r="Q153" s="156">
        <v>0.0035</v>
      </c>
      <c r="R153" s="156">
        <f>Q153*H153</f>
        <v>0.0315</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1198</v>
      </c>
    </row>
    <row r="154" spans="2:51" s="13" customFormat="1" ht="12">
      <c r="B154" s="160"/>
      <c r="D154" s="343" t="s">
        <v>190</v>
      </c>
      <c r="E154" s="161" t="s">
        <v>3</v>
      </c>
      <c r="F154" s="162" t="s">
        <v>226</v>
      </c>
      <c r="H154" s="163">
        <v>9</v>
      </c>
      <c r="I154" s="164"/>
      <c r="L154" s="160"/>
      <c r="M154" s="165"/>
      <c r="N154" s="166"/>
      <c r="O154" s="166"/>
      <c r="P154" s="166"/>
      <c r="Q154" s="166"/>
      <c r="R154" s="166"/>
      <c r="S154" s="166"/>
      <c r="T154" s="167"/>
      <c r="AT154" s="161" t="s">
        <v>190</v>
      </c>
      <c r="AU154" s="161" t="s">
        <v>79</v>
      </c>
      <c r="AV154" s="13" t="s">
        <v>79</v>
      </c>
      <c r="AW154" s="13" t="s">
        <v>33</v>
      </c>
      <c r="AX154" s="13" t="s">
        <v>15</v>
      </c>
      <c r="AY154" s="161" t="s">
        <v>182</v>
      </c>
    </row>
    <row r="155" spans="1:65" s="2" customFormat="1" ht="24">
      <c r="A155" s="33"/>
      <c r="B155" s="146"/>
      <c r="C155" s="147" t="s">
        <v>273</v>
      </c>
      <c r="D155" s="342" t="s">
        <v>184</v>
      </c>
      <c r="E155" s="148" t="s">
        <v>274</v>
      </c>
      <c r="F155" s="149" t="s">
        <v>275</v>
      </c>
      <c r="G155" s="150" t="s">
        <v>187</v>
      </c>
      <c r="H155" s="151">
        <v>10.47</v>
      </c>
      <c r="I155" s="152"/>
      <c r="J155" s="153">
        <f>ROUND(I155*H155,2)</f>
        <v>0</v>
      </c>
      <c r="K155" s="149" t="s">
        <v>188</v>
      </c>
      <c r="L155" s="34"/>
      <c r="M155" s="154" t="s">
        <v>3</v>
      </c>
      <c r="N155" s="155" t="s">
        <v>42</v>
      </c>
      <c r="O155" s="54"/>
      <c r="P155" s="156">
        <f>O155*H155</f>
        <v>0</v>
      </c>
      <c r="Q155" s="156">
        <v>0.0035</v>
      </c>
      <c r="R155" s="156">
        <f>Q155*H155</f>
        <v>0.036645000000000004</v>
      </c>
      <c r="S155" s="156">
        <v>0</v>
      </c>
      <c r="T155" s="157">
        <f>S155*H155</f>
        <v>0</v>
      </c>
      <c r="U155" s="33"/>
      <c r="V155" s="33"/>
      <c r="W155" s="33"/>
      <c r="X155" s="33"/>
      <c r="Y155" s="33"/>
      <c r="Z155" s="33"/>
      <c r="AA155" s="33"/>
      <c r="AB155" s="33"/>
      <c r="AC155" s="33"/>
      <c r="AD155" s="33"/>
      <c r="AE155" s="33"/>
      <c r="AR155" s="158" t="s">
        <v>269</v>
      </c>
      <c r="AT155" s="158" t="s">
        <v>184</v>
      </c>
      <c r="AU155" s="158" t="s">
        <v>79</v>
      </c>
      <c r="AY155" s="18" t="s">
        <v>182</v>
      </c>
      <c r="BE155" s="159">
        <f>IF(N155="základní",J155,0)</f>
        <v>0</v>
      </c>
      <c r="BF155" s="159">
        <f>IF(N155="snížená",J155,0)</f>
        <v>0</v>
      </c>
      <c r="BG155" s="159">
        <f>IF(N155="zákl. přenesená",J155,0)</f>
        <v>0</v>
      </c>
      <c r="BH155" s="159">
        <f>IF(N155="sníž. přenesená",J155,0)</f>
        <v>0</v>
      </c>
      <c r="BI155" s="159">
        <f>IF(N155="nulová",J155,0)</f>
        <v>0</v>
      </c>
      <c r="BJ155" s="18" t="s">
        <v>15</v>
      </c>
      <c r="BK155" s="159">
        <f>ROUND(I155*H155,2)</f>
        <v>0</v>
      </c>
      <c r="BL155" s="18" t="s">
        <v>269</v>
      </c>
      <c r="BM155" s="158" t="s">
        <v>1199</v>
      </c>
    </row>
    <row r="156" spans="2:51" s="13" customFormat="1" ht="12">
      <c r="B156" s="160"/>
      <c r="D156" s="343" t="s">
        <v>190</v>
      </c>
      <c r="E156" s="161" t="s">
        <v>3</v>
      </c>
      <c r="F156" s="162" t="s">
        <v>277</v>
      </c>
      <c r="H156" s="163">
        <v>2.58</v>
      </c>
      <c r="I156" s="164"/>
      <c r="L156" s="160"/>
      <c r="M156" s="165"/>
      <c r="N156" s="166"/>
      <c r="O156" s="166"/>
      <c r="P156" s="166"/>
      <c r="Q156" s="166"/>
      <c r="R156" s="166"/>
      <c r="S156" s="166"/>
      <c r="T156" s="167"/>
      <c r="AT156" s="161" t="s">
        <v>190</v>
      </c>
      <c r="AU156" s="161" t="s">
        <v>79</v>
      </c>
      <c r="AV156" s="13" t="s">
        <v>79</v>
      </c>
      <c r="AW156" s="13" t="s">
        <v>33</v>
      </c>
      <c r="AX156" s="13" t="s">
        <v>71</v>
      </c>
      <c r="AY156" s="161" t="s">
        <v>182</v>
      </c>
    </row>
    <row r="157" spans="2:51" s="13" customFormat="1" ht="12">
      <c r="B157" s="160"/>
      <c r="D157" s="343" t="s">
        <v>190</v>
      </c>
      <c r="E157" s="161" t="s">
        <v>3</v>
      </c>
      <c r="F157" s="162" t="s">
        <v>278</v>
      </c>
      <c r="H157" s="163">
        <v>8.1</v>
      </c>
      <c r="I157" s="164"/>
      <c r="L157" s="160"/>
      <c r="M157" s="165"/>
      <c r="N157" s="166"/>
      <c r="O157" s="166"/>
      <c r="P157" s="166"/>
      <c r="Q157" s="166"/>
      <c r="R157" s="166"/>
      <c r="S157" s="166"/>
      <c r="T157" s="167"/>
      <c r="AT157" s="161" t="s">
        <v>190</v>
      </c>
      <c r="AU157" s="161" t="s">
        <v>79</v>
      </c>
      <c r="AV157" s="13" t="s">
        <v>79</v>
      </c>
      <c r="AW157" s="13" t="s">
        <v>33</v>
      </c>
      <c r="AX157" s="13" t="s">
        <v>71</v>
      </c>
      <c r="AY157" s="161" t="s">
        <v>182</v>
      </c>
    </row>
    <row r="158" spans="2:51" s="13" customFormat="1" ht="12">
      <c r="B158" s="160"/>
      <c r="D158" s="343" t="s">
        <v>190</v>
      </c>
      <c r="E158" s="161" t="s">
        <v>3</v>
      </c>
      <c r="F158" s="162" t="s">
        <v>279</v>
      </c>
      <c r="H158" s="163">
        <v>-0.21</v>
      </c>
      <c r="I158" s="164"/>
      <c r="L158" s="160"/>
      <c r="M158" s="165"/>
      <c r="N158" s="166"/>
      <c r="O158" s="166"/>
      <c r="P158" s="166"/>
      <c r="Q158" s="166"/>
      <c r="R158" s="166"/>
      <c r="S158" s="166"/>
      <c r="T158" s="167"/>
      <c r="AT158" s="161" t="s">
        <v>190</v>
      </c>
      <c r="AU158" s="161" t="s">
        <v>79</v>
      </c>
      <c r="AV158" s="13" t="s">
        <v>79</v>
      </c>
      <c r="AW158" s="13" t="s">
        <v>33</v>
      </c>
      <c r="AX158" s="13" t="s">
        <v>71</v>
      </c>
      <c r="AY158" s="161" t="s">
        <v>182</v>
      </c>
    </row>
    <row r="159" spans="2:51" s="14" customFormat="1" ht="12">
      <c r="B159" s="168"/>
      <c r="D159" s="343" t="s">
        <v>190</v>
      </c>
      <c r="E159" s="169" t="s">
        <v>3</v>
      </c>
      <c r="F159" s="170" t="s">
        <v>198</v>
      </c>
      <c r="H159" s="171">
        <v>10.47</v>
      </c>
      <c r="I159" s="172"/>
      <c r="L159" s="168"/>
      <c r="M159" s="173"/>
      <c r="N159" s="174"/>
      <c r="O159" s="174"/>
      <c r="P159" s="174"/>
      <c r="Q159" s="174"/>
      <c r="R159" s="174"/>
      <c r="S159" s="174"/>
      <c r="T159" s="175"/>
      <c r="AT159" s="169" t="s">
        <v>190</v>
      </c>
      <c r="AU159" s="169" t="s">
        <v>79</v>
      </c>
      <c r="AV159" s="14" t="s">
        <v>87</v>
      </c>
      <c r="AW159" s="14" t="s">
        <v>33</v>
      </c>
      <c r="AX159" s="14" t="s">
        <v>15</v>
      </c>
      <c r="AY159" s="169" t="s">
        <v>182</v>
      </c>
    </row>
    <row r="160" spans="1:65" s="2" customFormat="1" ht="48">
      <c r="A160" s="33"/>
      <c r="B160" s="146"/>
      <c r="C160" s="147" t="s">
        <v>280</v>
      </c>
      <c r="D160" s="342" t="s">
        <v>184</v>
      </c>
      <c r="E160" s="148" t="s">
        <v>1200</v>
      </c>
      <c r="F160" s="149" t="s">
        <v>1201</v>
      </c>
      <c r="G160" s="150" t="s">
        <v>290</v>
      </c>
      <c r="H160" s="183"/>
      <c r="I160" s="152"/>
      <c r="J160" s="153">
        <f>ROUND(I160*H160,2)</f>
        <v>0</v>
      </c>
      <c r="K160" s="149" t="s">
        <v>188</v>
      </c>
      <c r="L160" s="34"/>
      <c r="M160" s="154" t="s">
        <v>3</v>
      </c>
      <c r="N160" s="155" t="s">
        <v>42</v>
      </c>
      <c r="O160" s="54"/>
      <c r="P160" s="156">
        <f>O160*H160</f>
        <v>0</v>
      </c>
      <c r="Q160" s="156">
        <v>0</v>
      </c>
      <c r="R160" s="156">
        <f>Q160*H160</f>
        <v>0</v>
      </c>
      <c r="S160" s="156">
        <v>0</v>
      </c>
      <c r="T160" s="157">
        <f>S160*H160</f>
        <v>0</v>
      </c>
      <c r="U160" s="33"/>
      <c r="V160" s="33"/>
      <c r="W160" s="33"/>
      <c r="X160" s="33"/>
      <c r="Y160" s="33"/>
      <c r="Z160" s="33"/>
      <c r="AA160" s="33"/>
      <c r="AB160" s="33"/>
      <c r="AC160" s="33"/>
      <c r="AD160" s="33"/>
      <c r="AE160" s="33"/>
      <c r="AR160" s="158" t="s">
        <v>269</v>
      </c>
      <c r="AT160" s="158" t="s">
        <v>184</v>
      </c>
      <c r="AU160" s="158" t="s">
        <v>79</v>
      </c>
      <c r="AY160" s="18" t="s">
        <v>182</v>
      </c>
      <c r="BE160" s="159">
        <f>IF(N160="základní",J160,0)</f>
        <v>0</v>
      </c>
      <c r="BF160" s="159">
        <f>IF(N160="snížená",J160,0)</f>
        <v>0</v>
      </c>
      <c r="BG160" s="159">
        <f>IF(N160="zákl. přenesená",J160,0)</f>
        <v>0</v>
      </c>
      <c r="BH160" s="159">
        <f>IF(N160="sníž. přenesená",J160,0)</f>
        <v>0</v>
      </c>
      <c r="BI160" s="159">
        <f>IF(N160="nulová",J160,0)</f>
        <v>0</v>
      </c>
      <c r="BJ160" s="18" t="s">
        <v>15</v>
      </c>
      <c r="BK160" s="159">
        <f>ROUND(I160*H160,2)</f>
        <v>0</v>
      </c>
      <c r="BL160" s="18" t="s">
        <v>269</v>
      </c>
      <c r="BM160" s="158" t="s">
        <v>1202</v>
      </c>
    </row>
    <row r="161" spans="1:65" s="2" customFormat="1" ht="21.75" customHeight="1">
      <c r="A161" s="33"/>
      <c r="B161" s="146"/>
      <c r="C161" s="147" t="s">
        <v>287</v>
      </c>
      <c r="D161" s="342" t="s">
        <v>184</v>
      </c>
      <c r="E161" s="148" t="s">
        <v>281</v>
      </c>
      <c r="F161" s="149" t="s">
        <v>282</v>
      </c>
      <c r="G161" s="150" t="s">
        <v>194</v>
      </c>
      <c r="H161" s="151">
        <v>22.7</v>
      </c>
      <c r="I161" s="152"/>
      <c r="J161" s="153">
        <f>ROUND(I161*H161,2)</f>
        <v>0</v>
      </c>
      <c r="K161" s="149" t="s">
        <v>3</v>
      </c>
      <c r="L161" s="34"/>
      <c r="M161" s="154" t="s">
        <v>3</v>
      </c>
      <c r="N161" s="155" t="s">
        <v>42</v>
      </c>
      <c r="O161" s="54"/>
      <c r="P161" s="156">
        <f>O161*H161</f>
        <v>0</v>
      </c>
      <c r="Q161" s="156">
        <v>0</v>
      </c>
      <c r="R161" s="156">
        <f>Q161*H161</f>
        <v>0</v>
      </c>
      <c r="S161" s="156">
        <v>0</v>
      </c>
      <c r="T161" s="157">
        <f>S161*H161</f>
        <v>0</v>
      </c>
      <c r="U161" s="33"/>
      <c r="V161" s="33"/>
      <c r="W161" s="33"/>
      <c r="X161" s="33"/>
      <c r="Y161" s="33"/>
      <c r="Z161" s="33"/>
      <c r="AA161" s="33"/>
      <c r="AB161" s="33"/>
      <c r="AC161" s="33"/>
      <c r="AD161" s="33"/>
      <c r="AE161" s="33"/>
      <c r="AR161" s="158" t="s">
        <v>269</v>
      </c>
      <c r="AT161" s="158" t="s">
        <v>184</v>
      </c>
      <c r="AU161" s="158" t="s">
        <v>79</v>
      </c>
      <c r="AY161" s="18" t="s">
        <v>182</v>
      </c>
      <c r="BE161" s="159">
        <f>IF(N161="základní",J161,0)</f>
        <v>0</v>
      </c>
      <c r="BF161" s="159">
        <f>IF(N161="snížená",J161,0)</f>
        <v>0</v>
      </c>
      <c r="BG161" s="159">
        <f>IF(N161="zákl. přenesená",J161,0)</f>
        <v>0</v>
      </c>
      <c r="BH161" s="159">
        <f>IF(N161="sníž. přenesená",J161,0)</f>
        <v>0</v>
      </c>
      <c r="BI161" s="159">
        <f>IF(N161="nulová",J161,0)</f>
        <v>0</v>
      </c>
      <c r="BJ161" s="18" t="s">
        <v>15</v>
      </c>
      <c r="BK161" s="159">
        <f>ROUND(I161*H161,2)</f>
        <v>0</v>
      </c>
      <c r="BL161" s="18" t="s">
        <v>269</v>
      </c>
      <c r="BM161" s="158" t="s">
        <v>1203</v>
      </c>
    </row>
    <row r="162" spans="2:51" s="13" customFormat="1" ht="12">
      <c r="B162" s="160"/>
      <c r="D162" s="343" t="s">
        <v>190</v>
      </c>
      <c r="E162" s="161" t="s">
        <v>3</v>
      </c>
      <c r="F162" s="162" t="s">
        <v>284</v>
      </c>
      <c r="H162" s="163">
        <v>19.6</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43" t="s">
        <v>190</v>
      </c>
      <c r="E163" s="161" t="s">
        <v>3</v>
      </c>
      <c r="F163" s="162" t="s">
        <v>285</v>
      </c>
      <c r="H163" s="163">
        <v>4.5</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3" customFormat="1" ht="12">
      <c r="B164" s="160"/>
      <c r="D164" s="343" t="s">
        <v>190</v>
      </c>
      <c r="E164" s="161" t="s">
        <v>3</v>
      </c>
      <c r="F164" s="162" t="s">
        <v>286</v>
      </c>
      <c r="H164" s="163">
        <v>-1.4</v>
      </c>
      <c r="I164" s="164"/>
      <c r="L164" s="160"/>
      <c r="M164" s="165"/>
      <c r="N164" s="166"/>
      <c r="O164" s="166"/>
      <c r="P164" s="166"/>
      <c r="Q164" s="166"/>
      <c r="R164" s="166"/>
      <c r="S164" s="166"/>
      <c r="T164" s="167"/>
      <c r="AT164" s="161" t="s">
        <v>190</v>
      </c>
      <c r="AU164" s="161" t="s">
        <v>79</v>
      </c>
      <c r="AV164" s="13" t="s">
        <v>79</v>
      </c>
      <c r="AW164" s="13" t="s">
        <v>33</v>
      </c>
      <c r="AX164" s="13" t="s">
        <v>71</v>
      </c>
      <c r="AY164" s="161" t="s">
        <v>182</v>
      </c>
    </row>
    <row r="165" spans="2:51" s="14" customFormat="1" ht="12">
      <c r="B165" s="168"/>
      <c r="D165" s="343" t="s">
        <v>190</v>
      </c>
      <c r="E165" s="169" t="s">
        <v>3</v>
      </c>
      <c r="F165" s="170" t="s">
        <v>198</v>
      </c>
      <c r="H165" s="171">
        <v>22.7</v>
      </c>
      <c r="I165" s="172"/>
      <c r="L165" s="168"/>
      <c r="M165" s="173"/>
      <c r="N165" s="174"/>
      <c r="O165" s="174"/>
      <c r="P165" s="174"/>
      <c r="Q165" s="174"/>
      <c r="R165" s="174"/>
      <c r="S165" s="174"/>
      <c r="T165" s="175"/>
      <c r="AT165" s="169" t="s">
        <v>190</v>
      </c>
      <c r="AU165" s="169" t="s">
        <v>79</v>
      </c>
      <c r="AV165" s="14" t="s">
        <v>87</v>
      </c>
      <c r="AW165" s="14" t="s">
        <v>33</v>
      </c>
      <c r="AX165" s="14" t="s">
        <v>15</v>
      </c>
      <c r="AY165" s="169" t="s">
        <v>182</v>
      </c>
    </row>
    <row r="166" spans="2:63" s="12" customFormat="1" ht="22.9" customHeight="1">
      <c r="B166" s="133"/>
      <c r="D166" s="344" t="s">
        <v>70</v>
      </c>
      <c r="E166" s="144" t="s">
        <v>292</v>
      </c>
      <c r="F166" s="144" t="s">
        <v>293</v>
      </c>
      <c r="I166" s="136"/>
      <c r="J166" s="145">
        <f>BK166</f>
        <v>0</v>
      </c>
      <c r="L166" s="133"/>
      <c r="M166" s="138"/>
      <c r="N166" s="139"/>
      <c r="O166" s="139"/>
      <c r="P166" s="140">
        <f>SUM(P167:P174)</f>
        <v>0</v>
      </c>
      <c r="Q166" s="139"/>
      <c r="R166" s="140">
        <f>SUM(R167:R174)</f>
        <v>0</v>
      </c>
      <c r="S166" s="139"/>
      <c r="T166" s="141">
        <f>SUM(T167:T174)</f>
        <v>0</v>
      </c>
      <c r="AR166" s="134" t="s">
        <v>79</v>
      </c>
      <c r="AT166" s="142" t="s">
        <v>70</v>
      </c>
      <c r="AU166" s="142" t="s">
        <v>15</v>
      </c>
      <c r="AY166" s="134" t="s">
        <v>182</v>
      </c>
      <c r="BK166" s="143">
        <f>SUM(BK167:BK174)</f>
        <v>0</v>
      </c>
    </row>
    <row r="167" spans="1:65" s="2" customFormat="1" ht="44.25" customHeight="1">
      <c r="A167" s="33"/>
      <c r="B167" s="146"/>
      <c r="C167" s="147" t="s">
        <v>294</v>
      </c>
      <c r="D167" s="342" t="s">
        <v>184</v>
      </c>
      <c r="E167" s="148" t="s">
        <v>1204</v>
      </c>
      <c r="F167" s="149" t="s">
        <v>1205</v>
      </c>
      <c r="G167" s="150" t="s">
        <v>290</v>
      </c>
      <c r="H167" s="183"/>
      <c r="I167" s="152"/>
      <c r="J167" s="153">
        <f aca="true" t="shared" si="0" ref="J167:J174">ROUND(I167*H167,2)</f>
        <v>0</v>
      </c>
      <c r="K167" s="149" t="s">
        <v>188</v>
      </c>
      <c r="L167" s="34"/>
      <c r="M167" s="154" t="s">
        <v>3</v>
      </c>
      <c r="N167" s="155" t="s">
        <v>42</v>
      </c>
      <c r="O167" s="54"/>
      <c r="P167" s="156">
        <f aca="true" t="shared" si="1" ref="P167:P174">O167*H167</f>
        <v>0</v>
      </c>
      <c r="Q167" s="156">
        <v>0</v>
      </c>
      <c r="R167" s="156">
        <f aca="true" t="shared" si="2" ref="R167:R174">Q167*H167</f>
        <v>0</v>
      </c>
      <c r="S167" s="156">
        <v>0</v>
      </c>
      <c r="T167" s="157">
        <f aca="true" t="shared" si="3" ref="T167:T174">S167*H167</f>
        <v>0</v>
      </c>
      <c r="U167" s="33"/>
      <c r="V167" s="33"/>
      <c r="W167" s="33"/>
      <c r="X167" s="33"/>
      <c r="Y167" s="33"/>
      <c r="Z167" s="33"/>
      <c r="AA167" s="33"/>
      <c r="AB167" s="33"/>
      <c r="AC167" s="33"/>
      <c r="AD167" s="33"/>
      <c r="AE167" s="33"/>
      <c r="AR167" s="158" t="s">
        <v>269</v>
      </c>
      <c r="AT167" s="158" t="s">
        <v>184</v>
      </c>
      <c r="AU167" s="158" t="s">
        <v>79</v>
      </c>
      <c r="AY167" s="18" t="s">
        <v>182</v>
      </c>
      <c r="BE167" s="159">
        <f aca="true" t="shared" si="4" ref="BE167:BE174">IF(N167="základní",J167,0)</f>
        <v>0</v>
      </c>
      <c r="BF167" s="159">
        <f aca="true" t="shared" si="5" ref="BF167:BF174">IF(N167="snížená",J167,0)</f>
        <v>0</v>
      </c>
      <c r="BG167" s="159">
        <f aca="true" t="shared" si="6" ref="BG167:BG174">IF(N167="zákl. přenesená",J167,0)</f>
        <v>0</v>
      </c>
      <c r="BH167" s="159">
        <f aca="true" t="shared" si="7" ref="BH167:BH174">IF(N167="sníž. přenesená",J167,0)</f>
        <v>0</v>
      </c>
      <c r="BI167" s="159">
        <f aca="true" t="shared" si="8" ref="BI167:BI174">IF(N167="nulová",J167,0)</f>
        <v>0</v>
      </c>
      <c r="BJ167" s="18" t="s">
        <v>15</v>
      </c>
      <c r="BK167" s="159">
        <f aca="true" t="shared" si="9" ref="BK167:BK174">ROUND(I167*H167,2)</f>
        <v>0</v>
      </c>
      <c r="BL167" s="18" t="s">
        <v>269</v>
      </c>
      <c r="BM167" s="158" t="s">
        <v>1206</v>
      </c>
    </row>
    <row r="168" spans="1:65" s="2" customFormat="1" ht="16.5" customHeight="1">
      <c r="A168" s="33"/>
      <c r="B168" s="146"/>
      <c r="C168" s="147" t="s">
        <v>8</v>
      </c>
      <c r="D168" s="342" t="s">
        <v>184</v>
      </c>
      <c r="E168" s="148" t="s">
        <v>298</v>
      </c>
      <c r="F168" s="149" t="s">
        <v>299</v>
      </c>
      <c r="G168" s="150" t="s">
        <v>300</v>
      </c>
      <c r="H168" s="151">
        <v>6</v>
      </c>
      <c r="I168" s="152"/>
      <c r="J168" s="153">
        <f t="shared" si="0"/>
        <v>0</v>
      </c>
      <c r="K168" s="149" t="s">
        <v>3</v>
      </c>
      <c r="L168" s="34"/>
      <c r="M168" s="154" t="s">
        <v>3</v>
      </c>
      <c r="N168" s="155" t="s">
        <v>42</v>
      </c>
      <c r="O168" s="54"/>
      <c r="P168" s="156">
        <f t="shared" si="1"/>
        <v>0</v>
      </c>
      <c r="Q168" s="156">
        <v>0</v>
      </c>
      <c r="R168" s="156">
        <f t="shared" si="2"/>
        <v>0</v>
      </c>
      <c r="S168" s="156">
        <v>0</v>
      </c>
      <c r="T168" s="157">
        <f t="shared" si="3"/>
        <v>0</v>
      </c>
      <c r="U168" s="33"/>
      <c r="V168" s="33"/>
      <c r="W168" s="33"/>
      <c r="X168" s="33"/>
      <c r="Y168" s="33"/>
      <c r="Z168" s="33"/>
      <c r="AA168" s="33"/>
      <c r="AB168" s="33"/>
      <c r="AC168" s="33"/>
      <c r="AD168" s="33"/>
      <c r="AE168" s="33"/>
      <c r="AR168" s="158" t="s">
        <v>269</v>
      </c>
      <c r="AT168" s="158" t="s">
        <v>184</v>
      </c>
      <c r="AU168" s="158" t="s">
        <v>79</v>
      </c>
      <c r="AY168" s="18" t="s">
        <v>182</v>
      </c>
      <c r="BE168" s="159">
        <f t="shared" si="4"/>
        <v>0</v>
      </c>
      <c r="BF168" s="159">
        <f t="shared" si="5"/>
        <v>0</v>
      </c>
      <c r="BG168" s="159">
        <f t="shared" si="6"/>
        <v>0</v>
      </c>
      <c r="BH168" s="159">
        <f t="shared" si="7"/>
        <v>0</v>
      </c>
      <c r="BI168" s="159">
        <f t="shared" si="8"/>
        <v>0</v>
      </c>
      <c r="BJ168" s="18" t="s">
        <v>15</v>
      </c>
      <c r="BK168" s="159">
        <f t="shared" si="9"/>
        <v>0</v>
      </c>
      <c r="BL168" s="18" t="s">
        <v>269</v>
      </c>
      <c r="BM168" s="158" t="s">
        <v>1207</v>
      </c>
    </row>
    <row r="169" spans="1:65" s="2" customFormat="1" ht="16.5" customHeight="1">
      <c r="A169" s="33"/>
      <c r="B169" s="146"/>
      <c r="C169" s="147" t="s">
        <v>302</v>
      </c>
      <c r="D169" s="342" t="s">
        <v>184</v>
      </c>
      <c r="E169" s="148" t="s">
        <v>303</v>
      </c>
      <c r="F169" s="149" t="s">
        <v>304</v>
      </c>
      <c r="G169" s="150" t="s">
        <v>300</v>
      </c>
      <c r="H169" s="151">
        <v>2</v>
      </c>
      <c r="I169" s="152"/>
      <c r="J169" s="153">
        <f t="shared" si="0"/>
        <v>0</v>
      </c>
      <c r="K169" s="149" t="s">
        <v>3</v>
      </c>
      <c r="L169" s="34"/>
      <c r="M169" s="154" t="s">
        <v>3</v>
      </c>
      <c r="N169" s="155" t="s">
        <v>42</v>
      </c>
      <c r="O169" s="54"/>
      <c r="P169" s="156">
        <f t="shared" si="1"/>
        <v>0</v>
      </c>
      <c r="Q169" s="156">
        <v>0</v>
      </c>
      <c r="R169" s="156">
        <f t="shared" si="2"/>
        <v>0</v>
      </c>
      <c r="S169" s="156">
        <v>0</v>
      </c>
      <c r="T169" s="157">
        <f t="shared" si="3"/>
        <v>0</v>
      </c>
      <c r="U169" s="33"/>
      <c r="V169" s="33"/>
      <c r="W169" s="33"/>
      <c r="X169" s="33"/>
      <c r="Y169" s="33"/>
      <c r="Z169" s="33"/>
      <c r="AA169" s="33"/>
      <c r="AB169" s="33"/>
      <c r="AC169" s="33"/>
      <c r="AD169" s="33"/>
      <c r="AE169" s="33"/>
      <c r="AR169" s="158" t="s">
        <v>269</v>
      </c>
      <c r="AT169" s="158" t="s">
        <v>184</v>
      </c>
      <c r="AU169" s="158" t="s">
        <v>79</v>
      </c>
      <c r="AY169" s="18" t="s">
        <v>182</v>
      </c>
      <c r="BE169" s="159">
        <f t="shared" si="4"/>
        <v>0</v>
      </c>
      <c r="BF169" s="159">
        <f t="shared" si="5"/>
        <v>0</v>
      </c>
      <c r="BG169" s="159">
        <f t="shared" si="6"/>
        <v>0</v>
      </c>
      <c r="BH169" s="159">
        <f t="shared" si="7"/>
        <v>0</v>
      </c>
      <c r="BI169" s="159">
        <f t="shared" si="8"/>
        <v>0</v>
      </c>
      <c r="BJ169" s="18" t="s">
        <v>15</v>
      </c>
      <c r="BK169" s="159">
        <f t="shared" si="9"/>
        <v>0</v>
      </c>
      <c r="BL169" s="18" t="s">
        <v>269</v>
      </c>
      <c r="BM169" s="158" t="s">
        <v>1208</v>
      </c>
    </row>
    <row r="170" spans="1:65" s="2" customFormat="1" ht="16.5" customHeight="1">
      <c r="A170" s="33"/>
      <c r="B170" s="146"/>
      <c r="C170" s="147" t="s">
        <v>306</v>
      </c>
      <c r="D170" s="342" t="s">
        <v>184</v>
      </c>
      <c r="E170" s="148" t="s">
        <v>307</v>
      </c>
      <c r="F170" s="149" t="s">
        <v>308</v>
      </c>
      <c r="G170" s="150" t="s">
        <v>300</v>
      </c>
      <c r="H170" s="151">
        <v>2</v>
      </c>
      <c r="I170" s="152"/>
      <c r="J170" s="153">
        <f t="shared" si="0"/>
        <v>0</v>
      </c>
      <c r="K170" s="149" t="s">
        <v>3</v>
      </c>
      <c r="L170" s="34"/>
      <c r="M170" s="154" t="s">
        <v>3</v>
      </c>
      <c r="N170" s="155" t="s">
        <v>42</v>
      </c>
      <c r="O170" s="54"/>
      <c r="P170" s="156">
        <f t="shared" si="1"/>
        <v>0</v>
      </c>
      <c r="Q170" s="156">
        <v>0</v>
      </c>
      <c r="R170" s="156">
        <f t="shared" si="2"/>
        <v>0</v>
      </c>
      <c r="S170" s="156">
        <v>0</v>
      </c>
      <c r="T170" s="157">
        <f t="shared" si="3"/>
        <v>0</v>
      </c>
      <c r="U170" s="33"/>
      <c r="V170" s="33"/>
      <c r="W170" s="33"/>
      <c r="X170" s="33"/>
      <c r="Y170" s="33"/>
      <c r="Z170" s="33"/>
      <c r="AA170" s="33"/>
      <c r="AB170" s="33"/>
      <c r="AC170" s="33"/>
      <c r="AD170" s="33"/>
      <c r="AE170" s="33"/>
      <c r="AR170" s="158" t="s">
        <v>269</v>
      </c>
      <c r="AT170" s="158" t="s">
        <v>184</v>
      </c>
      <c r="AU170" s="158" t="s">
        <v>79</v>
      </c>
      <c r="AY170" s="18" t="s">
        <v>182</v>
      </c>
      <c r="BE170" s="159">
        <f t="shared" si="4"/>
        <v>0</v>
      </c>
      <c r="BF170" s="159">
        <f t="shared" si="5"/>
        <v>0</v>
      </c>
      <c r="BG170" s="159">
        <f t="shared" si="6"/>
        <v>0</v>
      </c>
      <c r="BH170" s="159">
        <f t="shared" si="7"/>
        <v>0</v>
      </c>
      <c r="BI170" s="159">
        <f t="shared" si="8"/>
        <v>0</v>
      </c>
      <c r="BJ170" s="18" t="s">
        <v>15</v>
      </c>
      <c r="BK170" s="159">
        <f t="shared" si="9"/>
        <v>0</v>
      </c>
      <c r="BL170" s="18" t="s">
        <v>269</v>
      </c>
      <c r="BM170" s="158" t="s">
        <v>1209</v>
      </c>
    </row>
    <row r="171" spans="1:65" s="2" customFormat="1" ht="16.5" customHeight="1">
      <c r="A171" s="33"/>
      <c r="B171" s="146"/>
      <c r="C171" s="147" t="s">
        <v>310</v>
      </c>
      <c r="D171" s="342" t="s">
        <v>184</v>
      </c>
      <c r="E171" s="148" t="s">
        <v>311</v>
      </c>
      <c r="F171" s="149" t="s">
        <v>312</v>
      </c>
      <c r="G171" s="150" t="s">
        <v>300</v>
      </c>
      <c r="H171" s="151">
        <v>2</v>
      </c>
      <c r="I171" s="152"/>
      <c r="J171" s="153">
        <f t="shared" si="0"/>
        <v>0</v>
      </c>
      <c r="K171" s="149" t="s">
        <v>3</v>
      </c>
      <c r="L171" s="34"/>
      <c r="M171" s="154" t="s">
        <v>3</v>
      </c>
      <c r="N171" s="155" t="s">
        <v>42</v>
      </c>
      <c r="O171" s="54"/>
      <c r="P171" s="156">
        <f t="shared" si="1"/>
        <v>0</v>
      </c>
      <c r="Q171" s="156">
        <v>0</v>
      </c>
      <c r="R171" s="156">
        <f t="shared" si="2"/>
        <v>0</v>
      </c>
      <c r="S171" s="156">
        <v>0</v>
      </c>
      <c r="T171" s="157">
        <f t="shared" si="3"/>
        <v>0</v>
      </c>
      <c r="U171" s="33"/>
      <c r="V171" s="33"/>
      <c r="W171" s="33"/>
      <c r="X171" s="33"/>
      <c r="Y171" s="33"/>
      <c r="Z171" s="33"/>
      <c r="AA171" s="33"/>
      <c r="AB171" s="33"/>
      <c r="AC171" s="33"/>
      <c r="AD171" s="33"/>
      <c r="AE171" s="33"/>
      <c r="AR171" s="158" t="s">
        <v>269</v>
      </c>
      <c r="AT171" s="158" t="s">
        <v>184</v>
      </c>
      <c r="AU171" s="158" t="s">
        <v>79</v>
      </c>
      <c r="AY171" s="18" t="s">
        <v>182</v>
      </c>
      <c r="BE171" s="159">
        <f t="shared" si="4"/>
        <v>0</v>
      </c>
      <c r="BF171" s="159">
        <f t="shared" si="5"/>
        <v>0</v>
      </c>
      <c r="BG171" s="159">
        <f t="shared" si="6"/>
        <v>0</v>
      </c>
      <c r="BH171" s="159">
        <f t="shared" si="7"/>
        <v>0</v>
      </c>
      <c r="BI171" s="159">
        <f t="shared" si="8"/>
        <v>0</v>
      </c>
      <c r="BJ171" s="18" t="s">
        <v>15</v>
      </c>
      <c r="BK171" s="159">
        <f t="shared" si="9"/>
        <v>0</v>
      </c>
      <c r="BL171" s="18" t="s">
        <v>269</v>
      </c>
      <c r="BM171" s="158" t="s">
        <v>1210</v>
      </c>
    </row>
    <row r="172" spans="1:65" s="2" customFormat="1" ht="16.5" customHeight="1">
      <c r="A172" s="33"/>
      <c r="B172" s="146"/>
      <c r="C172" s="147" t="s">
        <v>314</v>
      </c>
      <c r="D172" s="342" t="s">
        <v>184</v>
      </c>
      <c r="E172" s="148" t="s">
        <v>315</v>
      </c>
      <c r="F172" s="149" t="s">
        <v>316</v>
      </c>
      <c r="G172" s="150" t="s">
        <v>300</v>
      </c>
      <c r="H172" s="151">
        <v>2</v>
      </c>
      <c r="I172" s="152"/>
      <c r="J172" s="153">
        <f t="shared" si="0"/>
        <v>0</v>
      </c>
      <c r="K172" s="149" t="s">
        <v>3</v>
      </c>
      <c r="L172" s="34"/>
      <c r="M172" s="154" t="s">
        <v>3</v>
      </c>
      <c r="N172" s="155" t="s">
        <v>42</v>
      </c>
      <c r="O172" s="54"/>
      <c r="P172" s="156">
        <f t="shared" si="1"/>
        <v>0</v>
      </c>
      <c r="Q172" s="156">
        <v>0</v>
      </c>
      <c r="R172" s="156">
        <f t="shared" si="2"/>
        <v>0</v>
      </c>
      <c r="S172" s="156">
        <v>0</v>
      </c>
      <c r="T172" s="157">
        <f t="shared" si="3"/>
        <v>0</v>
      </c>
      <c r="U172" s="33"/>
      <c r="V172" s="33"/>
      <c r="W172" s="33"/>
      <c r="X172" s="33"/>
      <c r="Y172" s="33"/>
      <c r="Z172" s="33"/>
      <c r="AA172" s="33"/>
      <c r="AB172" s="33"/>
      <c r="AC172" s="33"/>
      <c r="AD172" s="33"/>
      <c r="AE172" s="33"/>
      <c r="AR172" s="158" t="s">
        <v>269</v>
      </c>
      <c r="AT172" s="158" t="s">
        <v>184</v>
      </c>
      <c r="AU172" s="158" t="s">
        <v>79</v>
      </c>
      <c r="AY172" s="18" t="s">
        <v>182</v>
      </c>
      <c r="BE172" s="159">
        <f t="shared" si="4"/>
        <v>0</v>
      </c>
      <c r="BF172" s="159">
        <f t="shared" si="5"/>
        <v>0</v>
      </c>
      <c r="BG172" s="159">
        <f t="shared" si="6"/>
        <v>0</v>
      </c>
      <c r="BH172" s="159">
        <f t="shared" si="7"/>
        <v>0</v>
      </c>
      <c r="BI172" s="159">
        <f t="shared" si="8"/>
        <v>0</v>
      </c>
      <c r="BJ172" s="18" t="s">
        <v>15</v>
      </c>
      <c r="BK172" s="159">
        <f t="shared" si="9"/>
        <v>0</v>
      </c>
      <c r="BL172" s="18" t="s">
        <v>269</v>
      </c>
      <c r="BM172" s="158" t="s">
        <v>1211</v>
      </c>
    </row>
    <row r="173" spans="1:65" s="2" customFormat="1" ht="16.5" customHeight="1">
      <c r="A173" s="33"/>
      <c r="B173" s="146"/>
      <c r="C173" s="147" t="s">
        <v>318</v>
      </c>
      <c r="D173" s="342" t="s">
        <v>184</v>
      </c>
      <c r="E173" s="148" t="s">
        <v>319</v>
      </c>
      <c r="F173" s="149" t="s">
        <v>320</v>
      </c>
      <c r="G173" s="150" t="s">
        <v>300</v>
      </c>
      <c r="H173" s="151">
        <v>2</v>
      </c>
      <c r="I173" s="152"/>
      <c r="J173" s="153">
        <f t="shared" si="0"/>
        <v>0</v>
      </c>
      <c r="K173" s="149" t="s">
        <v>3</v>
      </c>
      <c r="L173" s="34"/>
      <c r="M173" s="154" t="s">
        <v>3</v>
      </c>
      <c r="N173" s="155" t="s">
        <v>42</v>
      </c>
      <c r="O173" s="54"/>
      <c r="P173" s="156">
        <f t="shared" si="1"/>
        <v>0</v>
      </c>
      <c r="Q173" s="156">
        <v>0</v>
      </c>
      <c r="R173" s="156">
        <f t="shared" si="2"/>
        <v>0</v>
      </c>
      <c r="S173" s="156">
        <v>0</v>
      </c>
      <c r="T173" s="157">
        <f t="shared" si="3"/>
        <v>0</v>
      </c>
      <c r="U173" s="33"/>
      <c r="V173" s="33"/>
      <c r="W173" s="33"/>
      <c r="X173" s="33"/>
      <c r="Y173" s="33"/>
      <c r="Z173" s="33"/>
      <c r="AA173" s="33"/>
      <c r="AB173" s="33"/>
      <c r="AC173" s="33"/>
      <c r="AD173" s="33"/>
      <c r="AE173" s="33"/>
      <c r="AR173" s="158" t="s">
        <v>269</v>
      </c>
      <c r="AT173" s="158" t="s">
        <v>184</v>
      </c>
      <c r="AU173" s="158" t="s">
        <v>79</v>
      </c>
      <c r="AY173" s="18" t="s">
        <v>182</v>
      </c>
      <c r="BE173" s="159">
        <f t="shared" si="4"/>
        <v>0</v>
      </c>
      <c r="BF173" s="159">
        <f t="shared" si="5"/>
        <v>0</v>
      </c>
      <c r="BG173" s="159">
        <f t="shared" si="6"/>
        <v>0</v>
      </c>
      <c r="BH173" s="159">
        <f t="shared" si="7"/>
        <v>0</v>
      </c>
      <c r="BI173" s="159">
        <f t="shared" si="8"/>
        <v>0</v>
      </c>
      <c r="BJ173" s="18" t="s">
        <v>15</v>
      </c>
      <c r="BK173" s="159">
        <f t="shared" si="9"/>
        <v>0</v>
      </c>
      <c r="BL173" s="18" t="s">
        <v>269</v>
      </c>
      <c r="BM173" s="158" t="s">
        <v>1212</v>
      </c>
    </row>
    <row r="174" spans="1:65" s="2" customFormat="1" ht="16.5" customHeight="1">
      <c r="A174" s="33"/>
      <c r="B174" s="146"/>
      <c r="C174" s="147" t="s">
        <v>322</v>
      </c>
      <c r="D174" s="342" t="s">
        <v>184</v>
      </c>
      <c r="E174" s="148" t="s">
        <v>323</v>
      </c>
      <c r="F174" s="149" t="s">
        <v>324</v>
      </c>
      <c r="G174" s="150" t="s">
        <v>300</v>
      </c>
      <c r="H174" s="151">
        <v>2</v>
      </c>
      <c r="I174" s="152"/>
      <c r="J174" s="153">
        <f t="shared" si="0"/>
        <v>0</v>
      </c>
      <c r="K174" s="149" t="s">
        <v>3</v>
      </c>
      <c r="L174" s="34"/>
      <c r="M174" s="154" t="s">
        <v>3</v>
      </c>
      <c r="N174" s="155" t="s">
        <v>42</v>
      </c>
      <c r="O174" s="54"/>
      <c r="P174" s="156">
        <f t="shared" si="1"/>
        <v>0</v>
      </c>
      <c r="Q174" s="156">
        <v>0</v>
      </c>
      <c r="R174" s="156">
        <f t="shared" si="2"/>
        <v>0</v>
      </c>
      <c r="S174" s="156">
        <v>0</v>
      </c>
      <c r="T174" s="157">
        <f t="shared" si="3"/>
        <v>0</v>
      </c>
      <c r="U174" s="33"/>
      <c r="V174" s="33"/>
      <c r="W174" s="33"/>
      <c r="X174" s="33"/>
      <c r="Y174" s="33"/>
      <c r="Z174" s="33"/>
      <c r="AA174" s="33"/>
      <c r="AB174" s="33"/>
      <c r="AC174" s="33"/>
      <c r="AD174" s="33"/>
      <c r="AE174" s="33"/>
      <c r="AR174" s="158" t="s">
        <v>269</v>
      </c>
      <c r="AT174" s="158" t="s">
        <v>184</v>
      </c>
      <c r="AU174" s="158" t="s">
        <v>79</v>
      </c>
      <c r="AY174" s="18" t="s">
        <v>182</v>
      </c>
      <c r="BE174" s="159">
        <f t="shared" si="4"/>
        <v>0</v>
      </c>
      <c r="BF174" s="159">
        <f t="shared" si="5"/>
        <v>0</v>
      </c>
      <c r="BG174" s="159">
        <f t="shared" si="6"/>
        <v>0</v>
      </c>
      <c r="BH174" s="159">
        <f t="shared" si="7"/>
        <v>0</v>
      </c>
      <c r="BI174" s="159">
        <f t="shared" si="8"/>
        <v>0</v>
      </c>
      <c r="BJ174" s="18" t="s">
        <v>15</v>
      </c>
      <c r="BK174" s="159">
        <f t="shared" si="9"/>
        <v>0</v>
      </c>
      <c r="BL174" s="18" t="s">
        <v>269</v>
      </c>
      <c r="BM174" s="158" t="s">
        <v>1213</v>
      </c>
    </row>
    <row r="175" spans="2:63" s="12" customFormat="1" ht="22.9" customHeight="1">
      <c r="B175" s="133"/>
      <c r="D175" s="344" t="s">
        <v>70</v>
      </c>
      <c r="E175" s="144" t="s">
        <v>326</v>
      </c>
      <c r="F175" s="144" t="s">
        <v>327</v>
      </c>
      <c r="I175" s="136"/>
      <c r="J175" s="145">
        <f>BK175</f>
        <v>0</v>
      </c>
      <c r="L175" s="133"/>
      <c r="M175" s="138"/>
      <c r="N175" s="139"/>
      <c r="O175" s="139"/>
      <c r="P175" s="140">
        <f>SUM(P176:P181)</f>
        <v>0</v>
      </c>
      <c r="Q175" s="139"/>
      <c r="R175" s="140">
        <f>SUM(R176:R181)</f>
        <v>0.11364</v>
      </c>
      <c r="S175" s="139"/>
      <c r="T175" s="141">
        <f>SUM(T176:T181)</f>
        <v>0.15489</v>
      </c>
      <c r="AR175" s="134" t="s">
        <v>79</v>
      </c>
      <c r="AT175" s="142" t="s">
        <v>70</v>
      </c>
      <c r="AU175" s="142" t="s">
        <v>15</v>
      </c>
      <c r="AY175" s="134" t="s">
        <v>182</v>
      </c>
      <c r="BK175" s="143">
        <f>SUM(BK176:BK181)</f>
        <v>0</v>
      </c>
    </row>
    <row r="176" spans="1:65" s="2" customFormat="1" ht="48">
      <c r="A176" s="33"/>
      <c r="B176" s="146"/>
      <c r="C176" s="147" t="s">
        <v>328</v>
      </c>
      <c r="D176" s="342" t="s">
        <v>184</v>
      </c>
      <c r="E176" s="148" t="s">
        <v>329</v>
      </c>
      <c r="F176" s="149" t="s">
        <v>330</v>
      </c>
      <c r="G176" s="150" t="s">
        <v>187</v>
      </c>
      <c r="H176" s="151">
        <v>9</v>
      </c>
      <c r="I176" s="152"/>
      <c r="J176" s="153">
        <f>ROUND(I176*H176,2)</f>
        <v>0</v>
      </c>
      <c r="K176" s="149" t="s">
        <v>3</v>
      </c>
      <c r="L176" s="34"/>
      <c r="M176" s="154" t="s">
        <v>3</v>
      </c>
      <c r="N176" s="155" t="s">
        <v>42</v>
      </c>
      <c r="O176" s="54"/>
      <c r="P176" s="156">
        <f>O176*H176</f>
        <v>0</v>
      </c>
      <c r="Q176" s="156">
        <v>0.01254</v>
      </c>
      <c r="R176" s="156">
        <f>Q176*H176</f>
        <v>0.11286</v>
      </c>
      <c r="S176" s="156">
        <v>0</v>
      </c>
      <c r="T176" s="157">
        <f>S176*H176</f>
        <v>0</v>
      </c>
      <c r="U176" s="33"/>
      <c r="V176" s="33"/>
      <c r="W176" s="33"/>
      <c r="X176" s="33"/>
      <c r="Y176" s="33"/>
      <c r="Z176" s="33"/>
      <c r="AA176" s="33"/>
      <c r="AB176" s="33"/>
      <c r="AC176" s="33"/>
      <c r="AD176" s="33"/>
      <c r="AE176" s="33"/>
      <c r="AR176" s="158" t="s">
        <v>269</v>
      </c>
      <c r="AT176" s="158" t="s">
        <v>184</v>
      </c>
      <c r="AU176" s="158" t="s">
        <v>79</v>
      </c>
      <c r="AY176" s="18" t="s">
        <v>182</v>
      </c>
      <c r="BE176" s="159">
        <f>IF(N176="základní",J176,0)</f>
        <v>0</v>
      </c>
      <c r="BF176" s="159">
        <f>IF(N176="snížená",J176,0)</f>
        <v>0</v>
      </c>
      <c r="BG176" s="159">
        <f>IF(N176="zákl. přenesená",J176,0)</f>
        <v>0</v>
      </c>
      <c r="BH176" s="159">
        <f>IF(N176="sníž. přenesená",J176,0)</f>
        <v>0</v>
      </c>
      <c r="BI176" s="159">
        <f>IF(N176="nulová",J176,0)</f>
        <v>0</v>
      </c>
      <c r="BJ176" s="18" t="s">
        <v>15</v>
      </c>
      <c r="BK176" s="159">
        <f>ROUND(I176*H176,2)</f>
        <v>0</v>
      </c>
      <c r="BL176" s="18" t="s">
        <v>269</v>
      </c>
      <c r="BM176" s="158" t="s">
        <v>1214</v>
      </c>
    </row>
    <row r="177" spans="2:51" s="13" customFormat="1" ht="12">
      <c r="B177" s="160"/>
      <c r="D177" s="343" t="s">
        <v>190</v>
      </c>
      <c r="E177" s="161" t="s">
        <v>3</v>
      </c>
      <c r="F177" s="162" t="s">
        <v>226</v>
      </c>
      <c r="H177" s="163">
        <v>9</v>
      </c>
      <c r="I177" s="164"/>
      <c r="L177" s="160"/>
      <c r="M177" s="165"/>
      <c r="N177" s="166"/>
      <c r="O177" s="166"/>
      <c r="P177" s="166"/>
      <c r="Q177" s="166"/>
      <c r="R177" s="166"/>
      <c r="S177" s="166"/>
      <c r="T177" s="167"/>
      <c r="AT177" s="161" t="s">
        <v>190</v>
      </c>
      <c r="AU177" s="161" t="s">
        <v>79</v>
      </c>
      <c r="AV177" s="13" t="s">
        <v>79</v>
      </c>
      <c r="AW177" s="13" t="s">
        <v>33</v>
      </c>
      <c r="AX177" s="13" t="s">
        <v>15</v>
      </c>
      <c r="AY177" s="161" t="s">
        <v>182</v>
      </c>
    </row>
    <row r="178" spans="1:65" s="2" customFormat="1" ht="48">
      <c r="A178" s="33"/>
      <c r="B178" s="146"/>
      <c r="C178" s="147" t="s">
        <v>332</v>
      </c>
      <c r="D178" s="342" t="s">
        <v>184</v>
      </c>
      <c r="E178" s="148" t="s">
        <v>333</v>
      </c>
      <c r="F178" s="149" t="s">
        <v>334</v>
      </c>
      <c r="G178" s="150" t="s">
        <v>187</v>
      </c>
      <c r="H178" s="151">
        <v>9</v>
      </c>
      <c r="I178" s="152"/>
      <c r="J178" s="153">
        <f>ROUND(I178*H178,2)</f>
        <v>0</v>
      </c>
      <c r="K178" s="149" t="s">
        <v>188</v>
      </c>
      <c r="L178" s="34"/>
      <c r="M178" s="154" t="s">
        <v>3</v>
      </c>
      <c r="N178" s="155" t="s">
        <v>42</v>
      </c>
      <c r="O178" s="54"/>
      <c r="P178" s="156">
        <f>O178*H178</f>
        <v>0</v>
      </c>
      <c r="Q178" s="156">
        <v>0</v>
      </c>
      <c r="R178" s="156">
        <f>Q178*H178</f>
        <v>0</v>
      </c>
      <c r="S178" s="156">
        <v>0.01721</v>
      </c>
      <c r="T178" s="157">
        <f>S178*H178</f>
        <v>0.15489</v>
      </c>
      <c r="U178" s="33"/>
      <c r="V178" s="33"/>
      <c r="W178" s="33"/>
      <c r="X178" s="33"/>
      <c r="Y178" s="33"/>
      <c r="Z178" s="33"/>
      <c r="AA178" s="33"/>
      <c r="AB178" s="33"/>
      <c r="AC178" s="33"/>
      <c r="AD178" s="33"/>
      <c r="AE178" s="33"/>
      <c r="AR178" s="158" t="s">
        <v>269</v>
      </c>
      <c r="AT178" s="158" t="s">
        <v>184</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1215</v>
      </c>
    </row>
    <row r="179" spans="1:65" s="2" customFormat="1" ht="33" customHeight="1">
      <c r="A179" s="33"/>
      <c r="B179" s="146"/>
      <c r="C179" s="147" t="s">
        <v>336</v>
      </c>
      <c r="D179" s="342" t="s">
        <v>184</v>
      </c>
      <c r="E179" s="148" t="s">
        <v>337</v>
      </c>
      <c r="F179" s="149" t="s">
        <v>338</v>
      </c>
      <c r="G179" s="150" t="s">
        <v>300</v>
      </c>
      <c r="H179" s="151">
        <v>2</v>
      </c>
      <c r="I179" s="152"/>
      <c r="J179" s="153">
        <f>ROUND(I179*H179,2)</f>
        <v>0</v>
      </c>
      <c r="K179" s="149" t="s">
        <v>3</v>
      </c>
      <c r="L179" s="34"/>
      <c r="M179" s="154" t="s">
        <v>3</v>
      </c>
      <c r="N179" s="155" t="s">
        <v>42</v>
      </c>
      <c r="O179" s="54"/>
      <c r="P179" s="156">
        <f>O179*H179</f>
        <v>0</v>
      </c>
      <c r="Q179" s="156">
        <v>3E-05</v>
      </c>
      <c r="R179" s="156">
        <f>Q179*H179</f>
        <v>6E-05</v>
      </c>
      <c r="S179" s="156">
        <v>0</v>
      </c>
      <c r="T179" s="157">
        <f>S179*H179</f>
        <v>0</v>
      </c>
      <c r="U179" s="33"/>
      <c r="V179" s="33"/>
      <c r="W179" s="33"/>
      <c r="X179" s="33"/>
      <c r="Y179" s="33"/>
      <c r="Z179" s="33"/>
      <c r="AA179" s="33"/>
      <c r="AB179" s="33"/>
      <c r="AC179" s="33"/>
      <c r="AD179" s="33"/>
      <c r="AE179" s="33"/>
      <c r="AR179" s="158" t="s">
        <v>269</v>
      </c>
      <c r="AT179" s="158" t="s">
        <v>184</v>
      </c>
      <c r="AU179" s="158" t="s">
        <v>79</v>
      </c>
      <c r="AY179" s="18" t="s">
        <v>182</v>
      </c>
      <c r="BE179" s="159">
        <f>IF(N179="základní",J179,0)</f>
        <v>0</v>
      </c>
      <c r="BF179" s="159">
        <f>IF(N179="snížená",J179,0)</f>
        <v>0</v>
      </c>
      <c r="BG179" s="159">
        <f>IF(N179="zákl. přenesená",J179,0)</f>
        <v>0</v>
      </c>
      <c r="BH179" s="159">
        <f>IF(N179="sníž. přenesená",J179,0)</f>
        <v>0</v>
      </c>
      <c r="BI179" s="159">
        <f>IF(N179="nulová",J179,0)</f>
        <v>0</v>
      </c>
      <c r="BJ179" s="18" t="s">
        <v>15</v>
      </c>
      <c r="BK179" s="159">
        <f>ROUND(I179*H179,2)</f>
        <v>0</v>
      </c>
      <c r="BL179" s="18" t="s">
        <v>269</v>
      </c>
      <c r="BM179" s="158" t="s">
        <v>1216</v>
      </c>
    </row>
    <row r="180" spans="1:65" s="2" customFormat="1" ht="21.75" customHeight="1">
      <c r="A180" s="33"/>
      <c r="B180" s="146"/>
      <c r="C180" s="184" t="s">
        <v>340</v>
      </c>
      <c r="D180" s="345" t="s">
        <v>341</v>
      </c>
      <c r="E180" s="185" t="s">
        <v>342</v>
      </c>
      <c r="F180" s="186" t="s">
        <v>343</v>
      </c>
      <c r="G180" s="187" t="s">
        <v>300</v>
      </c>
      <c r="H180" s="188">
        <v>2</v>
      </c>
      <c r="I180" s="189"/>
      <c r="J180" s="190">
        <f>ROUND(I180*H180,2)</f>
        <v>0</v>
      </c>
      <c r="K180" s="186" t="s">
        <v>3</v>
      </c>
      <c r="L180" s="191"/>
      <c r="M180" s="192" t="s">
        <v>3</v>
      </c>
      <c r="N180" s="193" t="s">
        <v>42</v>
      </c>
      <c r="O180" s="54"/>
      <c r="P180" s="156">
        <f>O180*H180</f>
        <v>0</v>
      </c>
      <c r="Q180" s="156">
        <v>0.00036</v>
      </c>
      <c r="R180" s="156">
        <f>Q180*H180</f>
        <v>0.00072</v>
      </c>
      <c r="S180" s="156">
        <v>0</v>
      </c>
      <c r="T180" s="157">
        <f>S180*H180</f>
        <v>0</v>
      </c>
      <c r="U180" s="33"/>
      <c r="V180" s="33"/>
      <c r="W180" s="33"/>
      <c r="X180" s="33"/>
      <c r="Y180" s="33"/>
      <c r="Z180" s="33"/>
      <c r="AA180" s="33"/>
      <c r="AB180" s="33"/>
      <c r="AC180" s="33"/>
      <c r="AD180" s="33"/>
      <c r="AE180" s="33"/>
      <c r="AR180" s="158" t="s">
        <v>344</v>
      </c>
      <c r="AT180" s="158" t="s">
        <v>341</v>
      </c>
      <c r="AU180" s="158" t="s">
        <v>79</v>
      </c>
      <c r="AY180" s="18" t="s">
        <v>182</v>
      </c>
      <c r="BE180" s="159">
        <f>IF(N180="základní",J180,0)</f>
        <v>0</v>
      </c>
      <c r="BF180" s="159">
        <f>IF(N180="snížená",J180,0)</f>
        <v>0</v>
      </c>
      <c r="BG180" s="159">
        <f>IF(N180="zákl. přenesená",J180,0)</f>
        <v>0</v>
      </c>
      <c r="BH180" s="159">
        <f>IF(N180="sníž. přenesená",J180,0)</f>
        <v>0</v>
      </c>
      <c r="BI180" s="159">
        <f>IF(N180="nulová",J180,0)</f>
        <v>0</v>
      </c>
      <c r="BJ180" s="18" t="s">
        <v>15</v>
      </c>
      <c r="BK180" s="159">
        <f>ROUND(I180*H180,2)</f>
        <v>0</v>
      </c>
      <c r="BL180" s="18" t="s">
        <v>269</v>
      </c>
      <c r="BM180" s="158" t="s">
        <v>1217</v>
      </c>
    </row>
    <row r="181" spans="1:65" s="2" customFormat="1" ht="48">
      <c r="A181" s="33"/>
      <c r="B181" s="146"/>
      <c r="C181" s="147" t="s">
        <v>344</v>
      </c>
      <c r="D181" s="342" t="s">
        <v>184</v>
      </c>
      <c r="E181" s="148" t="s">
        <v>1218</v>
      </c>
      <c r="F181" s="149" t="s">
        <v>1219</v>
      </c>
      <c r="G181" s="150" t="s">
        <v>290</v>
      </c>
      <c r="H181" s="183"/>
      <c r="I181" s="152"/>
      <c r="J181" s="153">
        <f>ROUND(I181*H181,2)</f>
        <v>0</v>
      </c>
      <c r="K181" s="149" t="s">
        <v>188</v>
      </c>
      <c r="L181" s="34"/>
      <c r="M181" s="154" t="s">
        <v>3</v>
      </c>
      <c r="N181" s="155" t="s">
        <v>42</v>
      </c>
      <c r="O181" s="54"/>
      <c r="P181" s="156">
        <f>O181*H181</f>
        <v>0</v>
      </c>
      <c r="Q181" s="156">
        <v>0</v>
      </c>
      <c r="R181" s="156">
        <f>Q181*H181</f>
        <v>0</v>
      </c>
      <c r="S181" s="156">
        <v>0</v>
      </c>
      <c r="T181" s="157">
        <f>S181*H181</f>
        <v>0</v>
      </c>
      <c r="U181" s="33"/>
      <c r="V181" s="33"/>
      <c r="W181" s="33"/>
      <c r="X181" s="33"/>
      <c r="Y181" s="33"/>
      <c r="Z181" s="33"/>
      <c r="AA181" s="33"/>
      <c r="AB181" s="33"/>
      <c r="AC181" s="33"/>
      <c r="AD181" s="33"/>
      <c r="AE181" s="33"/>
      <c r="AR181" s="158" t="s">
        <v>269</v>
      </c>
      <c r="AT181" s="158" t="s">
        <v>184</v>
      </c>
      <c r="AU181" s="158" t="s">
        <v>79</v>
      </c>
      <c r="AY181" s="18" t="s">
        <v>182</v>
      </c>
      <c r="BE181" s="159">
        <f>IF(N181="základní",J181,0)</f>
        <v>0</v>
      </c>
      <c r="BF181" s="159">
        <f>IF(N181="snížená",J181,0)</f>
        <v>0</v>
      </c>
      <c r="BG181" s="159">
        <f>IF(N181="zákl. přenesená",J181,0)</f>
        <v>0</v>
      </c>
      <c r="BH181" s="159">
        <f>IF(N181="sníž. přenesená",J181,0)</f>
        <v>0</v>
      </c>
      <c r="BI181" s="159">
        <f>IF(N181="nulová",J181,0)</f>
        <v>0</v>
      </c>
      <c r="BJ181" s="18" t="s">
        <v>15</v>
      </c>
      <c r="BK181" s="159">
        <f>ROUND(I181*H181,2)</f>
        <v>0</v>
      </c>
      <c r="BL181" s="18" t="s">
        <v>269</v>
      </c>
      <c r="BM181" s="158" t="s">
        <v>1220</v>
      </c>
    </row>
    <row r="182" spans="2:63" s="12" customFormat="1" ht="22.9" customHeight="1">
      <c r="B182" s="133"/>
      <c r="D182" s="344" t="s">
        <v>70</v>
      </c>
      <c r="E182" s="144" t="s">
        <v>349</v>
      </c>
      <c r="F182" s="144" t="s">
        <v>350</v>
      </c>
      <c r="I182" s="136"/>
      <c r="J182" s="145">
        <f>BK182</f>
        <v>0</v>
      </c>
      <c r="L182" s="133"/>
      <c r="M182" s="138"/>
      <c r="N182" s="139"/>
      <c r="O182" s="139"/>
      <c r="P182" s="140">
        <f>SUM(P183:P191)</f>
        <v>0</v>
      </c>
      <c r="Q182" s="139"/>
      <c r="R182" s="140">
        <f>SUM(R183:R191)</f>
        <v>0.05486</v>
      </c>
      <c r="S182" s="139"/>
      <c r="T182" s="141">
        <f>SUM(T183:T191)</f>
        <v>0.048</v>
      </c>
      <c r="AR182" s="134" t="s">
        <v>79</v>
      </c>
      <c r="AT182" s="142" t="s">
        <v>70</v>
      </c>
      <c r="AU182" s="142" t="s">
        <v>15</v>
      </c>
      <c r="AY182" s="134" t="s">
        <v>182</v>
      </c>
      <c r="BK182" s="143">
        <f>SUM(BK183:BK191)</f>
        <v>0</v>
      </c>
    </row>
    <row r="183" spans="1:65" s="2" customFormat="1" ht="36">
      <c r="A183" s="33"/>
      <c r="B183" s="146"/>
      <c r="C183" s="147" t="s">
        <v>351</v>
      </c>
      <c r="D183" s="342" t="s">
        <v>184</v>
      </c>
      <c r="E183" s="148" t="s">
        <v>352</v>
      </c>
      <c r="F183" s="149" t="s">
        <v>353</v>
      </c>
      <c r="G183" s="150" t="s">
        <v>300</v>
      </c>
      <c r="H183" s="151">
        <v>2</v>
      </c>
      <c r="I183" s="152"/>
      <c r="J183" s="153">
        <f aca="true" t="shared" si="10" ref="J183:J188">ROUND(I183*H183,2)</f>
        <v>0</v>
      </c>
      <c r="K183" s="149" t="s">
        <v>188</v>
      </c>
      <c r="L183" s="34"/>
      <c r="M183" s="154" t="s">
        <v>3</v>
      </c>
      <c r="N183" s="155" t="s">
        <v>42</v>
      </c>
      <c r="O183" s="54"/>
      <c r="P183" s="156">
        <f aca="true" t="shared" si="11" ref="P183:P188">O183*H183</f>
        <v>0</v>
      </c>
      <c r="Q183" s="156">
        <v>0</v>
      </c>
      <c r="R183" s="156">
        <f aca="true" t="shared" si="12" ref="R183:R188">Q183*H183</f>
        <v>0</v>
      </c>
      <c r="S183" s="156">
        <v>0</v>
      </c>
      <c r="T183" s="157">
        <f aca="true" t="shared" si="13" ref="T183:T188">S183*H183</f>
        <v>0</v>
      </c>
      <c r="U183" s="33"/>
      <c r="V183" s="33"/>
      <c r="W183" s="33"/>
      <c r="X183" s="33"/>
      <c r="Y183" s="33"/>
      <c r="Z183" s="33"/>
      <c r="AA183" s="33"/>
      <c r="AB183" s="33"/>
      <c r="AC183" s="33"/>
      <c r="AD183" s="33"/>
      <c r="AE183" s="33"/>
      <c r="AR183" s="158" t="s">
        <v>269</v>
      </c>
      <c r="AT183" s="158" t="s">
        <v>184</v>
      </c>
      <c r="AU183" s="158" t="s">
        <v>79</v>
      </c>
      <c r="AY183" s="18" t="s">
        <v>182</v>
      </c>
      <c r="BE183" s="159">
        <f aca="true" t="shared" si="14" ref="BE183:BE188">IF(N183="základní",J183,0)</f>
        <v>0</v>
      </c>
      <c r="BF183" s="159">
        <f aca="true" t="shared" si="15" ref="BF183:BF188">IF(N183="snížená",J183,0)</f>
        <v>0</v>
      </c>
      <c r="BG183" s="159">
        <f aca="true" t="shared" si="16" ref="BG183:BG188">IF(N183="zákl. přenesená",J183,0)</f>
        <v>0</v>
      </c>
      <c r="BH183" s="159">
        <f aca="true" t="shared" si="17" ref="BH183:BH188">IF(N183="sníž. přenesená",J183,0)</f>
        <v>0</v>
      </c>
      <c r="BI183" s="159">
        <f aca="true" t="shared" si="18" ref="BI183:BI188">IF(N183="nulová",J183,0)</f>
        <v>0</v>
      </c>
      <c r="BJ183" s="18" t="s">
        <v>15</v>
      </c>
      <c r="BK183" s="159">
        <f aca="true" t="shared" si="19" ref="BK183:BK188">ROUND(I183*H183,2)</f>
        <v>0</v>
      </c>
      <c r="BL183" s="18" t="s">
        <v>269</v>
      </c>
      <c r="BM183" s="158" t="s">
        <v>1221</v>
      </c>
    </row>
    <row r="184" spans="1:65" s="2" customFormat="1" ht="33" customHeight="1">
      <c r="A184" s="33"/>
      <c r="B184" s="146"/>
      <c r="C184" s="184" t="s">
        <v>355</v>
      </c>
      <c r="D184" s="345" t="s">
        <v>341</v>
      </c>
      <c r="E184" s="185" t="s">
        <v>356</v>
      </c>
      <c r="F184" s="186" t="s">
        <v>357</v>
      </c>
      <c r="G184" s="187" t="s">
        <v>300</v>
      </c>
      <c r="H184" s="188">
        <v>2</v>
      </c>
      <c r="I184" s="189"/>
      <c r="J184" s="190">
        <f t="shared" si="10"/>
        <v>0</v>
      </c>
      <c r="K184" s="186" t="s">
        <v>3</v>
      </c>
      <c r="L184" s="191"/>
      <c r="M184" s="192" t="s">
        <v>3</v>
      </c>
      <c r="N184" s="193" t="s">
        <v>42</v>
      </c>
      <c r="O184" s="54"/>
      <c r="P184" s="156">
        <f t="shared" si="11"/>
        <v>0</v>
      </c>
      <c r="Q184" s="156">
        <v>0.0155</v>
      </c>
      <c r="R184" s="156">
        <f t="shared" si="12"/>
        <v>0.031</v>
      </c>
      <c r="S184" s="156">
        <v>0</v>
      </c>
      <c r="T184" s="157">
        <f t="shared" si="13"/>
        <v>0</v>
      </c>
      <c r="U184" s="33"/>
      <c r="V184" s="33"/>
      <c r="W184" s="33"/>
      <c r="X184" s="33"/>
      <c r="Y184" s="33"/>
      <c r="Z184" s="33"/>
      <c r="AA184" s="33"/>
      <c r="AB184" s="33"/>
      <c r="AC184" s="33"/>
      <c r="AD184" s="33"/>
      <c r="AE184" s="33"/>
      <c r="AR184" s="158" t="s">
        <v>344</v>
      </c>
      <c r="AT184" s="158" t="s">
        <v>341</v>
      </c>
      <c r="AU184" s="158" t="s">
        <v>79</v>
      </c>
      <c r="AY184" s="18" t="s">
        <v>182</v>
      </c>
      <c r="BE184" s="159">
        <f t="shared" si="14"/>
        <v>0</v>
      </c>
      <c r="BF184" s="159">
        <f t="shared" si="15"/>
        <v>0</v>
      </c>
      <c r="BG184" s="159">
        <f t="shared" si="16"/>
        <v>0</v>
      </c>
      <c r="BH184" s="159">
        <f t="shared" si="17"/>
        <v>0</v>
      </c>
      <c r="BI184" s="159">
        <f t="shared" si="18"/>
        <v>0</v>
      </c>
      <c r="BJ184" s="18" t="s">
        <v>15</v>
      </c>
      <c r="BK184" s="159">
        <f t="shared" si="19"/>
        <v>0</v>
      </c>
      <c r="BL184" s="18" t="s">
        <v>269</v>
      </c>
      <c r="BM184" s="158" t="s">
        <v>1222</v>
      </c>
    </row>
    <row r="185" spans="1:65" s="2" customFormat="1" ht="16.5" customHeight="1">
      <c r="A185" s="33"/>
      <c r="B185" s="146"/>
      <c r="C185" s="147" t="s">
        <v>359</v>
      </c>
      <c r="D185" s="342" t="s">
        <v>184</v>
      </c>
      <c r="E185" s="148" t="s">
        <v>360</v>
      </c>
      <c r="F185" s="149" t="s">
        <v>361</v>
      </c>
      <c r="G185" s="150" t="s">
        <v>300</v>
      </c>
      <c r="H185" s="151">
        <v>2</v>
      </c>
      <c r="I185" s="152"/>
      <c r="J185" s="153">
        <f t="shared" si="10"/>
        <v>0</v>
      </c>
      <c r="K185" s="149" t="s">
        <v>188</v>
      </c>
      <c r="L185" s="34"/>
      <c r="M185" s="154" t="s">
        <v>3</v>
      </c>
      <c r="N185" s="155" t="s">
        <v>42</v>
      </c>
      <c r="O185" s="54"/>
      <c r="P185" s="156">
        <f t="shared" si="11"/>
        <v>0</v>
      </c>
      <c r="Q185" s="156">
        <v>0</v>
      </c>
      <c r="R185" s="156">
        <f t="shared" si="12"/>
        <v>0</v>
      </c>
      <c r="S185" s="156">
        <v>0</v>
      </c>
      <c r="T185" s="157">
        <f t="shared" si="13"/>
        <v>0</v>
      </c>
      <c r="U185" s="33"/>
      <c r="V185" s="33"/>
      <c r="W185" s="33"/>
      <c r="X185" s="33"/>
      <c r="Y185" s="33"/>
      <c r="Z185" s="33"/>
      <c r="AA185" s="33"/>
      <c r="AB185" s="33"/>
      <c r="AC185" s="33"/>
      <c r="AD185" s="33"/>
      <c r="AE185" s="33"/>
      <c r="AR185" s="158" t="s">
        <v>269</v>
      </c>
      <c r="AT185" s="158" t="s">
        <v>184</v>
      </c>
      <c r="AU185" s="158" t="s">
        <v>79</v>
      </c>
      <c r="AY185" s="18" t="s">
        <v>182</v>
      </c>
      <c r="BE185" s="159">
        <f t="shared" si="14"/>
        <v>0</v>
      </c>
      <c r="BF185" s="159">
        <f t="shared" si="15"/>
        <v>0</v>
      </c>
      <c r="BG185" s="159">
        <f t="shared" si="16"/>
        <v>0</v>
      </c>
      <c r="BH185" s="159">
        <f t="shared" si="17"/>
        <v>0</v>
      </c>
      <c r="BI185" s="159">
        <f t="shared" si="18"/>
        <v>0</v>
      </c>
      <c r="BJ185" s="18" t="s">
        <v>15</v>
      </c>
      <c r="BK185" s="159">
        <f t="shared" si="19"/>
        <v>0</v>
      </c>
      <c r="BL185" s="18" t="s">
        <v>269</v>
      </c>
      <c r="BM185" s="158" t="s">
        <v>1223</v>
      </c>
    </row>
    <row r="186" spans="1:65" s="2" customFormat="1" ht="24">
      <c r="A186" s="33"/>
      <c r="B186" s="146"/>
      <c r="C186" s="184" t="s">
        <v>363</v>
      </c>
      <c r="D186" s="345" t="s">
        <v>341</v>
      </c>
      <c r="E186" s="185" t="s">
        <v>364</v>
      </c>
      <c r="F186" s="186" t="s">
        <v>365</v>
      </c>
      <c r="G186" s="187" t="s">
        <v>300</v>
      </c>
      <c r="H186" s="188">
        <v>2</v>
      </c>
      <c r="I186" s="189"/>
      <c r="J186" s="190">
        <f t="shared" si="10"/>
        <v>0</v>
      </c>
      <c r="K186" s="186" t="s">
        <v>3</v>
      </c>
      <c r="L186" s="191"/>
      <c r="M186" s="192" t="s">
        <v>3</v>
      </c>
      <c r="N186" s="193" t="s">
        <v>42</v>
      </c>
      <c r="O186" s="54"/>
      <c r="P186" s="156">
        <f t="shared" si="11"/>
        <v>0</v>
      </c>
      <c r="Q186" s="156">
        <v>0.00068</v>
      </c>
      <c r="R186" s="156">
        <f t="shared" si="12"/>
        <v>0.00136</v>
      </c>
      <c r="S186" s="156">
        <v>0</v>
      </c>
      <c r="T186" s="157">
        <f t="shared" si="13"/>
        <v>0</v>
      </c>
      <c r="U186" s="33"/>
      <c r="V186" s="33"/>
      <c r="W186" s="33"/>
      <c r="X186" s="33"/>
      <c r="Y186" s="33"/>
      <c r="Z186" s="33"/>
      <c r="AA186" s="33"/>
      <c r="AB186" s="33"/>
      <c r="AC186" s="33"/>
      <c r="AD186" s="33"/>
      <c r="AE186" s="33"/>
      <c r="AR186" s="158" t="s">
        <v>344</v>
      </c>
      <c r="AT186" s="158" t="s">
        <v>341</v>
      </c>
      <c r="AU186" s="158" t="s">
        <v>79</v>
      </c>
      <c r="AY186" s="18" t="s">
        <v>182</v>
      </c>
      <c r="BE186" s="159">
        <f t="shared" si="14"/>
        <v>0</v>
      </c>
      <c r="BF186" s="159">
        <f t="shared" si="15"/>
        <v>0</v>
      </c>
      <c r="BG186" s="159">
        <f t="shared" si="16"/>
        <v>0</v>
      </c>
      <c r="BH186" s="159">
        <f t="shared" si="17"/>
        <v>0</v>
      </c>
      <c r="BI186" s="159">
        <f t="shared" si="18"/>
        <v>0</v>
      </c>
      <c r="BJ186" s="18" t="s">
        <v>15</v>
      </c>
      <c r="BK186" s="159">
        <f t="shared" si="19"/>
        <v>0</v>
      </c>
      <c r="BL186" s="18" t="s">
        <v>269</v>
      </c>
      <c r="BM186" s="158" t="s">
        <v>1224</v>
      </c>
    </row>
    <row r="187" spans="1:65" s="2" customFormat="1" ht="16.5" customHeight="1">
      <c r="A187" s="33"/>
      <c r="B187" s="146"/>
      <c r="C187" s="147" t="s">
        <v>367</v>
      </c>
      <c r="D187" s="342" t="s">
        <v>184</v>
      </c>
      <c r="E187" s="148" t="s">
        <v>368</v>
      </c>
      <c r="F187" s="149" t="s">
        <v>369</v>
      </c>
      <c r="G187" s="150" t="s">
        <v>300</v>
      </c>
      <c r="H187" s="151">
        <v>2</v>
      </c>
      <c r="I187" s="152"/>
      <c r="J187" s="153">
        <f t="shared" si="10"/>
        <v>0</v>
      </c>
      <c r="K187" s="149" t="s">
        <v>188</v>
      </c>
      <c r="L187" s="34"/>
      <c r="M187" s="154" t="s">
        <v>3</v>
      </c>
      <c r="N187" s="155" t="s">
        <v>42</v>
      </c>
      <c r="O187" s="54"/>
      <c r="P187" s="156">
        <f t="shared" si="11"/>
        <v>0</v>
      </c>
      <c r="Q187" s="156">
        <v>0</v>
      </c>
      <c r="R187" s="156">
        <f t="shared" si="12"/>
        <v>0</v>
      </c>
      <c r="S187" s="156">
        <v>0.024</v>
      </c>
      <c r="T187" s="157">
        <f t="shared" si="13"/>
        <v>0.048</v>
      </c>
      <c r="U187" s="33"/>
      <c r="V187" s="33"/>
      <c r="W187" s="33"/>
      <c r="X187" s="33"/>
      <c r="Y187" s="33"/>
      <c r="Z187" s="33"/>
      <c r="AA187" s="33"/>
      <c r="AB187" s="33"/>
      <c r="AC187" s="33"/>
      <c r="AD187" s="33"/>
      <c r="AE187" s="33"/>
      <c r="AR187" s="158" t="s">
        <v>269</v>
      </c>
      <c r="AT187" s="158" t="s">
        <v>184</v>
      </c>
      <c r="AU187" s="158" t="s">
        <v>79</v>
      </c>
      <c r="AY187" s="18" t="s">
        <v>182</v>
      </c>
      <c r="BE187" s="159">
        <f t="shared" si="14"/>
        <v>0</v>
      </c>
      <c r="BF187" s="159">
        <f t="shared" si="15"/>
        <v>0</v>
      </c>
      <c r="BG187" s="159">
        <f t="shared" si="16"/>
        <v>0</v>
      </c>
      <c r="BH187" s="159">
        <f t="shared" si="17"/>
        <v>0</v>
      </c>
      <c r="BI187" s="159">
        <f t="shared" si="18"/>
        <v>0</v>
      </c>
      <c r="BJ187" s="18" t="s">
        <v>15</v>
      </c>
      <c r="BK187" s="159">
        <f t="shared" si="19"/>
        <v>0</v>
      </c>
      <c r="BL187" s="18" t="s">
        <v>269</v>
      </c>
      <c r="BM187" s="158" t="s">
        <v>1225</v>
      </c>
    </row>
    <row r="188" spans="1:65" s="2" customFormat="1" ht="33" customHeight="1">
      <c r="A188" s="33"/>
      <c r="B188" s="146"/>
      <c r="C188" s="147" t="s">
        <v>371</v>
      </c>
      <c r="D188" s="342" t="s">
        <v>184</v>
      </c>
      <c r="E188" s="148" t="s">
        <v>372</v>
      </c>
      <c r="F188" s="149" t="s">
        <v>373</v>
      </c>
      <c r="G188" s="150" t="s">
        <v>300</v>
      </c>
      <c r="H188" s="151">
        <v>4</v>
      </c>
      <c r="I188" s="152"/>
      <c r="J188" s="153">
        <f t="shared" si="10"/>
        <v>0</v>
      </c>
      <c r="K188" s="149" t="s">
        <v>3</v>
      </c>
      <c r="L188" s="34"/>
      <c r="M188" s="154" t="s">
        <v>3</v>
      </c>
      <c r="N188" s="155" t="s">
        <v>42</v>
      </c>
      <c r="O188" s="54"/>
      <c r="P188" s="156">
        <f t="shared" si="11"/>
        <v>0</v>
      </c>
      <c r="Q188" s="156">
        <v>0</v>
      </c>
      <c r="R188" s="156">
        <f t="shared" si="12"/>
        <v>0</v>
      </c>
      <c r="S188" s="156">
        <v>0</v>
      </c>
      <c r="T188" s="157">
        <f t="shared" si="13"/>
        <v>0</v>
      </c>
      <c r="U188" s="33"/>
      <c r="V188" s="33"/>
      <c r="W188" s="33"/>
      <c r="X188" s="33"/>
      <c r="Y188" s="33"/>
      <c r="Z188" s="33"/>
      <c r="AA188" s="33"/>
      <c r="AB188" s="33"/>
      <c r="AC188" s="33"/>
      <c r="AD188" s="33"/>
      <c r="AE188" s="33"/>
      <c r="AR188" s="158" t="s">
        <v>269</v>
      </c>
      <c r="AT188" s="158" t="s">
        <v>184</v>
      </c>
      <c r="AU188" s="158" t="s">
        <v>79</v>
      </c>
      <c r="AY188" s="18" t="s">
        <v>182</v>
      </c>
      <c r="BE188" s="159">
        <f t="shared" si="14"/>
        <v>0</v>
      </c>
      <c r="BF188" s="159">
        <f t="shared" si="15"/>
        <v>0</v>
      </c>
      <c r="BG188" s="159">
        <f t="shared" si="16"/>
        <v>0</v>
      </c>
      <c r="BH188" s="159">
        <f t="shared" si="17"/>
        <v>0</v>
      </c>
      <c r="BI188" s="159">
        <f t="shared" si="18"/>
        <v>0</v>
      </c>
      <c r="BJ188" s="18" t="s">
        <v>15</v>
      </c>
      <c r="BK188" s="159">
        <f t="shared" si="19"/>
        <v>0</v>
      </c>
      <c r="BL188" s="18" t="s">
        <v>269</v>
      </c>
      <c r="BM188" s="158" t="s">
        <v>1226</v>
      </c>
    </row>
    <row r="189" spans="2:51" s="13" customFormat="1" ht="12">
      <c r="B189" s="160"/>
      <c r="D189" s="343" t="s">
        <v>190</v>
      </c>
      <c r="E189" s="161" t="s">
        <v>3</v>
      </c>
      <c r="F189" s="162" t="s">
        <v>87</v>
      </c>
      <c r="H189" s="163">
        <v>4</v>
      </c>
      <c r="I189" s="164"/>
      <c r="L189" s="160"/>
      <c r="M189" s="165"/>
      <c r="N189" s="166"/>
      <c r="O189" s="166"/>
      <c r="P189" s="166"/>
      <c r="Q189" s="166"/>
      <c r="R189" s="166"/>
      <c r="S189" s="166"/>
      <c r="T189" s="167"/>
      <c r="AT189" s="161" t="s">
        <v>190</v>
      </c>
      <c r="AU189" s="161" t="s">
        <v>79</v>
      </c>
      <c r="AV189" s="13" t="s">
        <v>79</v>
      </c>
      <c r="AW189" s="13" t="s">
        <v>33</v>
      </c>
      <c r="AX189" s="13" t="s">
        <v>15</v>
      </c>
      <c r="AY189" s="161" t="s">
        <v>182</v>
      </c>
    </row>
    <row r="190" spans="1:65" s="2" customFormat="1" ht="16.5" customHeight="1">
      <c r="A190" s="33"/>
      <c r="B190" s="146"/>
      <c r="C190" s="184" t="s">
        <v>375</v>
      </c>
      <c r="D190" s="345" t="s">
        <v>341</v>
      </c>
      <c r="E190" s="185" t="s">
        <v>376</v>
      </c>
      <c r="F190" s="186" t="s">
        <v>377</v>
      </c>
      <c r="G190" s="187" t="s">
        <v>194</v>
      </c>
      <c r="H190" s="188">
        <v>7.5</v>
      </c>
      <c r="I190" s="189"/>
      <c r="J190" s="190">
        <f>ROUND(I190*H190,2)</f>
        <v>0</v>
      </c>
      <c r="K190" s="186" t="s">
        <v>188</v>
      </c>
      <c r="L190" s="191"/>
      <c r="M190" s="192" t="s">
        <v>3</v>
      </c>
      <c r="N190" s="193" t="s">
        <v>42</v>
      </c>
      <c r="O190" s="54"/>
      <c r="P190" s="156">
        <f>O190*H190</f>
        <v>0</v>
      </c>
      <c r="Q190" s="156">
        <v>0.003</v>
      </c>
      <c r="R190" s="156">
        <f>Q190*H190</f>
        <v>0.0225</v>
      </c>
      <c r="S190" s="156">
        <v>0</v>
      </c>
      <c r="T190" s="157">
        <f>S190*H190</f>
        <v>0</v>
      </c>
      <c r="U190" s="33"/>
      <c r="V190" s="33"/>
      <c r="W190" s="33"/>
      <c r="X190" s="33"/>
      <c r="Y190" s="33"/>
      <c r="Z190" s="33"/>
      <c r="AA190" s="33"/>
      <c r="AB190" s="33"/>
      <c r="AC190" s="33"/>
      <c r="AD190" s="33"/>
      <c r="AE190" s="33"/>
      <c r="AR190" s="158" t="s">
        <v>344</v>
      </c>
      <c r="AT190" s="158" t="s">
        <v>341</v>
      </c>
      <c r="AU190" s="158" t="s">
        <v>79</v>
      </c>
      <c r="AY190" s="18" t="s">
        <v>182</v>
      </c>
      <c r="BE190" s="159">
        <f>IF(N190="základní",J190,0)</f>
        <v>0</v>
      </c>
      <c r="BF190" s="159">
        <f>IF(N190="snížená",J190,0)</f>
        <v>0</v>
      </c>
      <c r="BG190" s="159">
        <f>IF(N190="zákl. přenesená",J190,0)</f>
        <v>0</v>
      </c>
      <c r="BH190" s="159">
        <f>IF(N190="sníž. přenesená",J190,0)</f>
        <v>0</v>
      </c>
      <c r="BI190" s="159">
        <f>IF(N190="nulová",J190,0)</f>
        <v>0</v>
      </c>
      <c r="BJ190" s="18" t="s">
        <v>15</v>
      </c>
      <c r="BK190" s="159">
        <f>ROUND(I190*H190,2)</f>
        <v>0</v>
      </c>
      <c r="BL190" s="18" t="s">
        <v>269</v>
      </c>
      <c r="BM190" s="158" t="s">
        <v>1227</v>
      </c>
    </row>
    <row r="191" spans="1:65" s="2" customFormat="1" ht="44.25" customHeight="1">
      <c r="A191" s="33"/>
      <c r="B191" s="146"/>
      <c r="C191" s="147" t="s">
        <v>379</v>
      </c>
      <c r="D191" s="342" t="s">
        <v>184</v>
      </c>
      <c r="E191" s="148" t="s">
        <v>1228</v>
      </c>
      <c r="F191" s="149" t="s">
        <v>1229</v>
      </c>
      <c r="G191" s="150" t="s">
        <v>290</v>
      </c>
      <c r="H191" s="183"/>
      <c r="I191" s="152"/>
      <c r="J191" s="153">
        <f>ROUND(I191*H191,2)</f>
        <v>0</v>
      </c>
      <c r="K191" s="149" t="s">
        <v>188</v>
      </c>
      <c r="L191" s="34"/>
      <c r="M191" s="154" t="s">
        <v>3</v>
      </c>
      <c r="N191" s="155" t="s">
        <v>42</v>
      </c>
      <c r="O191" s="54"/>
      <c r="P191" s="156">
        <f>O191*H191</f>
        <v>0</v>
      </c>
      <c r="Q191" s="156">
        <v>0</v>
      </c>
      <c r="R191" s="156">
        <f>Q191*H191</f>
        <v>0</v>
      </c>
      <c r="S191" s="156">
        <v>0</v>
      </c>
      <c r="T191" s="157">
        <f>S191*H191</f>
        <v>0</v>
      </c>
      <c r="U191" s="33"/>
      <c r="V191" s="33"/>
      <c r="W191" s="33"/>
      <c r="X191" s="33"/>
      <c r="Y191" s="33"/>
      <c r="Z191" s="33"/>
      <c r="AA191" s="33"/>
      <c r="AB191" s="33"/>
      <c r="AC191" s="33"/>
      <c r="AD191" s="33"/>
      <c r="AE191" s="33"/>
      <c r="AR191" s="158" t="s">
        <v>269</v>
      </c>
      <c r="AT191" s="158" t="s">
        <v>184</v>
      </c>
      <c r="AU191" s="158" t="s">
        <v>79</v>
      </c>
      <c r="AY191" s="18" t="s">
        <v>182</v>
      </c>
      <c r="BE191" s="159">
        <f>IF(N191="základní",J191,0)</f>
        <v>0</v>
      </c>
      <c r="BF191" s="159">
        <f>IF(N191="snížená",J191,0)</f>
        <v>0</v>
      </c>
      <c r="BG191" s="159">
        <f>IF(N191="zákl. přenesená",J191,0)</f>
        <v>0</v>
      </c>
      <c r="BH191" s="159">
        <f>IF(N191="sníž. přenesená",J191,0)</f>
        <v>0</v>
      </c>
      <c r="BI191" s="159">
        <f>IF(N191="nulová",J191,0)</f>
        <v>0</v>
      </c>
      <c r="BJ191" s="18" t="s">
        <v>15</v>
      </c>
      <c r="BK191" s="159">
        <f>ROUND(I191*H191,2)</f>
        <v>0</v>
      </c>
      <c r="BL191" s="18" t="s">
        <v>269</v>
      </c>
      <c r="BM191" s="158" t="s">
        <v>1230</v>
      </c>
    </row>
    <row r="192" spans="2:63" s="12" customFormat="1" ht="22.9" customHeight="1">
      <c r="B192" s="133"/>
      <c r="D192" s="344" t="s">
        <v>70</v>
      </c>
      <c r="E192" s="144" t="s">
        <v>383</v>
      </c>
      <c r="F192" s="144" t="s">
        <v>384</v>
      </c>
      <c r="I192" s="136"/>
      <c r="J192" s="145">
        <f>BK192</f>
        <v>0</v>
      </c>
      <c r="L192" s="133"/>
      <c r="M192" s="138"/>
      <c r="N192" s="139"/>
      <c r="O192" s="139"/>
      <c r="P192" s="140">
        <f>SUM(P193:P204)</f>
        <v>0</v>
      </c>
      <c r="Q192" s="139"/>
      <c r="R192" s="140">
        <f>SUM(R193:R204)</f>
        <v>0.22612780000000002</v>
      </c>
      <c r="S192" s="139"/>
      <c r="T192" s="141">
        <f>SUM(T193:T204)</f>
        <v>0.7485299999999999</v>
      </c>
      <c r="AR192" s="134" t="s">
        <v>79</v>
      </c>
      <c r="AT192" s="142" t="s">
        <v>70</v>
      </c>
      <c r="AU192" s="142" t="s">
        <v>15</v>
      </c>
      <c r="AY192" s="134" t="s">
        <v>182</v>
      </c>
      <c r="BK192" s="143">
        <f>SUM(BK193:BK204)</f>
        <v>0</v>
      </c>
    </row>
    <row r="193" spans="1:65" s="2" customFormat="1" ht="24">
      <c r="A193" s="33"/>
      <c r="B193" s="146"/>
      <c r="C193" s="147" t="s">
        <v>385</v>
      </c>
      <c r="D193" s="342" t="s">
        <v>184</v>
      </c>
      <c r="E193" s="148" t="s">
        <v>386</v>
      </c>
      <c r="F193" s="149" t="s">
        <v>387</v>
      </c>
      <c r="G193" s="150" t="s">
        <v>187</v>
      </c>
      <c r="H193" s="151">
        <v>9</v>
      </c>
      <c r="I193" s="152"/>
      <c r="J193" s="153">
        <f>ROUND(I193*H193,2)</f>
        <v>0</v>
      </c>
      <c r="K193" s="149" t="s">
        <v>188</v>
      </c>
      <c r="L193" s="34"/>
      <c r="M193" s="154" t="s">
        <v>3</v>
      </c>
      <c r="N193" s="155" t="s">
        <v>42</v>
      </c>
      <c r="O193" s="54"/>
      <c r="P193" s="156">
        <f>O193*H193</f>
        <v>0</v>
      </c>
      <c r="Q193" s="156">
        <v>0</v>
      </c>
      <c r="R193" s="156">
        <f>Q193*H193</f>
        <v>0</v>
      </c>
      <c r="S193" s="156">
        <v>0.08317</v>
      </c>
      <c r="T193" s="157">
        <f>S193*H193</f>
        <v>0.7485299999999999</v>
      </c>
      <c r="U193" s="33"/>
      <c r="V193" s="33"/>
      <c r="W193" s="33"/>
      <c r="X193" s="33"/>
      <c r="Y193" s="33"/>
      <c r="Z193" s="33"/>
      <c r="AA193" s="33"/>
      <c r="AB193" s="33"/>
      <c r="AC193" s="33"/>
      <c r="AD193" s="33"/>
      <c r="AE193" s="33"/>
      <c r="AR193" s="158" t="s">
        <v>269</v>
      </c>
      <c r="AT193" s="158" t="s">
        <v>184</v>
      </c>
      <c r="AU193" s="158" t="s">
        <v>79</v>
      </c>
      <c r="AY193" s="18" t="s">
        <v>182</v>
      </c>
      <c r="BE193" s="159">
        <f>IF(N193="základní",J193,0)</f>
        <v>0</v>
      </c>
      <c r="BF193" s="159">
        <f>IF(N193="snížená",J193,0)</f>
        <v>0</v>
      </c>
      <c r="BG193" s="159">
        <f>IF(N193="zákl. přenesená",J193,0)</f>
        <v>0</v>
      </c>
      <c r="BH193" s="159">
        <f>IF(N193="sníž. přenesená",J193,0)</f>
        <v>0</v>
      </c>
      <c r="BI193" s="159">
        <f>IF(N193="nulová",J193,0)</f>
        <v>0</v>
      </c>
      <c r="BJ193" s="18" t="s">
        <v>15</v>
      </c>
      <c r="BK193" s="159">
        <f>ROUND(I193*H193,2)</f>
        <v>0</v>
      </c>
      <c r="BL193" s="18" t="s">
        <v>269</v>
      </c>
      <c r="BM193" s="158" t="s">
        <v>1231</v>
      </c>
    </row>
    <row r="194" spans="1:65" s="2" customFormat="1" ht="36">
      <c r="A194" s="33"/>
      <c r="B194" s="146"/>
      <c r="C194" s="147" t="s">
        <v>389</v>
      </c>
      <c r="D194" s="342" t="s">
        <v>184</v>
      </c>
      <c r="E194" s="148" t="s">
        <v>390</v>
      </c>
      <c r="F194" s="149" t="s">
        <v>391</v>
      </c>
      <c r="G194" s="150" t="s">
        <v>187</v>
      </c>
      <c r="H194" s="151">
        <v>9</v>
      </c>
      <c r="I194" s="152"/>
      <c r="J194" s="153">
        <f>ROUND(I194*H194,2)</f>
        <v>0</v>
      </c>
      <c r="K194" s="149" t="s">
        <v>188</v>
      </c>
      <c r="L194" s="34"/>
      <c r="M194" s="154" t="s">
        <v>3</v>
      </c>
      <c r="N194" s="155" t="s">
        <v>42</v>
      </c>
      <c r="O194" s="54"/>
      <c r="P194" s="156">
        <f>O194*H194</f>
        <v>0</v>
      </c>
      <c r="Q194" s="156">
        <v>0.00367</v>
      </c>
      <c r="R194" s="156">
        <f>Q194*H194</f>
        <v>0.033030000000000004</v>
      </c>
      <c r="S194" s="156">
        <v>0</v>
      </c>
      <c r="T194" s="157">
        <f>S194*H194</f>
        <v>0</v>
      </c>
      <c r="U194" s="33"/>
      <c r="V194" s="33"/>
      <c r="W194" s="33"/>
      <c r="X194" s="33"/>
      <c r="Y194" s="33"/>
      <c r="Z194" s="33"/>
      <c r="AA194" s="33"/>
      <c r="AB194" s="33"/>
      <c r="AC194" s="33"/>
      <c r="AD194" s="33"/>
      <c r="AE194" s="33"/>
      <c r="AR194" s="158" t="s">
        <v>269</v>
      </c>
      <c r="AT194" s="158" t="s">
        <v>184</v>
      </c>
      <c r="AU194" s="158" t="s">
        <v>79</v>
      </c>
      <c r="AY194" s="18" t="s">
        <v>182</v>
      </c>
      <c r="BE194" s="159">
        <f>IF(N194="základní",J194,0)</f>
        <v>0</v>
      </c>
      <c r="BF194" s="159">
        <f>IF(N194="snížená",J194,0)</f>
        <v>0</v>
      </c>
      <c r="BG194" s="159">
        <f>IF(N194="zákl. přenesená",J194,0)</f>
        <v>0</v>
      </c>
      <c r="BH194" s="159">
        <f>IF(N194="sníž. přenesená",J194,0)</f>
        <v>0</v>
      </c>
      <c r="BI194" s="159">
        <f>IF(N194="nulová",J194,0)</f>
        <v>0</v>
      </c>
      <c r="BJ194" s="18" t="s">
        <v>15</v>
      </c>
      <c r="BK194" s="159">
        <f>ROUND(I194*H194,2)</f>
        <v>0</v>
      </c>
      <c r="BL194" s="18" t="s">
        <v>269</v>
      </c>
      <c r="BM194" s="158" t="s">
        <v>1232</v>
      </c>
    </row>
    <row r="195" spans="2:51" s="13" customFormat="1" ht="12">
      <c r="B195" s="160"/>
      <c r="D195" s="343" t="s">
        <v>190</v>
      </c>
      <c r="E195" s="161" t="s">
        <v>3</v>
      </c>
      <c r="F195" s="162" t="s">
        <v>226</v>
      </c>
      <c r="H195" s="163">
        <v>9</v>
      </c>
      <c r="I195" s="164"/>
      <c r="L195" s="160"/>
      <c r="M195" s="165"/>
      <c r="N195" s="166"/>
      <c r="O195" s="166"/>
      <c r="P195" s="166"/>
      <c r="Q195" s="166"/>
      <c r="R195" s="166"/>
      <c r="S195" s="166"/>
      <c r="T195" s="167"/>
      <c r="AT195" s="161" t="s">
        <v>190</v>
      </c>
      <c r="AU195" s="161" t="s">
        <v>79</v>
      </c>
      <c r="AV195" s="13" t="s">
        <v>79</v>
      </c>
      <c r="AW195" s="13" t="s">
        <v>33</v>
      </c>
      <c r="AX195" s="13" t="s">
        <v>15</v>
      </c>
      <c r="AY195" s="161" t="s">
        <v>182</v>
      </c>
    </row>
    <row r="196" spans="1:65" s="2" customFormat="1" ht="24">
      <c r="A196" s="33"/>
      <c r="B196" s="146"/>
      <c r="C196" s="184" t="s">
        <v>393</v>
      </c>
      <c r="D196" s="345" t="s">
        <v>341</v>
      </c>
      <c r="E196" s="185" t="s">
        <v>394</v>
      </c>
      <c r="F196" s="186" t="s">
        <v>395</v>
      </c>
      <c r="G196" s="187" t="s">
        <v>187</v>
      </c>
      <c r="H196" s="188">
        <v>9.9</v>
      </c>
      <c r="I196" s="189"/>
      <c r="J196" s="190">
        <f>ROUND(I196*H196,2)</f>
        <v>0</v>
      </c>
      <c r="K196" s="186" t="s">
        <v>3</v>
      </c>
      <c r="L196" s="191"/>
      <c r="M196" s="192" t="s">
        <v>3</v>
      </c>
      <c r="N196" s="193" t="s">
        <v>42</v>
      </c>
      <c r="O196" s="54"/>
      <c r="P196" s="156">
        <f>O196*H196</f>
        <v>0</v>
      </c>
      <c r="Q196" s="156">
        <v>0.0192</v>
      </c>
      <c r="R196" s="156">
        <f>Q196*H196</f>
        <v>0.19008</v>
      </c>
      <c r="S196" s="156">
        <v>0</v>
      </c>
      <c r="T196" s="157">
        <f>S196*H196</f>
        <v>0</v>
      </c>
      <c r="U196" s="33"/>
      <c r="V196" s="33"/>
      <c r="W196" s="33"/>
      <c r="X196" s="33"/>
      <c r="Y196" s="33"/>
      <c r="Z196" s="33"/>
      <c r="AA196" s="33"/>
      <c r="AB196" s="33"/>
      <c r="AC196" s="33"/>
      <c r="AD196" s="33"/>
      <c r="AE196" s="33"/>
      <c r="AR196" s="158" t="s">
        <v>344</v>
      </c>
      <c r="AT196" s="158" t="s">
        <v>341</v>
      </c>
      <c r="AU196" s="158" t="s">
        <v>79</v>
      </c>
      <c r="AY196" s="18" t="s">
        <v>182</v>
      </c>
      <c r="BE196" s="159">
        <f>IF(N196="základní",J196,0)</f>
        <v>0</v>
      </c>
      <c r="BF196" s="159">
        <f>IF(N196="snížená",J196,0)</f>
        <v>0</v>
      </c>
      <c r="BG196" s="159">
        <f>IF(N196="zákl. přenesená",J196,0)</f>
        <v>0</v>
      </c>
      <c r="BH196" s="159">
        <f>IF(N196="sníž. přenesená",J196,0)</f>
        <v>0</v>
      </c>
      <c r="BI196" s="159">
        <f>IF(N196="nulová",J196,0)</f>
        <v>0</v>
      </c>
      <c r="BJ196" s="18" t="s">
        <v>15</v>
      </c>
      <c r="BK196" s="159">
        <f>ROUND(I196*H196,2)</f>
        <v>0</v>
      </c>
      <c r="BL196" s="18" t="s">
        <v>269</v>
      </c>
      <c r="BM196" s="158" t="s">
        <v>1233</v>
      </c>
    </row>
    <row r="197" spans="2:51" s="13" customFormat="1" ht="12">
      <c r="B197" s="160"/>
      <c r="D197" s="343" t="s">
        <v>190</v>
      </c>
      <c r="F197" s="162" t="s">
        <v>397</v>
      </c>
      <c r="H197" s="163">
        <v>9.9</v>
      </c>
      <c r="I197" s="164"/>
      <c r="L197" s="160"/>
      <c r="M197" s="165"/>
      <c r="N197" s="166"/>
      <c r="O197" s="166"/>
      <c r="P197" s="166"/>
      <c r="Q197" s="166"/>
      <c r="R197" s="166"/>
      <c r="S197" s="166"/>
      <c r="T197" s="167"/>
      <c r="AT197" s="161" t="s">
        <v>190</v>
      </c>
      <c r="AU197" s="161" t="s">
        <v>79</v>
      </c>
      <c r="AV197" s="13" t="s">
        <v>79</v>
      </c>
      <c r="AW197" s="13" t="s">
        <v>4</v>
      </c>
      <c r="AX197" s="13" t="s">
        <v>15</v>
      </c>
      <c r="AY197" s="161" t="s">
        <v>182</v>
      </c>
    </row>
    <row r="198" spans="1:65" s="2" customFormat="1" ht="24">
      <c r="A198" s="33"/>
      <c r="B198" s="146"/>
      <c r="C198" s="147" t="s">
        <v>398</v>
      </c>
      <c r="D198" s="342" t="s">
        <v>184</v>
      </c>
      <c r="E198" s="148" t="s">
        <v>399</v>
      </c>
      <c r="F198" s="149" t="s">
        <v>400</v>
      </c>
      <c r="G198" s="150" t="s">
        <v>187</v>
      </c>
      <c r="H198" s="151">
        <v>9</v>
      </c>
      <c r="I198" s="152"/>
      <c r="J198" s="153">
        <f>ROUND(I198*H198,2)</f>
        <v>0</v>
      </c>
      <c r="K198" s="149" t="s">
        <v>188</v>
      </c>
      <c r="L198" s="34"/>
      <c r="M198" s="154" t="s">
        <v>3</v>
      </c>
      <c r="N198" s="155" t="s">
        <v>42</v>
      </c>
      <c r="O198" s="54"/>
      <c r="P198" s="156">
        <f>O198*H198</f>
        <v>0</v>
      </c>
      <c r="Q198" s="156">
        <v>0</v>
      </c>
      <c r="R198" s="156">
        <f>Q198*H198</f>
        <v>0</v>
      </c>
      <c r="S198" s="156">
        <v>0</v>
      </c>
      <c r="T198" s="157">
        <f>S198*H198</f>
        <v>0</v>
      </c>
      <c r="U198" s="33"/>
      <c r="V198" s="33"/>
      <c r="W198" s="33"/>
      <c r="X198" s="33"/>
      <c r="Y198" s="33"/>
      <c r="Z198" s="33"/>
      <c r="AA198" s="33"/>
      <c r="AB198" s="33"/>
      <c r="AC198" s="33"/>
      <c r="AD198" s="33"/>
      <c r="AE198" s="33"/>
      <c r="AR198" s="158" t="s">
        <v>269</v>
      </c>
      <c r="AT198" s="158" t="s">
        <v>184</v>
      </c>
      <c r="AU198" s="158" t="s">
        <v>79</v>
      </c>
      <c r="AY198" s="18" t="s">
        <v>182</v>
      </c>
      <c r="BE198" s="159">
        <f>IF(N198="základní",J198,0)</f>
        <v>0</v>
      </c>
      <c r="BF198" s="159">
        <f>IF(N198="snížená",J198,0)</f>
        <v>0</v>
      </c>
      <c r="BG198" s="159">
        <f>IF(N198="zákl. přenesená",J198,0)</f>
        <v>0</v>
      </c>
      <c r="BH198" s="159">
        <f>IF(N198="sníž. přenesená",J198,0)</f>
        <v>0</v>
      </c>
      <c r="BI198" s="159">
        <f>IF(N198="nulová",J198,0)</f>
        <v>0</v>
      </c>
      <c r="BJ198" s="18" t="s">
        <v>15</v>
      </c>
      <c r="BK198" s="159">
        <f>ROUND(I198*H198,2)</f>
        <v>0</v>
      </c>
      <c r="BL198" s="18" t="s">
        <v>269</v>
      </c>
      <c r="BM198" s="158" t="s">
        <v>1234</v>
      </c>
    </row>
    <row r="199" spans="1:65" s="2" customFormat="1" ht="16.5" customHeight="1">
      <c r="A199" s="33"/>
      <c r="B199" s="146"/>
      <c r="C199" s="147" t="s">
        <v>402</v>
      </c>
      <c r="D199" s="342" t="s">
        <v>184</v>
      </c>
      <c r="E199" s="148" t="s">
        <v>403</v>
      </c>
      <c r="F199" s="149" t="s">
        <v>404</v>
      </c>
      <c r="G199" s="150" t="s">
        <v>187</v>
      </c>
      <c r="H199" s="151">
        <v>9</v>
      </c>
      <c r="I199" s="152"/>
      <c r="J199" s="153">
        <f>ROUND(I199*H199,2)</f>
        <v>0</v>
      </c>
      <c r="K199" s="149" t="s">
        <v>188</v>
      </c>
      <c r="L199" s="34"/>
      <c r="M199" s="154" t="s">
        <v>3</v>
      </c>
      <c r="N199" s="155" t="s">
        <v>42</v>
      </c>
      <c r="O199" s="54"/>
      <c r="P199" s="156">
        <f>O199*H199</f>
        <v>0</v>
      </c>
      <c r="Q199" s="156">
        <v>0.0003</v>
      </c>
      <c r="R199" s="156">
        <f>Q199*H199</f>
        <v>0.0026999999999999997</v>
      </c>
      <c r="S199" s="156">
        <v>0</v>
      </c>
      <c r="T199" s="157">
        <f>S199*H199</f>
        <v>0</v>
      </c>
      <c r="U199" s="33"/>
      <c r="V199" s="33"/>
      <c r="W199" s="33"/>
      <c r="X199" s="33"/>
      <c r="Y199" s="33"/>
      <c r="Z199" s="33"/>
      <c r="AA199" s="33"/>
      <c r="AB199" s="33"/>
      <c r="AC199" s="33"/>
      <c r="AD199" s="33"/>
      <c r="AE199" s="33"/>
      <c r="AR199" s="158" t="s">
        <v>269</v>
      </c>
      <c r="AT199" s="158" t="s">
        <v>184</v>
      </c>
      <c r="AU199" s="158" t="s">
        <v>79</v>
      </c>
      <c r="AY199" s="18" t="s">
        <v>182</v>
      </c>
      <c r="BE199" s="159">
        <f>IF(N199="základní",J199,0)</f>
        <v>0</v>
      </c>
      <c r="BF199" s="159">
        <f>IF(N199="snížená",J199,0)</f>
        <v>0</v>
      </c>
      <c r="BG199" s="159">
        <f>IF(N199="zákl. přenesená",J199,0)</f>
        <v>0</v>
      </c>
      <c r="BH199" s="159">
        <f>IF(N199="sníž. přenesená",J199,0)</f>
        <v>0</v>
      </c>
      <c r="BI199" s="159">
        <f>IF(N199="nulová",J199,0)</f>
        <v>0</v>
      </c>
      <c r="BJ199" s="18" t="s">
        <v>15</v>
      </c>
      <c r="BK199" s="159">
        <f>ROUND(I199*H199,2)</f>
        <v>0</v>
      </c>
      <c r="BL199" s="18" t="s">
        <v>269</v>
      </c>
      <c r="BM199" s="158" t="s">
        <v>1235</v>
      </c>
    </row>
    <row r="200" spans="1:65" s="2" customFormat="1" ht="21.75" customHeight="1">
      <c r="A200" s="33"/>
      <c r="B200" s="146"/>
      <c r="C200" s="147" t="s">
        <v>406</v>
      </c>
      <c r="D200" s="342" t="s">
        <v>184</v>
      </c>
      <c r="E200" s="148" t="s">
        <v>407</v>
      </c>
      <c r="F200" s="149" t="s">
        <v>408</v>
      </c>
      <c r="G200" s="150" t="s">
        <v>194</v>
      </c>
      <c r="H200" s="151">
        <v>1.4</v>
      </c>
      <c r="I200" s="152"/>
      <c r="J200" s="153">
        <f>ROUND(I200*H200,2)</f>
        <v>0</v>
      </c>
      <c r="K200" s="149" t="s">
        <v>188</v>
      </c>
      <c r="L200" s="34"/>
      <c r="M200" s="154" t="s">
        <v>3</v>
      </c>
      <c r="N200" s="155" t="s">
        <v>42</v>
      </c>
      <c r="O200" s="54"/>
      <c r="P200" s="156">
        <f>O200*H200</f>
        <v>0</v>
      </c>
      <c r="Q200" s="156">
        <v>4E-05</v>
      </c>
      <c r="R200" s="156">
        <f>Q200*H200</f>
        <v>5.6E-05</v>
      </c>
      <c r="S200" s="156">
        <v>0</v>
      </c>
      <c r="T200" s="157">
        <f>S200*H200</f>
        <v>0</v>
      </c>
      <c r="U200" s="33"/>
      <c r="V200" s="33"/>
      <c r="W200" s="33"/>
      <c r="X200" s="33"/>
      <c r="Y200" s="33"/>
      <c r="Z200" s="33"/>
      <c r="AA200" s="33"/>
      <c r="AB200" s="33"/>
      <c r="AC200" s="33"/>
      <c r="AD200" s="33"/>
      <c r="AE200" s="33"/>
      <c r="AR200" s="158" t="s">
        <v>269</v>
      </c>
      <c r="AT200" s="158" t="s">
        <v>184</v>
      </c>
      <c r="AU200" s="158" t="s">
        <v>79</v>
      </c>
      <c r="AY200" s="18" t="s">
        <v>182</v>
      </c>
      <c r="BE200" s="159">
        <f>IF(N200="základní",J200,0)</f>
        <v>0</v>
      </c>
      <c r="BF200" s="159">
        <f>IF(N200="snížená",J200,0)</f>
        <v>0</v>
      </c>
      <c r="BG200" s="159">
        <f>IF(N200="zákl. přenesená",J200,0)</f>
        <v>0</v>
      </c>
      <c r="BH200" s="159">
        <f>IF(N200="sníž. přenesená",J200,0)</f>
        <v>0</v>
      </c>
      <c r="BI200" s="159">
        <f>IF(N200="nulová",J200,0)</f>
        <v>0</v>
      </c>
      <c r="BJ200" s="18" t="s">
        <v>15</v>
      </c>
      <c r="BK200" s="159">
        <f>ROUND(I200*H200,2)</f>
        <v>0</v>
      </c>
      <c r="BL200" s="18" t="s">
        <v>269</v>
      </c>
      <c r="BM200" s="158" t="s">
        <v>1236</v>
      </c>
    </row>
    <row r="201" spans="2:51" s="13" customFormat="1" ht="12">
      <c r="B201" s="160"/>
      <c r="D201" s="343" t="s">
        <v>190</v>
      </c>
      <c r="E201" s="161" t="s">
        <v>3</v>
      </c>
      <c r="F201" s="162" t="s">
        <v>410</v>
      </c>
      <c r="H201" s="163">
        <v>1.4</v>
      </c>
      <c r="I201" s="164"/>
      <c r="L201" s="160"/>
      <c r="M201" s="165"/>
      <c r="N201" s="166"/>
      <c r="O201" s="166"/>
      <c r="P201" s="166"/>
      <c r="Q201" s="166"/>
      <c r="R201" s="166"/>
      <c r="S201" s="166"/>
      <c r="T201" s="167"/>
      <c r="AT201" s="161" t="s">
        <v>190</v>
      </c>
      <c r="AU201" s="161" t="s">
        <v>79</v>
      </c>
      <c r="AV201" s="13" t="s">
        <v>79</v>
      </c>
      <c r="AW201" s="13" t="s">
        <v>33</v>
      </c>
      <c r="AX201" s="13" t="s">
        <v>15</v>
      </c>
      <c r="AY201" s="161" t="s">
        <v>182</v>
      </c>
    </row>
    <row r="202" spans="1:65" s="2" customFormat="1" ht="16.5" customHeight="1">
      <c r="A202" s="33"/>
      <c r="B202" s="146"/>
      <c r="C202" s="184" t="s">
        <v>411</v>
      </c>
      <c r="D202" s="345" t="s">
        <v>341</v>
      </c>
      <c r="E202" s="185" t="s">
        <v>412</v>
      </c>
      <c r="F202" s="186" t="s">
        <v>413</v>
      </c>
      <c r="G202" s="187" t="s">
        <v>194</v>
      </c>
      <c r="H202" s="188">
        <v>1.54</v>
      </c>
      <c r="I202" s="189"/>
      <c r="J202" s="190">
        <f>ROUND(I202*H202,2)</f>
        <v>0</v>
      </c>
      <c r="K202" s="186" t="s">
        <v>188</v>
      </c>
      <c r="L202" s="191"/>
      <c r="M202" s="192" t="s">
        <v>3</v>
      </c>
      <c r="N202" s="193" t="s">
        <v>42</v>
      </c>
      <c r="O202" s="54"/>
      <c r="P202" s="156">
        <f>O202*H202</f>
        <v>0</v>
      </c>
      <c r="Q202" s="156">
        <v>0.00017</v>
      </c>
      <c r="R202" s="156">
        <f>Q202*H202</f>
        <v>0.0002618</v>
      </c>
      <c r="S202" s="156">
        <v>0</v>
      </c>
      <c r="T202" s="157">
        <f>S202*H202</f>
        <v>0</v>
      </c>
      <c r="U202" s="33"/>
      <c r="V202" s="33"/>
      <c r="W202" s="33"/>
      <c r="X202" s="33"/>
      <c r="Y202" s="33"/>
      <c r="Z202" s="33"/>
      <c r="AA202" s="33"/>
      <c r="AB202" s="33"/>
      <c r="AC202" s="33"/>
      <c r="AD202" s="33"/>
      <c r="AE202" s="33"/>
      <c r="AR202" s="158" t="s">
        <v>344</v>
      </c>
      <c r="AT202" s="158" t="s">
        <v>341</v>
      </c>
      <c r="AU202" s="158" t="s">
        <v>79</v>
      </c>
      <c r="AY202" s="18" t="s">
        <v>182</v>
      </c>
      <c r="BE202" s="159">
        <f>IF(N202="základní",J202,0)</f>
        <v>0</v>
      </c>
      <c r="BF202" s="159">
        <f>IF(N202="snížená",J202,0)</f>
        <v>0</v>
      </c>
      <c r="BG202" s="159">
        <f>IF(N202="zákl. přenesená",J202,0)</f>
        <v>0</v>
      </c>
      <c r="BH202" s="159">
        <f>IF(N202="sníž. přenesená",J202,0)</f>
        <v>0</v>
      </c>
      <c r="BI202" s="159">
        <f>IF(N202="nulová",J202,0)</f>
        <v>0</v>
      </c>
      <c r="BJ202" s="18" t="s">
        <v>15</v>
      </c>
      <c r="BK202" s="159">
        <f>ROUND(I202*H202,2)</f>
        <v>0</v>
      </c>
      <c r="BL202" s="18" t="s">
        <v>269</v>
      </c>
      <c r="BM202" s="158" t="s">
        <v>1237</v>
      </c>
    </row>
    <row r="203" spans="2:51" s="13" customFormat="1" ht="12">
      <c r="B203" s="160"/>
      <c r="D203" s="343" t="s">
        <v>190</v>
      </c>
      <c r="F203" s="162" t="s">
        <v>415</v>
      </c>
      <c r="H203" s="163">
        <v>1.54</v>
      </c>
      <c r="I203" s="164"/>
      <c r="L203" s="160"/>
      <c r="M203" s="165"/>
      <c r="N203" s="166"/>
      <c r="O203" s="166"/>
      <c r="P203" s="166"/>
      <c r="Q203" s="166"/>
      <c r="R203" s="166"/>
      <c r="S203" s="166"/>
      <c r="T203" s="167"/>
      <c r="AT203" s="161" t="s">
        <v>190</v>
      </c>
      <c r="AU203" s="161" t="s">
        <v>79</v>
      </c>
      <c r="AV203" s="13" t="s">
        <v>79</v>
      </c>
      <c r="AW203" s="13" t="s">
        <v>4</v>
      </c>
      <c r="AX203" s="13" t="s">
        <v>15</v>
      </c>
      <c r="AY203" s="161" t="s">
        <v>182</v>
      </c>
    </row>
    <row r="204" spans="1:65" s="2" customFormat="1" ht="44.25" customHeight="1">
      <c r="A204" s="33"/>
      <c r="B204" s="146"/>
      <c r="C204" s="147" t="s">
        <v>416</v>
      </c>
      <c r="D204" s="342" t="s">
        <v>184</v>
      </c>
      <c r="E204" s="148" t="s">
        <v>1238</v>
      </c>
      <c r="F204" s="149" t="s">
        <v>1239</v>
      </c>
      <c r="G204" s="150" t="s">
        <v>290</v>
      </c>
      <c r="H204" s="183"/>
      <c r="I204" s="152"/>
      <c r="J204" s="153">
        <f>ROUND(I204*H204,2)</f>
        <v>0</v>
      </c>
      <c r="K204" s="149" t="s">
        <v>188</v>
      </c>
      <c r="L204" s="34"/>
      <c r="M204" s="154" t="s">
        <v>3</v>
      </c>
      <c r="N204" s="155" t="s">
        <v>42</v>
      </c>
      <c r="O204" s="54"/>
      <c r="P204" s="156">
        <f>O204*H204</f>
        <v>0</v>
      </c>
      <c r="Q204" s="156">
        <v>0</v>
      </c>
      <c r="R204" s="156">
        <f>Q204*H204</f>
        <v>0</v>
      </c>
      <c r="S204" s="156">
        <v>0</v>
      </c>
      <c r="T204" s="157">
        <f>S204*H204</f>
        <v>0</v>
      </c>
      <c r="U204" s="33"/>
      <c r="V204" s="33"/>
      <c r="W204" s="33"/>
      <c r="X204" s="33"/>
      <c r="Y204" s="33"/>
      <c r="Z204" s="33"/>
      <c r="AA204" s="33"/>
      <c r="AB204" s="33"/>
      <c r="AC204" s="33"/>
      <c r="AD204" s="33"/>
      <c r="AE204" s="33"/>
      <c r="AR204" s="158" t="s">
        <v>269</v>
      </c>
      <c r="AT204" s="158" t="s">
        <v>184</v>
      </c>
      <c r="AU204" s="158" t="s">
        <v>79</v>
      </c>
      <c r="AY204" s="18" t="s">
        <v>182</v>
      </c>
      <c r="BE204" s="159">
        <f>IF(N204="základní",J204,0)</f>
        <v>0</v>
      </c>
      <c r="BF204" s="159">
        <f>IF(N204="snížená",J204,0)</f>
        <v>0</v>
      </c>
      <c r="BG204" s="159">
        <f>IF(N204="zákl. přenesená",J204,0)</f>
        <v>0</v>
      </c>
      <c r="BH204" s="159">
        <f>IF(N204="sníž. přenesená",J204,0)</f>
        <v>0</v>
      </c>
      <c r="BI204" s="159">
        <f>IF(N204="nulová",J204,0)</f>
        <v>0</v>
      </c>
      <c r="BJ204" s="18" t="s">
        <v>15</v>
      </c>
      <c r="BK204" s="159">
        <f>ROUND(I204*H204,2)</f>
        <v>0</v>
      </c>
      <c r="BL204" s="18" t="s">
        <v>269</v>
      </c>
      <c r="BM204" s="158" t="s">
        <v>1240</v>
      </c>
    </row>
    <row r="205" spans="2:63" s="12" customFormat="1" ht="22.9" customHeight="1">
      <c r="B205" s="133"/>
      <c r="D205" s="344" t="s">
        <v>70</v>
      </c>
      <c r="E205" s="144" t="s">
        <v>420</v>
      </c>
      <c r="F205" s="144" t="s">
        <v>421</v>
      </c>
      <c r="I205" s="136"/>
      <c r="J205" s="145">
        <f>BK205</f>
        <v>0</v>
      </c>
      <c r="L205" s="133"/>
      <c r="M205" s="138"/>
      <c r="N205" s="139"/>
      <c r="O205" s="139"/>
      <c r="P205" s="140">
        <f>SUM(P206:P232)</f>
        <v>0</v>
      </c>
      <c r="Q205" s="139"/>
      <c r="R205" s="140">
        <f>SUM(R206:R232)</f>
        <v>0.14972599999999997</v>
      </c>
      <c r="S205" s="139"/>
      <c r="T205" s="141">
        <f>SUM(T206:T232)</f>
        <v>2.5754</v>
      </c>
      <c r="AR205" s="134" t="s">
        <v>79</v>
      </c>
      <c r="AT205" s="142" t="s">
        <v>70</v>
      </c>
      <c r="AU205" s="142" t="s">
        <v>15</v>
      </c>
      <c r="AY205" s="134" t="s">
        <v>182</v>
      </c>
      <c r="BK205" s="143">
        <f>SUM(BK206:BK232)</f>
        <v>0</v>
      </c>
    </row>
    <row r="206" spans="1:65" s="2" customFormat="1" ht="24">
      <c r="A206" s="33"/>
      <c r="B206" s="146"/>
      <c r="C206" s="147" t="s">
        <v>422</v>
      </c>
      <c r="D206" s="342" t="s">
        <v>184</v>
      </c>
      <c r="E206" s="148" t="s">
        <v>423</v>
      </c>
      <c r="F206" s="149" t="s">
        <v>424</v>
      </c>
      <c r="G206" s="150" t="s">
        <v>187</v>
      </c>
      <c r="H206" s="151">
        <v>31.6</v>
      </c>
      <c r="I206" s="152"/>
      <c r="J206" s="153">
        <f>ROUND(I206*H206,2)</f>
        <v>0</v>
      </c>
      <c r="K206" s="149" t="s">
        <v>188</v>
      </c>
      <c r="L206" s="34"/>
      <c r="M206" s="154" t="s">
        <v>3</v>
      </c>
      <c r="N206" s="155" t="s">
        <v>42</v>
      </c>
      <c r="O206" s="54"/>
      <c r="P206" s="156">
        <f>O206*H206</f>
        <v>0</v>
      </c>
      <c r="Q206" s="156">
        <v>0</v>
      </c>
      <c r="R206" s="156">
        <f>Q206*H206</f>
        <v>0</v>
      </c>
      <c r="S206" s="156">
        <v>0.0815</v>
      </c>
      <c r="T206" s="157">
        <f>S206*H206</f>
        <v>2.5754</v>
      </c>
      <c r="U206" s="33"/>
      <c r="V206" s="33"/>
      <c r="W206" s="33"/>
      <c r="X206" s="33"/>
      <c r="Y206" s="33"/>
      <c r="Z206" s="33"/>
      <c r="AA206" s="33"/>
      <c r="AB206" s="33"/>
      <c r="AC206" s="33"/>
      <c r="AD206" s="33"/>
      <c r="AE206" s="33"/>
      <c r="AR206" s="158" t="s">
        <v>269</v>
      </c>
      <c r="AT206" s="158" t="s">
        <v>184</v>
      </c>
      <c r="AU206" s="158" t="s">
        <v>79</v>
      </c>
      <c r="AY206" s="18" t="s">
        <v>182</v>
      </c>
      <c r="BE206" s="159">
        <f>IF(N206="základní",J206,0)</f>
        <v>0</v>
      </c>
      <c r="BF206" s="159">
        <f>IF(N206="snížená",J206,0)</f>
        <v>0</v>
      </c>
      <c r="BG206" s="159">
        <f>IF(N206="zákl. přenesená",J206,0)</f>
        <v>0</v>
      </c>
      <c r="BH206" s="159">
        <f>IF(N206="sníž. přenesená",J206,0)</f>
        <v>0</v>
      </c>
      <c r="BI206" s="159">
        <f>IF(N206="nulová",J206,0)</f>
        <v>0</v>
      </c>
      <c r="BJ206" s="18" t="s">
        <v>15</v>
      </c>
      <c r="BK206" s="159">
        <f>ROUND(I206*H206,2)</f>
        <v>0</v>
      </c>
      <c r="BL206" s="18" t="s">
        <v>269</v>
      </c>
      <c r="BM206" s="158" t="s">
        <v>1241</v>
      </c>
    </row>
    <row r="207" spans="2:51" s="13" customFormat="1" ht="12">
      <c r="B207" s="160"/>
      <c r="D207" s="343" t="s">
        <v>190</v>
      </c>
      <c r="E207" s="161" t="s">
        <v>3</v>
      </c>
      <c r="F207" s="162" t="s">
        <v>426</v>
      </c>
      <c r="H207" s="163">
        <v>34.4</v>
      </c>
      <c r="I207" s="164"/>
      <c r="L207" s="160"/>
      <c r="M207" s="165"/>
      <c r="N207" s="166"/>
      <c r="O207" s="166"/>
      <c r="P207" s="166"/>
      <c r="Q207" s="166"/>
      <c r="R207" s="166"/>
      <c r="S207" s="166"/>
      <c r="T207" s="167"/>
      <c r="AT207" s="161" t="s">
        <v>190</v>
      </c>
      <c r="AU207" s="161" t="s">
        <v>79</v>
      </c>
      <c r="AV207" s="13" t="s">
        <v>79</v>
      </c>
      <c r="AW207" s="13" t="s">
        <v>33</v>
      </c>
      <c r="AX207" s="13" t="s">
        <v>71</v>
      </c>
      <c r="AY207" s="161" t="s">
        <v>182</v>
      </c>
    </row>
    <row r="208" spans="2:51" s="13" customFormat="1" ht="12">
      <c r="B208" s="160"/>
      <c r="D208" s="343" t="s">
        <v>190</v>
      </c>
      <c r="E208" s="161" t="s">
        <v>3</v>
      </c>
      <c r="F208" s="162" t="s">
        <v>209</v>
      </c>
      <c r="H208" s="163">
        <v>-2.8</v>
      </c>
      <c r="I208" s="164"/>
      <c r="L208" s="160"/>
      <c r="M208" s="165"/>
      <c r="N208" s="166"/>
      <c r="O208" s="166"/>
      <c r="P208" s="166"/>
      <c r="Q208" s="166"/>
      <c r="R208" s="166"/>
      <c r="S208" s="166"/>
      <c r="T208" s="167"/>
      <c r="AT208" s="161" t="s">
        <v>190</v>
      </c>
      <c r="AU208" s="161" t="s">
        <v>79</v>
      </c>
      <c r="AV208" s="13" t="s">
        <v>79</v>
      </c>
      <c r="AW208" s="13" t="s">
        <v>33</v>
      </c>
      <c r="AX208" s="13" t="s">
        <v>71</v>
      </c>
      <c r="AY208" s="161" t="s">
        <v>182</v>
      </c>
    </row>
    <row r="209" spans="2:51" s="14" customFormat="1" ht="12">
      <c r="B209" s="168"/>
      <c r="D209" s="343" t="s">
        <v>190</v>
      </c>
      <c r="E209" s="169" t="s">
        <v>3</v>
      </c>
      <c r="F209" s="170" t="s">
        <v>198</v>
      </c>
      <c r="H209" s="171">
        <v>31.6</v>
      </c>
      <c r="I209" s="172"/>
      <c r="L209" s="168"/>
      <c r="M209" s="173"/>
      <c r="N209" s="174"/>
      <c r="O209" s="174"/>
      <c r="P209" s="174"/>
      <c r="Q209" s="174"/>
      <c r="R209" s="174"/>
      <c r="S209" s="174"/>
      <c r="T209" s="175"/>
      <c r="AT209" s="169" t="s">
        <v>190</v>
      </c>
      <c r="AU209" s="169" t="s">
        <v>79</v>
      </c>
      <c r="AV209" s="14" t="s">
        <v>87</v>
      </c>
      <c r="AW209" s="14" t="s">
        <v>33</v>
      </c>
      <c r="AX209" s="14" t="s">
        <v>15</v>
      </c>
      <c r="AY209" s="169" t="s">
        <v>182</v>
      </c>
    </row>
    <row r="210" spans="1:65" s="2" customFormat="1" ht="44.25" customHeight="1">
      <c r="A210" s="33"/>
      <c r="B210" s="146"/>
      <c r="C210" s="147" t="s">
        <v>427</v>
      </c>
      <c r="D210" s="342" t="s">
        <v>184</v>
      </c>
      <c r="E210" s="148" t="s">
        <v>428</v>
      </c>
      <c r="F210" s="149" t="s">
        <v>429</v>
      </c>
      <c r="G210" s="150" t="s">
        <v>187</v>
      </c>
      <c r="H210" s="151">
        <v>38.48</v>
      </c>
      <c r="I210" s="152"/>
      <c r="J210" s="153">
        <f>ROUND(I210*H210,2)</f>
        <v>0</v>
      </c>
      <c r="K210" s="149" t="s">
        <v>188</v>
      </c>
      <c r="L210" s="34"/>
      <c r="M210" s="154" t="s">
        <v>3</v>
      </c>
      <c r="N210" s="155" t="s">
        <v>42</v>
      </c>
      <c r="O210" s="54"/>
      <c r="P210" s="156">
        <f>O210*H210</f>
        <v>0</v>
      </c>
      <c r="Q210" s="156">
        <v>0.0029</v>
      </c>
      <c r="R210" s="156">
        <f>Q210*H210</f>
        <v>0.11159199999999998</v>
      </c>
      <c r="S210" s="156">
        <v>0</v>
      </c>
      <c r="T210" s="157">
        <f>S210*H210</f>
        <v>0</v>
      </c>
      <c r="U210" s="33"/>
      <c r="V210" s="33"/>
      <c r="W210" s="33"/>
      <c r="X210" s="33"/>
      <c r="Y210" s="33"/>
      <c r="Z210" s="33"/>
      <c r="AA210" s="33"/>
      <c r="AB210" s="33"/>
      <c r="AC210" s="33"/>
      <c r="AD210" s="33"/>
      <c r="AE210" s="33"/>
      <c r="AR210" s="158" t="s">
        <v>269</v>
      </c>
      <c r="AT210" s="158" t="s">
        <v>184</v>
      </c>
      <c r="AU210" s="158" t="s">
        <v>79</v>
      </c>
      <c r="AY210" s="18" t="s">
        <v>182</v>
      </c>
      <c r="BE210" s="159">
        <f>IF(N210="základní",J210,0)</f>
        <v>0</v>
      </c>
      <c r="BF210" s="159">
        <f>IF(N210="snížená",J210,0)</f>
        <v>0</v>
      </c>
      <c r="BG210" s="159">
        <f>IF(N210="zákl. přenesená",J210,0)</f>
        <v>0</v>
      </c>
      <c r="BH210" s="159">
        <f>IF(N210="sníž. přenesená",J210,0)</f>
        <v>0</v>
      </c>
      <c r="BI210" s="159">
        <f>IF(N210="nulová",J210,0)</f>
        <v>0</v>
      </c>
      <c r="BJ210" s="18" t="s">
        <v>15</v>
      </c>
      <c r="BK210" s="159">
        <f>ROUND(I210*H210,2)</f>
        <v>0</v>
      </c>
      <c r="BL210" s="18" t="s">
        <v>269</v>
      </c>
      <c r="BM210" s="158" t="s">
        <v>1242</v>
      </c>
    </row>
    <row r="211" spans="2:51" s="13" customFormat="1" ht="12">
      <c r="B211" s="160"/>
      <c r="D211" s="343" t="s">
        <v>190</v>
      </c>
      <c r="E211" s="161" t="s">
        <v>3</v>
      </c>
      <c r="F211" s="162" t="s">
        <v>431</v>
      </c>
      <c r="H211" s="163">
        <v>41.28</v>
      </c>
      <c r="I211" s="164"/>
      <c r="L211" s="160"/>
      <c r="M211" s="165"/>
      <c r="N211" s="166"/>
      <c r="O211" s="166"/>
      <c r="P211" s="166"/>
      <c r="Q211" s="166"/>
      <c r="R211" s="166"/>
      <c r="S211" s="166"/>
      <c r="T211" s="167"/>
      <c r="AT211" s="161" t="s">
        <v>190</v>
      </c>
      <c r="AU211" s="161" t="s">
        <v>79</v>
      </c>
      <c r="AV211" s="13" t="s">
        <v>79</v>
      </c>
      <c r="AW211" s="13" t="s">
        <v>33</v>
      </c>
      <c r="AX211" s="13" t="s">
        <v>71</v>
      </c>
      <c r="AY211" s="161" t="s">
        <v>182</v>
      </c>
    </row>
    <row r="212" spans="2:51" s="13" customFormat="1" ht="12">
      <c r="B212" s="160"/>
      <c r="D212" s="343" t="s">
        <v>190</v>
      </c>
      <c r="E212" s="161" t="s">
        <v>3</v>
      </c>
      <c r="F212" s="162" t="s">
        <v>209</v>
      </c>
      <c r="H212" s="163">
        <v>-2.8</v>
      </c>
      <c r="I212" s="164"/>
      <c r="L212" s="160"/>
      <c r="M212" s="165"/>
      <c r="N212" s="166"/>
      <c r="O212" s="166"/>
      <c r="P212" s="166"/>
      <c r="Q212" s="166"/>
      <c r="R212" s="166"/>
      <c r="S212" s="166"/>
      <c r="T212" s="167"/>
      <c r="AT212" s="161" t="s">
        <v>190</v>
      </c>
      <c r="AU212" s="161" t="s">
        <v>79</v>
      </c>
      <c r="AV212" s="13" t="s">
        <v>79</v>
      </c>
      <c r="AW212" s="13" t="s">
        <v>33</v>
      </c>
      <c r="AX212" s="13" t="s">
        <v>71</v>
      </c>
      <c r="AY212" s="161" t="s">
        <v>182</v>
      </c>
    </row>
    <row r="213" spans="2:51" s="14" customFormat="1" ht="12">
      <c r="B213" s="168"/>
      <c r="D213" s="343" t="s">
        <v>190</v>
      </c>
      <c r="E213" s="169" t="s">
        <v>3</v>
      </c>
      <c r="F213" s="170" t="s">
        <v>198</v>
      </c>
      <c r="H213" s="171">
        <v>38.48</v>
      </c>
      <c r="I213" s="172"/>
      <c r="L213" s="168"/>
      <c r="M213" s="173"/>
      <c r="N213" s="174"/>
      <c r="O213" s="174"/>
      <c r="P213" s="174"/>
      <c r="Q213" s="174"/>
      <c r="R213" s="174"/>
      <c r="S213" s="174"/>
      <c r="T213" s="175"/>
      <c r="AT213" s="169" t="s">
        <v>190</v>
      </c>
      <c r="AU213" s="169" t="s">
        <v>79</v>
      </c>
      <c r="AV213" s="14" t="s">
        <v>87</v>
      </c>
      <c r="AW213" s="14" t="s">
        <v>33</v>
      </c>
      <c r="AX213" s="14" t="s">
        <v>15</v>
      </c>
      <c r="AY213" s="169" t="s">
        <v>182</v>
      </c>
    </row>
    <row r="214" spans="1:65" s="2" customFormat="1" ht="24">
      <c r="A214" s="33"/>
      <c r="B214" s="146"/>
      <c r="C214" s="184" t="s">
        <v>432</v>
      </c>
      <c r="D214" s="345" t="s">
        <v>341</v>
      </c>
      <c r="E214" s="185" t="s">
        <v>433</v>
      </c>
      <c r="F214" s="186" t="s">
        <v>434</v>
      </c>
      <c r="G214" s="187" t="s">
        <v>187</v>
      </c>
      <c r="H214" s="188">
        <v>42.328</v>
      </c>
      <c r="I214" s="189"/>
      <c r="J214" s="190">
        <f>ROUND(I214*H214,2)</f>
        <v>0</v>
      </c>
      <c r="K214" s="186" t="s">
        <v>3</v>
      </c>
      <c r="L214" s="191"/>
      <c r="M214" s="192" t="s">
        <v>3</v>
      </c>
      <c r="N214" s="193" t="s">
        <v>42</v>
      </c>
      <c r="O214" s="54"/>
      <c r="P214" s="156">
        <f>O214*H214</f>
        <v>0</v>
      </c>
      <c r="Q214" s="156">
        <v>0</v>
      </c>
      <c r="R214" s="156">
        <f>Q214*H214</f>
        <v>0</v>
      </c>
      <c r="S214" s="156">
        <v>0</v>
      </c>
      <c r="T214" s="157">
        <f>S214*H214</f>
        <v>0</v>
      </c>
      <c r="U214" s="33"/>
      <c r="V214" s="33"/>
      <c r="W214" s="33"/>
      <c r="X214" s="33"/>
      <c r="Y214" s="33"/>
      <c r="Z214" s="33"/>
      <c r="AA214" s="33"/>
      <c r="AB214" s="33"/>
      <c r="AC214" s="33"/>
      <c r="AD214" s="33"/>
      <c r="AE214" s="33"/>
      <c r="AR214" s="158" t="s">
        <v>344</v>
      </c>
      <c r="AT214" s="158" t="s">
        <v>341</v>
      </c>
      <c r="AU214" s="158" t="s">
        <v>79</v>
      </c>
      <c r="AY214" s="18" t="s">
        <v>182</v>
      </c>
      <c r="BE214" s="159">
        <f>IF(N214="základní",J214,0)</f>
        <v>0</v>
      </c>
      <c r="BF214" s="159">
        <f>IF(N214="snížená",J214,0)</f>
        <v>0</v>
      </c>
      <c r="BG214" s="159">
        <f>IF(N214="zákl. přenesená",J214,0)</f>
        <v>0</v>
      </c>
      <c r="BH214" s="159">
        <f>IF(N214="sníž. přenesená",J214,0)</f>
        <v>0</v>
      </c>
      <c r="BI214" s="159">
        <f>IF(N214="nulová",J214,0)</f>
        <v>0</v>
      </c>
      <c r="BJ214" s="18" t="s">
        <v>15</v>
      </c>
      <c r="BK214" s="159">
        <f>ROUND(I214*H214,2)</f>
        <v>0</v>
      </c>
      <c r="BL214" s="18" t="s">
        <v>269</v>
      </c>
      <c r="BM214" s="158" t="s">
        <v>1243</v>
      </c>
    </row>
    <row r="215" spans="2:51" s="13" customFormat="1" ht="12">
      <c r="B215" s="160"/>
      <c r="D215" s="343" t="s">
        <v>190</v>
      </c>
      <c r="F215" s="162" t="s">
        <v>436</v>
      </c>
      <c r="H215" s="163">
        <v>42.328</v>
      </c>
      <c r="I215" s="164"/>
      <c r="L215" s="160"/>
      <c r="M215" s="165"/>
      <c r="N215" s="166"/>
      <c r="O215" s="166"/>
      <c r="P215" s="166"/>
      <c r="Q215" s="166"/>
      <c r="R215" s="166"/>
      <c r="S215" s="166"/>
      <c r="T215" s="167"/>
      <c r="AT215" s="161" t="s">
        <v>190</v>
      </c>
      <c r="AU215" s="161" t="s">
        <v>79</v>
      </c>
      <c r="AV215" s="13" t="s">
        <v>79</v>
      </c>
      <c r="AW215" s="13" t="s">
        <v>4</v>
      </c>
      <c r="AX215" s="13" t="s">
        <v>15</v>
      </c>
      <c r="AY215" s="161" t="s">
        <v>182</v>
      </c>
    </row>
    <row r="216" spans="1:65" s="2" customFormat="1" ht="24">
      <c r="A216" s="33"/>
      <c r="B216" s="146"/>
      <c r="C216" s="147" t="s">
        <v>437</v>
      </c>
      <c r="D216" s="342" t="s">
        <v>184</v>
      </c>
      <c r="E216" s="148" t="s">
        <v>438</v>
      </c>
      <c r="F216" s="149" t="s">
        <v>439</v>
      </c>
      <c r="G216" s="150" t="s">
        <v>187</v>
      </c>
      <c r="H216" s="151">
        <v>2.5</v>
      </c>
      <c r="I216" s="152"/>
      <c r="J216" s="153">
        <f>ROUND(I216*H216,2)</f>
        <v>0</v>
      </c>
      <c r="K216" s="149" t="s">
        <v>188</v>
      </c>
      <c r="L216" s="34"/>
      <c r="M216" s="154" t="s">
        <v>3</v>
      </c>
      <c r="N216" s="155" t="s">
        <v>42</v>
      </c>
      <c r="O216" s="54"/>
      <c r="P216" s="156">
        <f>O216*H216</f>
        <v>0</v>
      </c>
      <c r="Q216" s="156">
        <v>0.00057</v>
      </c>
      <c r="R216" s="156">
        <f>Q216*H216</f>
        <v>0.001425</v>
      </c>
      <c r="S216" s="156">
        <v>0</v>
      </c>
      <c r="T216" s="157">
        <f>S216*H216</f>
        <v>0</v>
      </c>
      <c r="U216" s="33"/>
      <c r="V216" s="33"/>
      <c r="W216" s="33"/>
      <c r="X216" s="33"/>
      <c r="Y216" s="33"/>
      <c r="Z216" s="33"/>
      <c r="AA216" s="33"/>
      <c r="AB216" s="33"/>
      <c r="AC216" s="33"/>
      <c r="AD216" s="33"/>
      <c r="AE216" s="33"/>
      <c r="AR216" s="158" t="s">
        <v>269</v>
      </c>
      <c r="AT216" s="158" t="s">
        <v>184</v>
      </c>
      <c r="AU216" s="158" t="s">
        <v>79</v>
      </c>
      <c r="AY216" s="18" t="s">
        <v>182</v>
      </c>
      <c r="BE216" s="159">
        <f>IF(N216="základní",J216,0)</f>
        <v>0</v>
      </c>
      <c r="BF216" s="159">
        <f>IF(N216="snížená",J216,0)</f>
        <v>0</v>
      </c>
      <c r="BG216" s="159">
        <f>IF(N216="zákl. přenesená",J216,0)</f>
        <v>0</v>
      </c>
      <c r="BH216" s="159">
        <f>IF(N216="sníž. přenesená",J216,0)</f>
        <v>0</v>
      </c>
      <c r="BI216" s="159">
        <f>IF(N216="nulová",J216,0)</f>
        <v>0</v>
      </c>
      <c r="BJ216" s="18" t="s">
        <v>15</v>
      </c>
      <c r="BK216" s="159">
        <f>ROUND(I216*H216,2)</f>
        <v>0</v>
      </c>
      <c r="BL216" s="18" t="s">
        <v>269</v>
      </c>
      <c r="BM216" s="158" t="s">
        <v>1244</v>
      </c>
    </row>
    <row r="217" spans="2:51" s="13" customFormat="1" ht="12">
      <c r="B217" s="160"/>
      <c r="D217" s="343" t="s">
        <v>190</v>
      </c>
      <c r="E217" s="161" t="s">
        <v>3</v>
      </c>
      <c r="F217" s="162" t="s">
        <v>441</v>
      </c>
      <c r="H217" s="163">
        <v>2.5</v>
      </c>
      <c r="I217" s="164"/>
      <c r="L217" s="160"/>
      <c r="M217" s="165"/>
      <c r="N217" s="166"/>
      <c r="O217" s="166"/>
      <c r="P217" s="166"/>
      <c r="Q217" s="166"/>
      <c r="R217" s="166"/>
      <c r="S217" s="166"/>
      <c r="T217" s="167"/>
      <c r="AT217" s="161" t="s">
        <v>190</v>
      </c>
      <c r="AU217" s="161" t="s">
        <v>79</v>
      </c>
      <c r="AV217" s="13" t="s">
        <v>79</v>
      </c>
      <c r="AW217" s="13" t="s">
        <v>33</v>
      </c>
      <c r="AX217" s="13" t="s">
        <v>15</v>
      </c>
      <c r="AY217" s="161" t="s">
        <v>182</v>
      </c>
    </row>
    <row r="218" spans="1:65" s="2" customFormat="1" ht="16.5" customHeight="1">
      <c r="A218" s="33"/>
      <c r="B218" s="146"/>
      <c r="C218" s="184" t="s">
        <v>442</v>
      </c>
      <c r="D218" s="345" t="s">
        <v>341</v>
      </c>
      <c r="E218" s="185" t="s">
        <v>443</v>
      </c>
      <c r="F218" s="186" t="s">
        <v>444</v>
      </c>
      <c r="G218" s="187" t="s">
        <v>187</v>
      </c>
      <c r="H218" s="188">
        <v>2.75</v>
      </c>
      <c r="I218" s="189"/>
      <c r="J218" s="190">
        <f>ROUND(I218*H218,2)</f>
        <v>0</v>
      </c>
      <c r="K218" s="186" t="s">
        <v>188</v>
      </c>
      <c r="L218" s="191"/>
      <c r="M218" s="192" t="s">
        <v>3</v>
      </c>
      <c r="N218" s="193" t="s">
        <v>42</v>
      </c>
      <c r="O218" s="54"/>
      <c r="P218" s="156">
        <f>O218*H218</f>
        <v>0</v>
      </c>
      <c r="Q218" s="156">
        <v>0.0075</v>
      </c>
      <c r="R218" s="156">
        <f>Q218*H218</f>
        <v>0.020624999999999998</v>
      </c>
      <c r="S218" s="156">
        <v>0</v>
      </c>
      <c r="T218" s="157">
        <f>S218*H218</f>
        <v>0</v>
      </c>
      <c r="U218" s="33"/>
      <c r="V218" s="33"/>
      <c r="W218" s="33"/>
      <c r="X218" s="33"/>
      <c r="Y218" s="33"/>
      <c r="Z218" s="33"/>
      <c r="AA218" s="33"/>
      <c r="AB218" s="33"/>
      <c r="AC218" s="33"/>
      <c r="AD218" s="33"/>
      <c r="AE218" s="33"/>
      <c r="AR218" s="158" t="s">
        <v>344</v>
      </c>
      <c r="AT218" s="158" t="s">
        <v>341</v>
      </c>
      <c r="AU218" s="158" t="s">
        <v>79</v>
      </c>
      <c r="AY218" s="18" t="s">
        <v>182</v>
      </c>
      <c r="BE218" s="159">
        <f>IF(N218="základní",J218,0)</f>
        <v>0</v>
      </c>
      <c r="BF218" s="159">
        <f>IF(N218="snížená",J218,0)</f>
        <v>0</v>
      </c>
      <c r="BG218" s="159">
        <f>IF(N218="zákl. přenesená",J218,0)</f>
        <v>0</v>
      </c>
      <c r="BH218" s="159">
        <f>IF(N218="sníž. přenesená",J218,0)</f>
        <v>0</v>
      </c>
      <c r="BI218" s="159">
        <f>IF(N218="nulová",J218,0)</f>
        <v>0</v>
      </c>
      <c r="BJ218" s="18" t="s">
        <v>15</v>
      </c>
      <c r="BK218" s="159">
        <f>ROUND(I218*H218,2)</f>
        <v>0</v>
      </c>
      <c r="BL218" s="18" t="s">
        <v>269</v>
      </c>
      <c r="BM218" s="158" t="s">
        <v>1245</v>
      </c>
    </row>
    <row r="219" spans="2:51" s="13" customFormat="1" ht="12">
      <c r="B219" s="160"/>
      <c r="D219" s="343" t="s">
        <v>190</v>
      </c>
      <c r="F219" s="162" t="s">
        <v>446</v>
      </c>
      <c r="H219" s="163">
        <v>2.75</v>
      </c>
      <c r="I219" s="164"/>
      <c r="L219" s="160"/>
      <c r="M219" s="165"/>
      <c r="N219" s="166"/>
      <c r="O219" s="166"/>
      <c r="P219" s="166"/>
      <c r="Q219" s="166"/>
      <c r="R219" s="166"/>
      <c r="S219" s="166"/>
      <c r="T219" s="167"/>
      <c r="AT219" s="161" t="s">
        <v>190</v>
      </c>
      <c r="AU219" s="161" t="s">
        <v>79</v>
      </c>
      <c r="AV219" s="13" t="s">
        <v>79</v>
      </c>
      <c r="AW219" s="13" t="s">
        <v>4</v>
      </c>
      <c r="AX219" s="13" t="s">
        <v>15</v>
      </c>
      <c r="AY219" s="161" t="s">
        <v>182</v>
      </c>
    </row>
    <row r="220" spans="1:65" s="2" customFormat="1" ht="24">
      <c r="A220" s="33"/>
      <c r="B220" s="146"/>
      <c r="C220" s="147" t="s">
        <v>447</v>
      </c>
      <c r="D220" s="342" t="s">
        <v>184</v>
      </c>
      <c r="E220" s="148" t="s">
        <v>448</v>
      </c>
      <c r="F220" s="149" t="s">
        <v>449</v>
      </c>
      <c r="G220" s="150" t="s">
        <v>194</v>
      </c>
      <c r="H220" s="151">
        <v>10</v>
      </c>
      <c r="I220" s="152"/>
      <c r="J220" s="153">
        <f>ROUND(I220*H220,2)</f>
        <v>0</v>
      </c>
      <c r="K220" s="149" t="s">
        <v>188</v>
      </c>
      <c r="L220" s="34"/>
      <c r="M220" s="154" t="s">
        <v>3</v>
      </c>
      <c r="N220" s="155" t="s">
        <v>42</v>
      </c>
      <c r="O220" s="54"/>
      <c r="P220" s="156">
        <f>O220*H220</f>
        <v>0</v>
      </c>
      <c r="Q220" s="156">
        <v>0.00031</v>
      </c>
      <c r="R220" s="156">
        <f>Q220*H220</f>
        <v>0.0031</v>
      </c>
      <c r="S220" s="156">
        <v>0</v>
      </c>
      <c r="T220" s="157">
        <f>S220*H220</f>
        <v>0</v>
      </c>
      <c r="U220" s="33"/>
      <c r="V220" s="33"/>
      <c r="W220" s="33"/>
      <c r="X220" s="33"/>
      <c r="Y220" s="33"/>
      <c r="Z220" s="33"/>
      <c r="AA220" s="33"/>
      <c r="AB220" s="33"/>
      <c r="AC220" s="33"/>
      <c r="AD220" s="33"/>
      <c r="AE220" s="33"/>
      <c r="AR220" s="158" t="s">
        <v>269</v>
      </c>
      <c r="AT220" s="158" t="s">
        <v>184</v>
      </c>
      <c r="AU220" s="158" t="s">
        <v>79</v>
      </c>
      <c r="AY220" s="18" t="s">
        <v>182</v>
      </c>
      <c r="BE220" s="159">
        <f>IF(N220="základní",J220,0)</f>
        <v>0</v>
      </c>
      <c r="BF220" s="159">
        <f>IF(N220="snížená",J220,0)</f>
        <v>0</v>
      </c>
      <c r="BG220" s="159">
        <f>IF(N220="zákl. přenesená",J220,0)</f>
        <v>0</v>
      </c>
      <c r="BH220" s="159">
        <f>IF(N220="sníž. přenesená",J220,0)</f>
        <v>0</v>
      </c>
      <c r="BI220" s="159">
        <f>IF(N220="nulová",J220,0)</f>
        <v>0</v>
      </c>
      <c r="BJ220" s="18" t="s">
        <v>15</v>
      </c>
      <c r="BK220" s="159">
        <f>ROUND(I220*H220,2)</f>
        <v>0</v>
      </c>
      <c r="BL220" s="18" t="s">
        <v>269</v>
      </c>
      <c r="BM220" s="158" t="s">
        <v>1246</v>
      </c>
    </row>
    <row r="221" spans="2:51" s="13" customFormat="1" ht="12">
      <c r="B221" s="160"/>
      <c r="D221" s="343" t="s">
        <v>190</v>
      </c>
      <c r="E221" s="161" t="s">
        <v>3</v>
      </c>
      <c r="F221" s="162" t="s">
        <v>451</v>
      </c>
      <c r="H221" s="163">
        <v>10</v>
      </c>
      <c r="I221" s="164"/>
      <c r="L221" s="160"/>
      <c r="M221" s="165"/>
      <c r="N221" s="166"/>
      <c r="O221" s="166"/>
      <c r="P221" s="166"/>
      <c r="Q221" s="166"/>
      <c r="R221" s="166"/>
      <c r="S221" s="166"/>
      <c r="T221" s="167"/>
      <c r="AT221" s="161" t="s">
        <v>190</v>
      </c>
      <c r="AU221" s="161" t="s">
        <v>79</v>
      </c>
      <c r="AV221" s="13" t="s">
        <v>79</v>
      </c>
      <c r="AW221" s="13" t="s">
        <v>33</v>
      </c>
      <c r="AX221" s="13" t="s">
        <v>15</v>
      </c>
      <c r="AY221" s="161" t="s">
        <v>182</v>
      </c>
    </row>
    <row r="222" spans="1:65" s="2" customFormat="1" ht="16.5" customHeight="1">
      <c r="A222" s="33"/>
      <c r="B222" s="146"/>
      <c r="C222" s="147" t="s">
        <v>452</v>
      </c>
      <c r="D222" s="342" t="s">
        <v>184</v>
      </c>
      <c r="E222" s="148" t="s">
        <v>453</v>
      </c>
      <c r="F222" s="149" t="s">
        <v>454</v>
      </c>
      <c r="G222" s="150" t="s">
        <v>187</v>
      </c>
      <c r="H222" s="151">
        <v>38.48</v>
      </c>
      <c r="I222" s="152"/>
      <c r="J222" s="153">
        <f>ROUND(I222*H222,2)</f>
        <v>0</v>
      </c>
      <c r="K222" s="149" t="s">
        <v>188</v>
      </c>
      <c r="L222" s="34"/>
      <c r="M222" s="154" t="s">
        <v>3</v>
      </c>
      <c r="N222" s="155" t="s">
        <v>42</v>
      </c>
      <c r="O222" s="54"/>
      <c r="P222" s="156">
        <f>O222*H222</f>
        <v>0</v>
      </c>
      <c r="Q222" s="156">
        <v>0.0003</v>
      </c>
      <c r="R222" s="156">
        <f>Q222*H222</f>
        <v>0.011543999999999999</v>
      </c>
      <c r="S222" s="156">
        <v>0</v>
      </c>
      <c r="T222" s="157">
        <f>S222*H222</f>
        <v>0</v>
      </c>
      <c r="U222" s="33"/>
      <c r="V222" s="33"/>
      <c r="W222" s="33"/>
      <c r="X222" s="33"/>
      <c r="Y222" s="33"/>
      <c r="Z222" s="33"/>
      <c r="AA222" s="33"/>
      <c r="AB222" s="33"/>
      <c r="AC222" s="33"/>
      <c r="AD222" s="33"/>
      <c r="AE222" s="33"/>
      <c r="AR222" s="158" t="s">
        <v>269</v>
      </c>
      <c r="AT222" s="158" t="s">
        <v>184</v>
      </c>
      <c r="AU222" s="158" t="s">
        <v>79</v>
      </c>
      <c r="AY222" s="18" t="s">
        <v>182</v>
      </c>
      <c r="BE222" s="159">
        <f>IF(N222="základní",J222,0)</f>
        <v>0</v>
      </c>
      <c r="BF222" s="159">
        <f>IF(N222="snížená",J222,0)</f>
        <v>0</v>
      </c>
      <c r="BG222" s="159">
        <f>IF(N222="zákl. přenesená",J222,0)</f>
        <v>0</v>
      </c>
      <c r="BH222" s="159">
        <f>IF(N222="sníž. přenesená",J222,0)</f>
        <v>0</v>
      </c>
      <c r="BI222" s="159">
        <f>IF(N222="nulová",J222,0)</f>
        <v>0</v>
      </c>
      <c r="BJ222" s="18" t="s">
        <v>15</v>
      </c>
      <c r="BK222" s="159">
        <f>ROUND(I222*H222,2)</f>
        <v>0</v>
      </c>
      <c r="BL222" s="18" t="s">
        <v>269</v>
      </c>
      <c r="BM222" s="158" t="s">
        <v>1247</v>
      </c>
    </row>
    <row r="223" spans="1:65" s="2" customFormat="1" ht="16.5" customHeight="1">
      <c r="A223" s="33"/>
      <c r="B223" s="146"/>
      <c r="C223" s="147" t="s">
        <v>456</v>
      </c>
      <c r="D223" s="342" t="s">
        <v>184</v>
      </c>
      <c r="E223" s="148" t="s">
        <v>457</v>
      </c>
      <c r="F223" s="149" t="s">
        <v>458</v>
      </c>
      <c r="G223" s="150" t="s">
        <v>194</v>
      </c>
      <c r="H223" s="151">
        <v>48</v>
      </c>
      <c r="I223" s="152"/>
      <c r="J223" s="153">
        <f>ROUND(I223*H223,2)</f>
        <v>0</v>
      </c>
      <c r="K223" s="149" t="s">
        <v>188</v>
      </c>
      <c r="L223" s="34"/>
      <c r="M223" s="154" t="s">
        <v>3</v>
      </c>
      <c r="N223" s="155" t="s">
        <v>42</v>
      </c>
      <c r="O223" s="54"/>
      <c r="P223" s="156">
        <f>O223*H223</f>
        <v>0</v>
      </c>
      <c r="Q223" s="156">
        <v>3E-05</v>
      </c>
      <c r="R223" s="156">
        <f>Q223*H223</f>
        <v>0.00144</v>
      </c>
      <c r="S223" s="156">
        <v>0</v>
      </c>
      <c r="T223" s="157">
        <f>S223*H223</f>
        <v>0</v>
      </c>
      <c r="U223" s="33"/>
      <c r="V223" s="33"/>
      <c r="W223" s="33"/>
      <c r="X223" s="33"/>
      <c r="Y223" s="33"/>
      <c r="Z223" s="33"/>
      <c r="AA223" s="33"/>
      <c r="AB223" s="33"/>
      <c r="AC223" s="33"/>
      <c r="AD223" s="33"/>
      <c r="AE223" s="33"/>
      <c r="AR223" s="158" t="s">
        <v>269</v>
      </c>
      <c r="AT223" s="158" t="s">
        <v>184</v>
      </c>
      <c r="AU223" s="158" t="s">
        <v>79</v>
      </c>
      <c r="AY223" s="18" t="s">
        <v>182</v>
      </c>
      <c r="BE223" s="159">
        <f>IF(N223="základní",J223,0)</f>
        <v>0</v>
      </c>
      <c r="BF223" s="159">
        <f>IF(N223="snížená",J223,0)</f>
        <v>0</v>
      </c>
      <c r="BG223" s="159">
        <f>IF(N223="zákl. přenesená",J223,0)</f>
        <v>0</v>
      </c>
      <c r="BH223" s="159">
        <f>IF(N223="sníž. přenesená",J223,0)</f>
        <v>0</v>
      </c>
      <c r="BI223" s="159">
        <f>IF(N223="nulová",J223,0)</f>
        <v>0</v>
      </c>
      <c r="BJ223" s="18" t="s">
        <v>15</v>
      </c>
      <c r="BK223" s="159">
        <f>ROUND(I223*H223,2)</f>
        <v>0</v>
      </c>
      <c r="BL223" s="18" t="s">
        <v>269</v>
      </c>
      <c r="BM223" s="158" t="s">
        <v>1248</v>
      </c>
    </row>
    <row r="224" spans="2:51" s="15" customFormat="1" ht="12">
      <c r="B224" s="176"/>
      <c r="D224" s="343" t="s">
        <v>190</v>
      </c>
      <c r="E224" s="177" t="s">
        <v>3</v>
      </c>
      <c r="F224" s="178" t="s">
        <v>460</v>
      </c>
      <c r="H224" s="177" t="s">
        <v>3</v>
      </c>
      <c r="I224" s="179"/>
      <c r="L224" s="176"/>
      <c r="M224" s="180"/>
      <c r="N224" s="181"/>
      <c r="O224" s="181"/>
      <c r="P224" s="181"/>
      <c r="Q224" s="181"/>
      <c r="R224" s="181"/>
      <c r="S224" s="181"/>
      <c r="T224" s="182"/>
      <c r="AT224" s="177" t="s">
        <v>190</v>
      </c>
      <c r="AU224" s="177" t="s">
        <v>79</v>
      </c>
      <c r="AV224" s="15" t="s">
        <v>15</v>
      </c>
      <c r="AW224" s="15" t="s">
        <v>33</v>
      </c>
      <c r="AX224" s="15" t="s">
        <v>71</v>
      </c>
      <c r="AY224" s="177" t="s">
        <v>182</v>
      </c>
    </row>
    <row r="225" spans="2:51" s="13" customFormat="1" ht="12">
      <c r="B225" s="160"/>
      <c r="D225" s="343" t="s">
        <v>190</v>
      </c>
      <c r="E225" s="161" t="s">
        <v>3</v>
      </c>
      <c r="F225" s="162" t="s">
        <v>461</v>
      </c>
      <c r="H225" s="163">
        <v>15.8</v>
      </c>
      <c r="I225" s="164"/>
      <c r="L225" s="160"/>
      <c r="M225" s="165"/>
      <c r="N225" s="166"/>
      <c r="O225" s="166"/>
      <c r="P225" s="166"/>
      <c r="Q225" s="166"/>
      <c r="R225" s="166"/>
      <c r="S225" s="166"/>
      <c r="T225" s="167"/>
      <c r="AT225" s="161" t="s">
        <v>190</v>
      </c>
      <c r="AU225" s="161" t="s">
        <v>79</v>
      </c>
      <c r="AV225" s="13" t="s">
        <v>79</v>
      </c>
      <c r="AW225" s="13" t="s">
        <v>33</v>
      </c>
      <c r="AX225" s="13" t="s">
        <v>71</v>
      </c>
      <c r="AY225" s="161" t="s">
        <v>182</v>
      </c>
    </row>
    <row r="226" spans="2:51" s="15" customFormat="1" ht="12">
      <c r="B226" s="176"/>
      <c r="D226" s="343" t="s">
        <v>190</v>
      </c>
      <c r="E226" s="177" t="s">
        <v>3</v>
      </c>
      <c r="F226" s="178" t="s">
        <v>462</v>
      </c>
      <c r="H226" s="177" t="s">
        <v>3</v>
      </c>
      <c r="I226" s="179"/>
      <c r="L226" s="176"/>
      <c r="M226" s="180"/>
      <c r="N226" s="181"/>
      <c r="O226" s="181"/>
      <c r="P226" s="181"/>
      <c r="Q226" s="181"/>
      <c r="R226" s="181"/>
      <c r="S226" s="181"/>
      <c r="T226" s="182"/>
      <c r="AT226" s="177" t="s">
        <v>190</v>
      </c>
      <c r="AU226" s="177" t="s">
        <v>79</v>
      </c>
      <c r="AV226" s="15" t="s">
        <v>15</v>
      </c>
      <c r="AW226" s="15" t="s">
        <v>33</v>
      </c>
      <c r="AX226" s="15" t="s">
        <v>71</v>
      </c>
      <c r="AY226" s="177" t="s">
        <v>182</v>
      </c>
    </row>
    <row r="227" spans="2:51" s="13" customFormat="1" ht="12">
      <c r="B227" s="160"/>
      <c r="D227" s="343" t="s">
        <v>190</v>
      </c>
      <c r="E227" s="161" t="s">
        <v>3</v>
      </c>
      <c r="F227" s="162" t="s">
        <v>463</v>
      </c>
      <c r="H227" s="163">
        <v>19.2</v>
      </c>
      <c r="I227" s="164"/>
      <c r="L227" s="160"/>
      <c r="M227" s="165"/>
      <c r="N227" s="166"/>
      <c r="O227" s="166"/>
      <c r="P227" s="166"/>
      <c r="Q227" s="166"/>
      <c r="R227" s="166"/>
      <c r="S227" s="166"/>
      <c r="T227" s="167"/>
      <c r="AT227" s="161" t="s">
        <v>190</v>
      </c>
      <c r="AU227" s="161" t="s">
        <v>79</v>
      </c>
      <c r="AV227" s="13" t="s">
        <v>79</v>
      </c>
      <c r="AW227" s="13" t="s">
        <v>33</v>
      </c>
      <c r="AX227" s="13" t="s">
        <v>71</v>
      </c>
      <c r="AY227" s="161" t="s">
        <v>182</v>
      </c>
    </row>
    <row r="228" spans="2:51" s="13" customFormat="1" ht="12">
      <c r="B228" s="160"/>
      <c r="D228" s="343" t="s">
        <v>190</v>
      </c>
      <c r="E228" s="161" t="s">
        <v>3</v>
      </c>
      <c r="F228" s="162" t="s">
        <v>464</v>
      </c>
      <c r="H228" s="163">
        <v>5</v>
      </c>
      <c r="I228" s="164"/>
      <c r="L228" s="160"/>
      <c r="M228" s="165"/>
      <c r="N228" s="166"/>
      <c r="O228" s="166"/>
      <c r="P228" s="166"/>
      <c r="Q228" s="166"/>
      <c r="R228" s="166"/>
      <c r="S228" s="166"/>
      <c r="T228" s="167"/>
      <c r="AT228" s="161" t="s">
        <v>190</v>
      </c>
      <c r="AU228" s="161" t="s">
        <v>79</v>
      </c>
      <c r="AV228" s="13" t="s">
        <v>79</v>
      </c>
      <c r="AW228" s="13" t="s">
        <v>33</v>
      </c>
      <c r="AX228" s="13" t="s">
        <v>71</v>
      </c>
      <c r="AY228" s="161" t="s">
        <v>182</v>
      </c>
    </row>
    <row r="229" spans="2:51" s="15" customFormat="1" ht="12">
      <c r="B229" s="176"/>
      <c r="D229" s="343" t="s">
        <v>190</v>
      </c>
      <c r="E229" s="177" t="s">
        <v>3</v>
      </c>
      <c r="F229" s="178" t="s">
        <v>465</v>
      </c>
      <c r="H229" s="177" t="s">
        <v>3</v>
      </c>
      <c r="I229" s="179"/>
      <c r="L229" s="176"/>
      <c r="M229" s="180"/>
      <c r="N229" s="181"/>
      <c r="O229" s="181"/>
      <c r="P229" s="181"/>
      <c r="Q229" s="181"/>
      <c r="R229" s="181"/>
      <c r="S229" s="181"/>
      <c r="T229" s="182"/>
      <c r="AT229" s="177" t="s">
        <v>190</v>
      </c>
      <c r="AU229" s="177" t="s">
        <v>79</v>
      </c>
      <c r="AV229" s="15" t="s">
        <v>15</v>
      </c>
      <c r="AW229" s="15" t="s">
        <v>33</v>
      </c>
      <c r="AX229" s="15" t="s">
        <v>71</v>
      </c>
      <c r="AY229" s="177" t="s">
        <v>182</v>
      </c>
    </row>
    <row r="230" spans="2:51" s="13" customFormat="1" ht="12">
      <c r="B230" s="160"/>
      <c r="D230" s="343" t="s">
        <v>190</v>
      </c>
      <c r="E230" s="161" t="s">
        <v>3</v>
      </c>
      <c r="F230" s="162" t="s">
        <v>466</v>
      </c>
      <c r="H230" s="163">
        <v>8</v>
      </c>
      <c r="I230" s="164"/>
      <c r="L230" s="160"/>
      <c r="M230" s="165"/>
      <c r="N230" s="166"/>
      <c r="O230" s="166"/>
      <c r="P230" s="166"/>
      <c r="Q230" s="166"/>
      <c r="R230" s="166"/>
      <c r="S230" s="166"/>
      <c r="T230" s="167"/>
      <c r="AT230" s="161" t="s">
        <v>190</v>
      </c>
      <c r="AU230" s="161" t="s">
        <v>79</v>
      </c>
      <c r="AV230" s="13" t="s">
        <v>79</v>
      </c>
      <c r="AW230" s="13" t="s">
        <v>33</v>
      </c>
      <c r="AX230" s="13" t="s">
        <v>71</v>
      </c>
      <c r="AY230" s="161" t="s">
        <v>182</v>
      </c>
    </row>
    <row r="231" spans="2:51" s="14" customFormat="1" ht="12">
      <c r="B231" s="168"/>
      <c r="D231" s="343" t="s">
        <v>190</v>
      </c>
      <c r="E231" s="169" t="s">
        <v>3</v>
      </c>
      <c r="F231" s="170" t="s">
        <v>198</v>
      </c>
      <c r="H231" s="171">
        <v>48</v>
      </c>
      <c r="I231" s="172"/>
      <c r="L231" s="168"/>
      <c r="M231" s="173"/>
      <c r="N231" s="174"/>
      <c r="O231" s="174"/>
      <c r="P231" s="174"/>
      <c r="Q231" s="174"/>
      <c r="R231" s="174"/>
      <c r="S231" s="174"/>
      <c r="T231" s="175"/>
      <c r="AT231" s="169" t="s">
        <v>190</v>
      </c>
      <c r="AU231" s="169" t="s">
        <v>79</v>
      </c>
      <c r="AV231" s="14" t="s">
        <v>87</v>
      </c>
      <c r="AW231" s="14" t="s">
        <v>33</v>
      </c>
      <c r="AX231" s="14" t="s">
        <v>15</v>
      </c>
      <c r="AY231" s="169" t="s">
        <v>182</v>
      </c>
    </row>
    <row r="232" spans="1:65" s="2" customFormat="1" ht="44.25" customHeight="1">
      <c r="A232" s="33"/>
      <c r="B232" s="146"/>
      <c r="C232" s="147" t="s">
        <v>467</v>
      </c>
      <c r="D232" s="342" t="s">
        <v>184</v>
      </c>
      <c r="E232" s="148" t="s">
        <v>1249</v>
      </c>
      <c r="F232" s="149" t="s">
        <v>1250</v>
      </c>
      <c r="G232" s="150" t="s">
        <v>290</v>
      </c>
      <c r="H232" s="183"/>
      <c r="I232" s="152"/>
      <c r="J232" s="153">
        <f>ROUND(I232*H232,2)</f>
        <v>0</v>
      </c>
      <c r="K232" s="149" t="s">
        <v>188</v>
      </c>
      <c r="L232" s="34"/>
      <c r="M232" s="154" t="s">
        <v>3</v>
      </c>
      <c r="N232" s="155" t="s">
        <v>42</v>
      </c>
      <c r="O232" s="54"/>
      <c r="P232" s="156">
        <f>O232*H232</f>
        <v>0</v>
      </c>
      <c r="Q232" s="156">
        <v>0</v>
      </c>
      <c r="R232" s="156">
        <f>Q232*H232</f>
        <v>0</v>
      </c>
      <c r="S232" s="156">
        <v>0</v>
      </c>
      <c r="T232" s="157">
        <f>S232*H232</f>
        <v>0</v>
      </c>
      <c r="U232" s="33"/>
      <c r="V232" s="33"/>
      <c r="W232" s="33"/>
      <c r="X232" s="33"/>
      <c r="Y232" s="33"/>
      <c r="Z232" s="33"/>
      <c r="AA232" s="33"/>
      <c r="AB232" s="33"/>
      <c r="AC232" s="33"/>
      <c r="AD232" s="33"/>
      <c r="AE232" s="33"/>
      <c r="AR232" s="158" t="s">
        <v>269</v>
      </c>
      <c r="AT232" s="158" t="s">
        <v>184</v>
      </c>
      <c r="AU232" s="158" t="s">
        <v>79</v>
      </c>
      <c r="AY232" s="18" t="s">
        <v>182</v>
      </c>
      <c r="BE232" s="159">
        <f>IF(N232="základní",J232,0)</f>
        <v>0</v>
      </c>
      <c r="BF232" s="159">
        <f>IF(N232="snížená",J232,0)</f>
        <v>0</v>
      </c>
      <c r="BG232" s="159">
        <f>IF(N232="zákl. přenesená",J232,0)</f>
        <v>0</v>
      </c>
      <c r="BH232" s="159">
        <f>IF(N232="sníž. přenesená",J232,0)</f>
        <v>0</v>
      </c>
      <c r="BI232" s="159">
        <f>IF(N232="nulová",J232,0)</f>
        <v>0</v>
      </c>
      <c r="BJ232" s="18" t="s">
        <v>15</v>
      </c>
      <c r="BK232" s="159">
        <f>ROUND(I232*H232,2)</f>
        <v>0</v>
      </c>
      <c r="BL232" s="18" t="s">
        <v>269</v>
      </c>
      <c r="BM232" s="158" t="s">
        <v>1251</v>
      </c>
    </row>
    <row r="233" spans="2:63" s="12" customFormat="1" ht="22.9" customHeight="1">
      <c r="B233" s="133"/>
      <c r="D233" s="344" t="s">
        <v>70</v>
      </c>
      <c r="E233" s="144" t="s">
        <v>471</v>
      </c>
      <c r="F233" s="144" t="s">
        <v>472</v>
      </c>
      <c r="I233" s="136"/>
      <c r="J233" s="145">
        <f>BK233</f>
        <v>0</v>
      </c>
      <c r="L233" s="133"/>
      <c r="M233" s="138"/>
      <c r="N233" s="139"/>
      <c r="O233" s="139"/>
      <c r="P233" s="140">
        <f>SUM(P234:P238)</f>
        <v>0</v>
      </c>
      <c r="Q233" s="139"/>
      <c r="R233" s="140">
        <f>SUM(R234:R238)</f>
        <v>0.0008695</v>
      </c>
      <c r="S233" s="139"/>
      <c r="T233" s="141">
        <f>SUM(T234:T238)</f>
        <v>0</v>
      </c>
      <c r="AR233" s="134" t="s">
        <v>79</v>
      </c>
      <c r="AT233" s="142" t="s">
        <v>70</v>
      </c>
      <c r="AU233" s="142" t="s">
        <v>15</v>
      </c>
      <c r="AY233" s="134" t="s">
        <v>182</v>
      </c>
      <c r="BK233" s="143">
        <f>SUM(BK234:BK238)</f>
        <v>0</v>
      </c>
    </row>
    <row r="234" spans="1:65" s="2" customFormat="1" ht="24">
      <c r="A234" s="33"/>
      <c r="B234" s="146"/>
      <c r="C234" s="147" t="s">
        <v>473</v>
      </c>
      <c r="D234" s="342" t="s">
        <v>184</v>
      </c>
      <c r="E234" s="148" t="s">
        <v>474</v>
      </c>
      <c r="F234" s="149" t="s">
        <v>475</v>
      </c>
      <c r="G234" s="150" t="s">
        <v>187</v>
      </c>
      <c r="H234" s="151">
        <v>2.35</v>
      </c>
      <c r="I234" s="152"/>
      <c r="J234" s="153">
        <f>ROUND(I234*H234,2)</f>
        <v>0</v>
      </c>
      <c r="K234" s="149" t="s">
        <v>188</v>
      </c>
      <c r="L234" s="34"/>
      <c r="M234" s="154" t="s">
        <v>3</v>
      </c>
      <c r="N234" s="155" t="s">
        <v>42</v>
      </c>
      <c r="O234" s="54"/>
      <c r="P234" s="156">
        <f>O234*H234</f>
        <v>0</v>
      </c>
      <c r="Q234" s="156">
        <v>0</v>
      </c>
      <c r="R234" s="156">
        <f>Q234*H234</f>
        <v>0</v>
      </c>
      <c r="S234" s="156">
        <v>0</v>
      </c>
      <c r="T234" s="157">
        <f>S234*H234</f>
        <v>0</v>
      </c>
      <c r="U234" s="33"/>
      <c r="V234" s="33"/>
      <c r="W234" s="33"/>
      <c r="X234" s="33"/>
      <c r="Y234" s="33"/>
      <c r="Z234" s="33"/>
      <c r="AA234" s="33"/>
      <c r="AB234" s="33"/>
      <c r="AC234" s="33"/>
      <c r="AD234" s="33"/>
      <c r="AE234" s="33"/>
      <c r="AR234" s="158" t="s">
        <v>269</v>
      </c>
      <c r="AT234" s="158" t="s">
        <v>184</v>
      </c>
      <c r="AU234" s="158" t="s">
        <v>79</v>
      </c>
      <c r="AY234" s="18" t="s">
        <v>182</v>
      </c>
      <c r="BE234" s="159">
        <f>IF(N234="základní",J234,0)</f>
        <v>0</v>
      </c>
      <c r="BF234" s="159">
        <f>IF(N234="snížená",J234,0)</f>
        <v>0</v>
      </c>
      <c r="BG234" s="159">
        <f>IF(N234="zákl. přenesená",J234,0)</f>
        <v>0</v>
      </c>
      <c r="BH234" s="159">
        <f>IF(N234="sníž. přenesená",J234,0)</f>
        <v>0</v>
      </c>
      <c r="BI234" s="159">
        <f>IF(N234="nulová",J234,0)</f>
        <v>0</v>
      </c>
      <c r="BJ234" s="18" t="s">
        <v>15</v>
      </c>
      <c r="BK234" s="159">
        <f>ROUND(I234*H234,2)</f>
        <v>0</v>
      </c>
      <c r="BL234" s="18" t="s">
        <v>269</v>
      </c>
      <c r="BM234" s="158" t="s">
        <v>1252</v>
      </c>
    </row>
    <row r="235" spans="2:51" s="15" customFormat="1" ht="12">
      <c r="B235" s="176"/>
      <c r="D235" s="343" t="s">
        <v>190</v>
      </c>
      <c r="E235" s="177" t="s">
        <v>3</v>
      </c>
      <c r="F235" s="178" t="s">
        <v>477</v>
      </c>
      <c r="H235" s="177" t="s">
        <v>3</v>
      </c>
      <c r="I235" s="179"/>
      <c r="L235" s="176"/>
      <c r="M235" s="180"/>
      <c r="N235" s="181"/>
      <c r="O235" s="181"/>
      <c r="P235" s="181"/>
      <c r="Q235" s="181"/>
      <c r="R235" s="181"/>
      <c r="S235" s="181"/>
      <c r="T235" s="182"/>
      <c r="AT235" s="177" t="s">
        <v>190</v>
      </c>
      <c r="AU235" s="177" t="s">
        <v>79</v>
      </c>
      <c r="AV235" s="15" t="s">
        <v>15</v>
      </c>
      <c r="AW235" s="15" t="s">
        <v>33</v>
      </c>
      <c r="AX235" s="15" t="s">
        <v>71</v>
      </c>
      <c r="AY235" s="177" t="s">
        <v>182</v>
      </c>
    </row>
    <row r="236" spans="2:51" s="13" customFormat="1" ht="12">
      <c r="B236" s="160"/>
      <c r="D236" s="343" t="s">
        <v>190</v>
      </c>
      <c r="E236" s="161" t="s">
        <v>3</v>
      </c>
      <c r="F236" s="162" t="s">
        <v>478</v>
      </c>
      <c r="H236" s="163">
        <v>2.35</v>
      </c>
      <c r="I236" s="164"/>
      <c r="L236" s="160"/>
      <c r="M236" s="165"/>
      <c r="N236" s="166"/>
      <c r="O236" s="166"/>
      <c r="P236" s="166"/>
      <c r="Q236" s="166"/>
      <c r="R236" s="166"/>
      <c r="S236" s="166"/>
      <c r="T236" s="167"/>
      <c r="AT236" s="161" t="s">
        <v>190</v>
      </c>
      <c r="AU236" s="161" t="s">
        <v>79</v>
      </c>
      <c r="AV236" s="13" t="s">
        <v>79</v>
      </c>
      <c r="AW236" s="13" t="s">
        <v>33</v>
      </c>
      <c r="AX236" s="13" t="s">
        <v>15</v>
      </c>
      <c r="AY236" s="161" t="s">
        <v>182</v>
      </c>
    </row>
    <row r="237" spans="1:65" s="2" customFormat="1" ht="24">
      <c r="A237" s="33"/>
      <c r="B237" s="146"/>
      <c r="C237" s="147" t="s">
        <v>479</v>
      </c>
      <c r="D237" s="342" t="s">
        <v>184</v>
      </c>
      <c r="E237" s="148" t="s">
        <v>480</v>
      </c>
      <c r="F237" s="149" t="s">
        <v>481</v>
      </c>
      <c r="G237" s="150" t="s">
        <v>187</v>
      </c>
      <c r="H237" s="151">
        <v>2.35</v>
      </c>
      <c r="I237" s="152"/>
      <c r="J237" s="153">
        <f>ROUND(I237*H237,2)</f>
        <v>0</v>
      </c>
      <c r="K237" s="149" t="s">
        <v>188</v>
      </c>
      <c r="L237" s="34"/>
      <c r="M237" s="154" t="s">
        <v>3</v>
      </c>
      <c r="N237" s="155" t="s">
        <v>42</v>
      </c>
      <c r="O237" s="54"/>
      <c r="P237" s="156">
        <f>O237*H237</f>
        <v>0</v>
      </c>
      <c r="Q237" s="156">
        <v>0.00014</v>
      </c>
      <c r="R237" s="156">
        <f>Q237*H237</f>
        <v>0.000329</v>
      </c>
      <c r="S237" s="156">
        <v>0</v>
      </c>
      <c r="T237" s="157">
        <f>S237*H237</f>
        <v>0</v>
      </c>
      <c r="U237" s="33"/>
      <c r="V237" s="33"/>
      <c r="W237" s="33"/>
      <c r="X237" s="33"/>
      <c r="Y237" s="33"/>
      <c r="Z237" s="33"/>
      <c r="AA237" s="33"/>
      <c r="AB237" s="33"/>
      <c r="AC237" s="33"/>
      <c r="AD237" s="33"/>
      <c r="AE237" s="33"/>
      <c r="AR237" s="158" t="s">
        <v>269</v>
      </c>
      <c r="AT237" s="158" t="s">
        <v>184</v>
      </c>
      <c r="AU237" s="158" t="s">
        <v>79</v>
      </c>
      <c r="AY237" s="18" t="s">
        <v>182</v>
      </c>
      <c r="BE237" s="159">
        <f>IF(N237="základní",J237,0)</f>
        <v>0</v>
      </c>
      <c r="BF237" s="159">
        <f>IF(N237="snížená",J237,0)</f>
        <v>0</v>
      </c>
      <c r="BG237" s="159">
        <f>IF(N237="zákl. přenesená",J237,0)</f>
        <v>0</v>
      </c>
      <c r="BH237" s="159">
        <f>IF(N237="sníž. přenesená",J237,0)</f>
        <v>0</v>
      </c>
      <c r="BI237" s="159">
        <f>IF(N237="nulová",J237,0)</f>
        <v>0</v>
      </c>
      <c r="BJ237" s="18" t="s">
        <v>15</v>
      </c>
      <c r="BK237" s="159">
        <f>ROUND(I237*H237,2)</f>
        <v>0</v>
      </c>
      <c r="BL237" s="18" t="s">
        <v>269</v>
      </c>
      <c r="BM237" s="158" t="s">
        <v>1253</v>
      </c>
    </row>
    <row r="238" spans="1:65" s="2" customFormat="1" ht="24">
      <c r="A238" s="33"/>
      <c r="B238" s="146"/>
      <c r="C238" s="147" t="s">
        <v>483</v>
      </c>
      <c r="D238" s="342" t="s">
        <v>184</v>
      </c>
      <c r="E238" s="148" t="s">
        <v>484</v>
      </c>
      <c r="F238" s="149" t="s">
        <v>485</v>
      </c>
      <c r="G238" s="150" t="s">
        <v>187</v>
      </c>
      <c r="H238" s="151">
        <v>2.35</v>
      </c>
      <c r="I238" s="152"/>
      <c r="J238" s="153">
        <f>ROUND(I238*H238,2)</f>
        <v>0</v>
      </c>
      <c r="K238" s="149" t="s">
        <v>188</v>
      </c>
      <c r="L238" s="34"/>
      <c r="M238" s="154" t="s">
        <v>3</v>
      </c>
      <c r="N238" s="155" t="s">
        <v>42</v>
      </c>
      <c r="O238" s="54"/>
      <c r="P238" s="156">
        <f>O238*H238</f>
        <v>0</v>
      </c>
      <c r="Q238" s="156">
        <v>0.00023</v>
      </c>
      <c r="R238" s="156">
        <f>Q238*H238</f>
        <v>0.0005405000000000001</v>
      </c>
      <c r="S238" s="156">
        <v>0</v>
      </c>
      <c r="T238" s="157">
        <f>S238*H238</f>
        <v>0</v>
      </c>
      <c r="U238" s="33"/>
      <c r="V238" s="33"/>
      <c r="W238" s="33"/>
      <c r="X238" s="33"/>
      <c r="Y238" s="33"/>
      <c r="Z238" s="33"/>
      <c r="AA238" s="33"/>
      <c r="AB238" s="33"/>
      <c r="AC238" s="33"/>
      <c r="AD238" s="33"/>
      <c r="AE238" s="33"/>
      <c r="AR238" s="158" t="s">
        <v>269</v>
      </c>
      <c r="AT238" s="158" t="s">
        <v>184</v>
      </c>
      <c r="AU238" s="158" t="s">
        <v>79</v>
      </c>
      <c r="AY238" s="18" t="s">
        <v>182</v>
      </c>
      <c r="BE238" s="159">
        <f>IF(N238="základní",J238,0)</f>
        <v>0</v>
      </c>
      <c r="BF238" s="159">
        <f>IF(N238="snížená",J238,0)</f>
        <v>0</v>
      </c>
      <c r="BG238" s="159">
        <f>IF(N238="zákl. přenesená",J238,0)</f>
        <v>0</v>
      </c>
      <c r="BH238" s="159">
        <f>IF(N238="sníž. přenesená",J238,0)</f>
        <v>0</v>
      </c>
      <c r="BI238" s="159">
        <f>IF(N238="nulová",J238,0)</f>
        <v>0</v>
      </c>
      <c r="BJ238" s="18" t="s">
        <v>15</v>
      </c>
      <c r="BK238" s="159">
        <f>ROUND(I238*H238,2)</f>
        <v>0</v>
      </c>
      <c r="BL238" s="18" t="s">
        <v>269</v>
      </c>
      <c r="BM238" s="158" t="s">
        <v>1254</v>
      </c>
    </row>
    <row r="239" spans="2:63" s="12" customFormat="1" ht="22.9" customHeight="1">
      <c r="B239" s="133"/>
      <c r="D239" s="344" t="s">
        <v>70</v>
      </c>
      <c r="E239" s="144" t="s">
        <v>487</v>
      </c>
      <c r="F239" s="144" t="s">
        <v>488</v>
      </c>
      <c r="I239" s="136"/>
      <c r="J239" s="145">
        <f>BK239</f>
        <v>0</v>
      </c>
      <c r="L239" s="133"/>
      <c r="M239" s="138"/>
      <c r="N239" s="139"/>
      <c r="O239" s="139"/>
      <c r="P239" s="140">
        <f>SUM(P240:P242)</f>
        <v>0</v>
      </c>
      <c r="Q239" s="139"/>
      <c r="R239" s="140">
        <f>SUM(R240:R242)</f>
        <v>0.00441</v>
      </c>
      <c r="S239" s="139"/>
      <c r="T239" s="141">
        <f>SUM(T240:T242)</f>
        <v>0</v>
      </c>
      <c r="AR239" s="134" t="s">
        <v>79</v>
      </c>
      <c r="AT239" s="142" t="s">
        <v>70</v>
      </c>
      <c r="AU239" s="142" t="s">
        <v>15</v>
      </c>
      <c r="AY239" s="134" t="s">
        <v>182</v>
      </c>
      <c r="BK239" s="143">
        <f>SUM(BK240:BK242)</f>
        <v>0</v>
      </c>
    </row>
    <row r="240" spans="1:65" s="2" customFormat="1" ht="24">
      <c r="A240" s="33"/>
      <c r="B240" s="146"/>
      <c r="C240" s="147" t="s">
        <v>489</v>
      </c>
      <c r="D240" s="342" t="s">
        <v>184</v>
      </c>
      <c r="E240" s="148" t="s">
        <v>490</v>
      </c>
      <c r="F240" s="149" t="s">
        <v>491</v>
      </c>
      <c r="G240" s="150" t="s">
        <v>187</v>
      </c>
      <c r="H240" s="151">
        <v>9</v>
      </c>
      <c r="I240" s="152"/>
      <c r="J240" s="153">
        <f>ROUND(I240*H240,2)</f>
        <v>0</v>
      </c>
      <c r="K240" s="149" t="s">
        <v>188</v>
      </c>
      <c r="L240" s="34"/>
      <c r="M240" s="154" t="s">
        <v>3</v>
      </c>
      <c r="N240" s="155" t="s">
        <v>42</v>
      </c>
      <c r="O240" s="54"/>
      <c r="P240" s="156">
        <f>O240*H240</f>
        <v>0</v>
      </c>
      <c r="Q240" s="156">
        <v>0.0002</v>
      </c>
      <c r="R240" s="156">
        <f>Q240*H240</f>
        <v>0.0018000000000000002</v>
      </c>
      <c r="S240" s="156">
        <v>0</v>
      </c>
      <c r="T240" s="157">
        <f>S240*H240</f>
        <v>0</v>
      </c>
      <c r="U240" s="33"/>
      <c r="V240" s="33"/>
      <c r="W240" s="33"/>
      <c r="X240" s="33"/>
      <c r="Y240" s="33"/>
      <c r="Z240" s="33"/>
      <c r="AA240" s="33"/>
      <c r="AB240" s="33"/>
      <c r="AC240" s="33"/>
      <c r="AD240" s="33"/>
      <c r="AE240" s="33"/>
      <c r="AR240" s="158" t="s">
        <v>269</v>
      </c>
      <c r="AT240" s="158" t="s">
        <v>184</v>
      </c>
      <c r="AU240" s="158" t="s">
        <v>79</v>
      </c>
      <c r="AY240" s="18" t="s">
        <v>182</v>
      </c>
      <c r="BE240" s="159">
        <f>IF(N240="základní",J240,0)</f>
        <v>0</v>
      </c>
      <c r="BF240" s="159">
        <f>IF(N240="snížená",J240,0)</f>
        <v>0</v>
      </c>
      <c r="BG240" s="159">
        <f>IF(N240="zákl. přenesená",J240,0)</f>
        <v>0</v>
      </c>
      <c r="BH240" s="159">
        <f>IF(N240="sníž. přenesená",J240,0)</f>
        <v>0</v>
      </c>
      <c r="BI240" s="159">
        <f>IF(N240="nulová",J240,0)</f>
        <v>0</v>
      </c>
      <c r="BJ240" s="18" t="s">
        <v>15</v>
      </c>
      <c r="BK240" s="159">
        <f>ROUND(I240*H240,2)</f>
        <v>0</v>
      </c>
      <c r="BL240" s="18" t="s">
        <v>269</v>
      </c>
      <c r="BM240" s="158" t="s">
        <v>1255</v>
      </c>
    </row>
    <row r="241" spans="2:51" s="13" customFormat="1" ht="12">
      <c r="B241" s="160"/>
      <c r="D241" s="343" t="s">
        <v>190</v>
      </c>
      <c r="E241" s="161" t="s">
        <v>3</v>
      </c>
      <c r="F241" s="162" t="s">
        <v>226</v>
      </c>
      <c r="H241" s="163">
        <v>9</v>
      </c>
      <c r="I241" s="164"/>
      <c r="L241" s="160"/>
      <c r="M241" s="165"/>
      <c r="N241" s="166"/>
      <c r="O241" s="166"/>
      <c r="P241" s="166"/>
      <c r="Q241" s="166"/>
      <c r="R241" s="166"/>
      <c r="S241" s="166"/>
      <c r="T241" s="167"/>
      <c r="AT241" s="161" t="s">
        <v>190</v>
      </c>
      <c r="AU241" s="161" t="s">
        <v>79</v>
      </c>
      <c r="AV241" s="13" t="s">
        <v>79</v>
      </c>
      <c r="AW241" s="13" t="s">
        <v>33</v>
      </c>
      <c r="AX241" s="13" t="s">
        <v>15</v>
      </c>
      <c r="AY241" s="161" t="s">
        <v>182</v>
      </c>
    </row>
    <row r="242" spans="1:65" s="2" customFormat="1" ht="36">
      <c r="A242" s="33"/>
      <c r="B242" s="146"/>
      <c r="C242" s="147" t="s">
        <v>493</v>
      </c>
      <c r="D242" s="342" t="s">
        <v>184</v>
      </c>
      <c r="E242" s="148" t="s">
        <v>494</v>
      </c>
      <c r="F242" s="149" t="s">
        <v>495</v>
      </c>
      <c r="G242" s="150" t="s">
        <v>187</v>
      </c>
      <c r="H242" s="151">
        <v>9</v>
      </c>
      <c r="I242" s="152"/>
      <c r="J242" s="153">
        <f>ROUND(I242*H242,2)</f>
        <v>0</v>
      </c>
      <c r="K242" s="149" t="s">
        <v>188</v>
      </c>
      <c r="L242" s="34"/>
      <c r="M242" s="194" t="s">
        <v>3</v>
      </c>
      <c r="N242" s="195" t="s">
        <v>42</v>
      </c>
      <c r="O242" s="196"/>
      <c r="P242" s="197">
        <f>O242*H242</f>
        <v>0</v>
      </c>
      <c r="Q242" s="197">
        <v>0.00029</v>
      </c>
      <c r="R242" s="197">
        <f>Q242*H242</f>
        <v>0.00261</v>
      </c>
      <c r="S242" s="197">
        <v>0</v>
      </c>
      <c r="T242" s="198">
        <f>S242*H242</f>
        <v>0</v>
      </c>
      <c r="U242" s="33"/>
      <c r="V242" s="33"/>
      <c r="W242" s="33"/>
      <c r="X242" s="33"/>
      <c r="Y242" s="33"/>
      <c r="Z242" s="33"/>
      <c r="AA242" s="33"/>
      <c r="AB242" s="33"/>
      <c r="AC242" s="33"/>
      <c r="AD242" s="33"/>
      <c r="AE242" s="33"/>
      <c r="AR242" s="158" t="s">
        <v>269</v>
      </c>
      <c r="AT242" s="158" t="s">
        <v>184</v>
      </c>
      <c r="AU242" s="158" t="s">
        <v>79</v>
      </c>
      <c r="AY242" s="18" t="s">
        <v>182</v>
      </c>
      <c r="BE242" s="159">
        <f>IF(N242="základní",J242,0)</f>
        <v>0</v>
      </c>
      <c r="BF242" s="159">
        <f>IF(N242="snížená",J242,0)</f>
        <v>0</v>
      </c>
      <c r="BG242" s="159">
        <f>IF(N242="zákl. přenesená",J242,0)</f>
        <v>0</v>
      </c>
      <c r="BH242" s="159">
        <f>IF(N242="sníž. přenesená",J242,0)</f>
        <v>0</v>
      </c>
      <c r="BI242" s="159">
        <f>IF(N242="nulová",J242,0)</f>
        <v>0</v>
      </c>
      <c r="BJ242" s="18" t="s">
        <v>15</v>
      </c>
      <c r="BK242" s="159">
        <f>ROUND(I242*H242,2)</f>
        <v>0</v>
      </c>
      <c r="BL242" s="18" t="s">
        <v>269</v>
      </c>
      <c r="BM242" s="158" t="s">
        <v>1256</v>
      </c>
    </row>
    <row r="243" spans="1:31" s="2" customFormat="1" ht="6.95" customHeight="1">
      <c r="A243" s="33"/>
      <c r="B243" s="43"/>
      <c r="C243" s="44"/>
      <c r="D243" s="44"/>
      <c r="E243" s="44"/>
      <c r="F243" s="44"/>
      <c r="G243" s="44"/>
      <c r="H243" s="44"/>
      <c r="I243" s="44"/>
      <c r="J243" s="44"/>
      <c r="K243" s="44"/>
      <c r="L243" s="34"/>
      <c r="M243" s="33"/>
      <c r="O243" s="33"/>
      <c r="P243" s="33"/>
      <c r="Q243" s="33"/>
      <c r="R243" s="33"/>
      <c r="S243" s="33"/>
      <c r="T243" s="33"/>
      <c r="U243" s="33"/>
      <c r="V243" s="33"/>
      <c r="W243" s="33"/>
      <c r="X243" s="33"/>
      <c r="Y243" s="33"/>
      <c r="Z243" s="33"/>
      <c r="AA243" s="33"/>
      <c r="AB243" s="33"/>
      <c r="AC243" s="33"/>
      <c r="AD243" s="33"/>
      <c r="AE243" s="33"/>
    </row>
  </sheetData>
  <autoFilter ref="C107:K242"/>
  <mergeCells count="15">
    <mergeCell ref="E94:H94"/>
    <mergeCell ref="E98:H98"/>
    <mergeCell ref="E96:H96"/>
    <mergeCell ref="E100:H100"/>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3"/>
  <sheetViews>
    <sheetView showGridLines="0" workbookViewId="0" topLeftCell="A94">
      <selection activeCell="D111" sqref="D111:D24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115</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628</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ROUND(J108,2)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ROUND((SUM(BE108:BE242)),2)</f>
        <v>0</v>
      </c>
      <c r="G37" s="33"/>
      <c r="H37" s="33"/>
      <c r="I37" s="105">
        <v>0.21</v>
      </c>
      <c r="J37" s="104">
        <f>ROUND(((SUM(BE108:BE242))*I37),2)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ROUND((SUM(BF108:BF242)),2)</f>
        <v>0</v>
      </c>
      <c r="G38" s="33"/>
      <c r="H38" s="33"/>
      <c r="I38" s="105">
        <v>0.15</v>
      </c>
      <c r="J38" s="104">
        <f>ROUND(((SUM(BF108:BF242))*I38),2)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ROUND((SUM(BG108:BG242)),2)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ROUND((SUM(BH108:BH242)),2)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ROUND((SUM(BI108:BI242)),2)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2 - Typ B</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J108</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J109</f>
        <v>0</v>
      </c>
      <c r="L68" s="115"/>
    </row>
    <row r="69" spans="2:12" s="10" customFormat="1" ht="19.9" customHeight="1">
      <c r="B69" s="119"/>
      <c r="D69" s="120" t="s">
        <v>151</v>
      </c>
      <c r="E69" s="121"/>
      <c r="F69" s="121"/>
      <c r="G69" s="121"/>
      <c r="H69" s="121"/>
      <c r="I69" s="121"/>
      <c r="J69" s="122">
        <f>J110</f>
        <v>0</v>
      </c>
      <c r="L69" s="119"/>
    </row>
    <row r="70" spans="2:12" s="10" customFormat="1" ht="19.9" customHeight="1">
      <c r="B70" s="119"/>
      <c r="D70" s="120" t="s">
        <v>152</v>
      </c>
      <c r="E70" s="121"/>
      <c r="F70" s="121"/>
      <c r="G70" s="121"/>
      <c r="H70" s="121"/>
      <c r="I70" s="121"/>
      <c r="J70" s="122">
        <f>J119</f>
        <v>0</v>
      </c>
      <c r="L70" s="119"/>
    </row>
    <row r="71" spans="2:12" s="10" customFormat="1" ht="19.9" customHeight="1">
      <c r="B71" s="119"/>
      <c r="D71" s="120" t="s">
        <v>153</v>
      </c>
      <c r="E71" s="121"/>
      <c r="F71" s="121"/>
      <c r="G71" s="121"/>
      <c r="H71" s="121"/>
      <c r="I71" s="121"/>
      <c r="J71" s="122">
        <f>J132</f>
        <v>0</v>
      </c>
      <c r="L71" s="119"/>
    </row>
    <row r="72" spans="2:12" s="10" customFormat="1" ht="14.85" customHeight="1">
      <c r="B72" s="119"/>
      <c r="D72" s="120" t="s">
        <v>154</v>
      </c>
      <c r="E72" s="121"/>
      <c r="F72" s="121"/>
      <c r="G72" s="121"/>
      <c r="H72" s="121"/>
      <c r="I72" s="121"/>
      <c r="J72" s="122">
        <f>J133</f>
        <v>0</v>
      </c>
      <c r="L72" s="119"/>
    </row>
    <row r="73" spans="2:12" s="10" customFormat="1" ht="14.85" customHeight="1">
      <c r="B73" s="119"/>
      <c r="D73" s="120" t="s">
        <v>155</v>
      </c>
      <c r="E73" s="121"/>
      <c r="F73" s="121"/>
      <c r="G73" s="121"/>
      <c r="H73" s="121"/>
      <c r="I73" s="121"/>
      <c r="J73" s="122">
        <f>J135</f>
        <v>0</v>
      </c>
      <c r="L73" s="119"/>
    </row>
    <row r="74" spans="2:12" s="10" customFormat="1" ht="19.9" customHeight="1">
      <c r="B74" s="119"/>
      <c r="D74" s="120" t="s">
        <v>156</v>
      </c>
      <c r="E74" s="121"/>
      <c r="F74" s="121"/>
      <c r="G74" s="121"/>
      <c r="H74" s="121"/>
      <c r="I74" s="121"/>
      <c r="J74" s="122">
        <f>J143</f>
        <v>0</v>
      </c>
      <c r="L74" s="119"/>
    </row>
    <row r="75" spans="2:12" s="10" customFormat="1" ht="19.9" customHeight="1">
      <c r="B75" s="119"/>
      <c r="D75" s="120" t="s">
        <v>157</v>
      </c>
      <c r="E75" s="121"/>
      <c r="F75" s="121"/>
      <c r="G75" s="121"/>
      <c r="H75" s="121"/>
      <c r="I75" s="121"/>
      <c r="J75" s="122">
        <f>J149</f>
        <v>0</v>
      </c>
      <c r="L75" s="119"/>
    </row>
    <row r="76" spans="2:12" s="9" customFormat="1" ht="24.95" customHeight="1">
      <c r="B76" s="115"/>
      <c r="D76" s="116" t="s">
        <v>158</v>
      </c>
      <c r="E76" s="117"/>
      <c r="F76" s="117"/>
      <c r="G76" s="117"/>
      <c r="H76" s="117"/>
      <c r="I76" s="117"/>
      <c r="J76" s="118">
        <f>J151</f>
        <v>0</v>
      </c>
      <c r="L76" s="115"/>
    </row>
    <row r="77" spans="2:12" s="10" customFormat="1" ht="19.9" customHeight="1">
      <c r="B77" s="119"/>
      <c r="D77" s="120" t="s">
        <v>159</v>
      </c>
      <c r="E77" s="121"/>
      <c r="F77" s="121"/>
      <c r="G77" s="121"/>
      <c r="H77" s="121"/>
      <c r="I77" s="121"/>
      <c r="J77" s="122">
        <f>J152</f>
        <v>0</v>
      </c>
      <c r="L77" s="119"/>
    </row>
    <row r="78" spans="2:12" s="10" customFormat="1" ht="19.9" customHeight="1">
      <c r="B78" s="119"/>
      <c r="D78" s="120" t="s">
        <v>160</v>
      </c>
      <c r="E78" s="121"/>
      <c r="F78" s="121"/>
      <c r="G78" s="121"/>
      <c r="H78" s="121"/>
      <c r="I78" s="121"/>
      <c r="J78" s="122">
        <f>J165</f>
        <v>0</v>
      </c>
      <c r="L78" s="119"/>
    </row>
    <row r="79" spans="2:12" s="10" customFormat="1" ht="19.9" customHeight="1">
      <c r="B79" s="119"/>
      <c r="D79" s="120" t="s">
        <v>161</v>
      </c>
      <c r="E79" s="121"/>
      <c r="F79" s="121"/>
      <c r="G79" s="121"/>
      <c r="H79" s="121"/>
      <c r="I79" s="121"/>
      <c r="J79" s="122">
        <f>J174</f>
        <v>0</v>
      </c>
      <c r="L79" s="119"/>
    </row>
    <row r="80" spans="2:12" s="10" customFormat="1" ht="19.9" customHeight="1">
      <c r="B80" s="119"/>
      <c r="D80" s="120" t="s">
        <v>162</v>
      </c>
      <c r="E80" s="121"/>
      <c r="F80" s="121"/>
      <c r="G80" s="121"/>
      <c r="H80" s="121"/>
      <c r="I80" s="121"/>
      <c r="J80" s="122">
        <f>J180</f>
        <v>0</v>
      </c>
      <c r="L80" s="119"/>
    </row>
    <row r="81" spans="2:12" s="10" customFormat="1" ht="19.9" customHeight="1">
      <c r="B81" s="119"/>
      <c r="D81" s="120" t="s">
        <v>163</v>
      </c>
      <c r="E81" s="121"/>
      <c r="F81" s="121"/>
      <c r="G81" s="121"/>
      <c r="H81" s="121"/>
      <c r="I81" s="121"/>
      <c r="J81" s="122">
        <f>J187</f>
        <v>0</v>
      </c>
      <c r="L81" s="119"/>
    </row>
    <row r="82" spans="2:12" s="10" customFormat="1" ht="19.9" customHeight="1">
      <c r="B82" s="119"/>
      <c r="D82" s="120" t="s">
        <v>164</v>
      </c>
      <c r="E82" s="121"/>
      <c r="F82" s="121"/>
      <c r="G82" s="121"/>
      <c r="H82" s="121"/>
      <c r="I82" s="121"/>
      <c r="J82" s="122">
        <f>J197</f>
        <v>0</v>
      </c>
      <c r="L82" s="119"/>
    </row>
    <row r="83" spans="2:12" s="10" customFormat="1" ht="19.9" customHeight="1">
      <c r="B83" s="119"/>
      <c r="D83" s="120" t="s">
        <v>165</v>
      </c>
      <c r="E83" s="121"/>
      <c r="F83" s="121"/>
      <c r="G83" s="121"/>
      <c r="H83" s="121"/>
      <c r="I83" s="121"/>
      <c r="J83" s="122">
        <f>J224</f>
        <v>0</v>
      </c>
      <c r="L83" s="119"/>
    </row>
    <row r="84" spans="2:12" s="10" customFormat="1" ht="19.9" customHeight="1">
      <c r="B84" s="119"/>
      <c r="D84" s="120" t="s">
        <v>166</v>
      </c>
      <c r="E84" s="121"/>
      <c r="F84" s="121"/>
      <c r="G84" s="121"/>
      <c r="H84" s="121"/>
      <c r="I84" s="121"/>
      <c r="J84" s="122">
        <f>J230</f>
        <v>0</v>
      </c>
      <c r="L84" s="119"/>
    </row>
    <row r="85" spans="1:31" s="2" customFormat="1" ht="21.75" customHeight="1">
      <c r="A85" s="33"/>
      <c r="B85" s="34"/>
      <c r="C85" s="33"/>
      <c r="D85" s="33"/>
      <c r="E85" s="33"/>
      <c r="F85" s="33"/>
      <c r="G85" s="33"/>
      <c r="H85" s="33"/>
      <c r="I85" s="33"/>
      <c r="J85" s="33"/>
      <c r="K85" s="33"/>
      <c r="L85" s="99"/>
      <c r="S85" s="33"/>
      <c r="T85" s="33"/>
      <c r="U85" s="33"/>
      <c r="V85" s="33"/>
      <c r="W85" s="33"/>
      <c r="X85" s="33"/>
      <c r="Y85" s="33"/>
      <c r="Z85" s="33"/>
      <c r="AA85" s="33"/>
      <c r="AB85" s="33"/>
      <c r="AC85" s="33"/>
      <c r="AD85" s="33"/>
      <c r="AE85" s="33"/>
    </row>
    <row r="86" spans="1:31" s="2" customFormat="1" ht="6.95" customHeight="1">
      <c r="A86" s="33"/>
      <c r="B86" s="43"/>
      <c r="C86" s="44"/>
      <c r="D86" s="44"/>
      <c r="E86" s="44"/>
      <c r="F86" s="44"/>
      <c r="G86" s="44"/>
      <c r="H86" s="44"/>
      <c r="I86" s="44"/>
      <c r="J86" s="44"/>
      <c r="K86" s="44"/>
      <c r="L86" s="99"/>
      <c r="S86" s="33"/>
      <c r="T86" s="33"/>
      <c r="U86" s="33"/>
      <c r="V86" s="33"/>
      <c r="W86" s="33"/>
      <c r="X86" s="33"/>
      <c r="Y86" s="33"/>
      <c r="Z86" s="33"/>
      <c r="AA86" s="33"/>
      <c r="AB86" s="33"/>
      <c r="AC86" s="33"/>
      <c r="AD86" s="33"/>
      <c r="AE86" s="33"/>
    </row>
    <row r="90" spans="1:31" s="2" customFormat="1" ht="6.95" customHeight="1">
      <c r="A90" s="33"/>
      <c r="B90" s="45"/>
      <c r="C90" s="46"/>
      <c r="D90" s="46"/>
      <c r="E90" s="46"/>
      <c r="F90" s="46"/>
      <c r="G90" s="46"/>
      <c r="H90" s="46"/>
      <c r="I90" s="46"/>
      <c r="J90" s="46"/>
      <c r="K90" s="46"/>
      <c r="L90" s="99"/>
      <c r="S90" s="33"/>
      <c r="T90" s="33"/>
      <c r="U90" s="33"/>
      <c r="V90" s="33"/>
      <c r="W90" s="33"/>
      <c r="X90" s="33"/>
      <c r="Y90" s="33"/>
      <c r="Z90" s="33"/>
      <c r="AA90" s="33"/>
      <c r="AB90" s="33"/>
      <c r="AC90" s="33"/>
      <c r="AD90" s="33"/>
      <c r="AE90" s="33"/>
    </row>
    <row r="91" spans="1:31" s="2" customFormat="1" ht="24.95" customHeight="1">
      <c r="A91" s="33"/>
      <c r="B91" s="34"/>
      <c r="C91" s="22" t="s">
        <v>167</v>
      </c>
      <c r="D91" s="33"/>
      <c r="E91" s="33"/>
      <c r="F91" s="33"/>
      <c r="G91" s="33"/>
      <c r="H91" s="33"/>
      <c r="I91" s="33"/>
      <c r="J91" s="33"/>
      <c r="K91" s="33"/>
      <c r="L91" s="99"/>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99"/>
      <c r="S92" s="33"/>
      <c r="T92" s="33"/>
      <c r="U92" s="33"/>
      <c r="V92" s="33"/>
      <c r="W92" s="33"/>
      <c r="X92" s="33"/>
      <c r="Y92" s="33"/>
      <c r="Z92" s="33"/>
      <c r="AA92" s="33"/>
      <c r="AB92" s="33"/>
      <c r="AC92" s="33"/>
      <c r="AD92" s="33"/>
      <c r="AE92" s="33"/>
    </row>
    <row r="93" spans="1:31" s="2" customFormat="1" ht="12" customHeight="1">
      <c r="A93" s="33"/>
      <c r="B93" s="34"/>
      <c r="C93" s="28" t="s">
        <v>17</v>
      </c>
      <c r="D93" s="33"/>
      <c r="E93" s="33"/>
      <c r="F93" s="33"/>
      <c r="G93" s="33"/>
      <c r="H93" s="33"/>
      <c r="I93" s="33"/>
      <c r="J93" s="33"/>
      <c r="K93" s="33"/>
      <c r="L93" s="99"/>
      <c r="S93" s="33"/>
      <c r="T93" s="33"/>
      <c r="U93" s="33"/>
      <c r="V93" s="33"/>
      <c r="W93" s="33"/>
      <c r="X93" s="33"/>
      <c r="Y93" s="33"/>
      <c r="Z93" s="33"/>
      <c r="AA93" s="33"/>
      <c r="AB93" s="33"/>
      <c r="AC93" s="33"/>
      <c r="AD93" s="33"/>
      <c r="AE93" s="33"/>
    </row>
    <row r="94" spans="1:31" s="2" customFormat="1" ht="16.5" customHeight="1">
      <c r="A94" s="33"/>
      <c r="B94" s="34"/>
      <c r="C94" s="33"/>
      <c r="D94" s="33"/>
      <c r="E94" s="326" t="str">
        <f>E7</f>
        <v>Rekonstrukce koupelen</v>
      </c>
      <c r="F94" s="327"/>
      <c r="G94" s="327"/>
      <c r="H94" s="327"/>
      <c r="I94" s="33"/>
      <c r="J94" s="33"/>
      <c r="K94" s="33"/>
      <c r="L94" s="99"/>
      <c r="S94" s="33"/>
      <c r="T94" s="33"/>
      <c r="U94" s="33"/>
      <c r="V94" s="33"/>
      <c r="W94" s="33"/>
      <c r="X94" s="33"/>
      <c r="Y94" s="33"/>
      <c r="Z94" s="33"/>
      <c r="AA94" s="33"/>
      <c r="AB94" s="33"/>
      <c r="AC94" s="33"/>
      <c r="AD94" s="33"/>
      <c r="AE94" s="33"/>
    </row>
    <row r="95" spans="2:12" s="1" customFormat="1" ht="12" customHeight="1">
      <c r="B95" s="21"/>
      <c r="C95" s="28" t="s">
        <v>139</v>
      </c>
      <c r="L95" s="21"/>
    </row>
    <row r="96" spans="2:12" s="1" customFormat="1" ht="16.5" customHeight="1">
      <c r="B96" s="21"/>
      <c r="E96" s="326" t="s">
        <v>140</v>
      </c>
      <c r="F96" s="301"/>
      <c r="G96" s="301"/>
      <c r="H96" s="301"/>
      <c r="L96" s="21"/>
    </row>
    <row r="97" spans="2:12" s="1" customFormat="1" ht="12" customHeight="1">
      <c r="B97" s="21"/>
      <c r="C97" s="28" t="s">
        <v>141</v>
      </c>
      <c r="L97" s="21"/>
    </row>
    <row r="98" spans="1:31" s="2" customFormat="1" ht="16.5" customHeight="1">
      <c r="A98" s="33"/>
      <c r="B98" s="34"/>
      <c r="C98" s="33"/>
      <c r="D98" s="33"/>
      <c r="E98" s="328" t="s">
        <v>142</v>
      </c>
      <c r="F98" s="329"/>
      <c r="G98" s="329"/>
      <c r="H98" s="329"/>
      <c r="I98" s="33"/>
      <c r="J98" s="33"/>
      <c r="K98" s="33"/>
      <c r="L98" s="99"/>
      <c r="S98" s="33"/>
      <c r="T98" s="33"/>
      <c r="U98" s="33"/>
      <c r="V98" s="33"/>
      <c r="W98" s="33"/>
      <c r="X98" s="33"/>
      <c r="Y98" s="33"/>
      <c r="Z98" s="33"/>
      <c r="AA98" s="33"/>
      <c r="AB98" s="33"/>
      <c r="AC98" s="33"/>
      <c r="AD98" s="33"/>
      <c r="AE98" s="33"/>
    </row>
    <row r="99" spans="1:31" s="2" customFormat="1" ht="12" customHeight="1">
      <c r="A99" s="33"/>
      <c r="B99" s="34"/>
      <c r="C99" s="28" t="s">
        <v>143</v>
      </c>
      <c r="D99" s="33"/>
      <c r="E99" s="33"/>
      <c r="F99" s="33"/>
      <c r="G99" s="33"/>
      <c r="H99" s="33"/>
      <c r="I99" s="33"/>
      <c r="J99" s="33"/>
      <c r="K99" s="33"/>
      <c r="L99" s="99"/>
      <c r="S99" s="33"/>
      <c r="T99" s="33"/>
      <c r="U99" s="33"/>
      <c r="V99" s="33"/>
      <c r="W99" s="33"/>
      <c r="X99" s="33"/>
      <c r="Y99" s="33"/>
      <c r="Z99" s="33"/>
      <c r="AA99" s="33"/>
      <c r="AB99" s="33"/>
      <c r="AC99" s="33"/>
      <c r="AD99" s="33"/>
      <c r="AE99" s="33"/>
    </row>
    <row r="100" spans="1:31" s="2" customFormat="1" ht="16.5" customHeight="1">
      <c r="A100" s="33"/>
      <c r="B100" s="34"/>
      <c r="C100" s="33"/>
      <c r="D100" s="33"/>
      <c r="E100" s="302" t="str">
        <f>E13</f>
        <v>2 - Typ B</v>
      </c>
      <c r="F100" s="329"/>
      <c r="G100" s="329"/>
      <c r="H100" s="329"/>
      <c r="I100" s="33"/>
      <c r="J100" s="33"/>
      <c r="K100" s="33"/>
      <c r="L100" s="99"/>
      <c r="S100" s="33"/>
      <c r="T100" s="33"/>
      <c r="U100" s="33"/>
      <c r="V100" s="33"/>
      <c r="W100" s="33"/>
      <c r="X100" s="33"/>
      <c r="Y100" s="33"/>
      <c r="Z100" s="33"/>
      <c r="AA100" s="33"/>
      <c r="AB100" s="33"/>
      <c r="AC100" s="33"/>
      <c r="AD100" s="33"/>
      <c r="AE100" s="33"/>
    </row>
    <row r="101" spans="1:31" s="2" customFormat="1" ht="6.9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2" customFormat="1" ht="12" customHeight="1">
      <c r="A102" s="33"/>
      <c r="B102" s="34"/>
      <c r="C102" s="28" t="s">
        <v>21</v>
      </c>
      <c r="D102" s="33"/>
      <c r="E102" s="33"/>
      <c r="F102" s="26" t="str">
        <f>F16</f>
        <v xml:space="preserve"> </v>
      </c>
      <c r="G102" s="33"/>
      <c r="H102" s="33"/>
      <c r="I102" s="28" t="s">
        <v>23</v>
      </c>
      <c r="J102" s="51" t="str">
        <f>IF(J16="","",J16)</f>
        <v>28. 8. 2018</v>
      </c>
      <c r="K102" s="33"/>
      <c r="L102" s="99"/>
      <c r="S102" s="33"/>
      <c r="T102" s="33"/>
      <c r="U102" s="33"/>
      <c r="V102" s="33"/>
      <c r="W102" s="33"/>
      <c r="X102" s="33"/>
      <c r="Y102" s="33"/>
      <c r="Z102" s="33"/>
      <c r="AA102" s="33"/>
      <c r="AB102" s="33"/>
      <c r="AC102" s="33"/>
      <c r="AD102" s="33"/>
      <c r="AE102" s="33"/>
    </row>
    <row r="103" spans="1:31" s="2" customFormat="1" ht="6.95" customHeight="1">
      <c r="A103" s="33"/>
      <c r="B103" s="34"/>
      <c r="C103" s="33"/>
      <c r="D103" s="33"/>
      <c r="E103" s="33"/>
      <c r="F103" s="33"/>
      <c r="G103" s="33"/>
      <c r="H103" s="33"/>
      <c r="I103" s="33"/>
      <c r="J103" s="33"/>
      <c r="K103" s="33"/>
      <c r="L103" s="99"/>
      <c r="S103" s="33"/>
      <c r="T103" s="33"/>
      <c r="U103" s="33"/>
      <c r="V103" s="33"/>
      <c r="W103" s="33"/>
      <c r="X103" s="33"/>
      <c r="Y103" s="33"/>
      <c r="Z103" s="33"/>
      <c r="AA103" s="33"/>
      <c r="AB103" s="33"/>
      <c r="AC103" s="33"/>
      <c r="AD103" s="33"/>
      <c r="AE103" s="33"/>
    </row>
    <row r="104" spans="1:31" s="2" customFormat="1" ht="15.2" customHeight="1">
      <c r="A104" s="33"/>
      <c r="B104" s="34"/>
      <c r="C104" s="28" t="s">
        <v>25</v>
      </c>
      <c r="D104" s="33"/>
      <c r="E104" s="33"/>
      <c r="F104" s="26" t="str">
        <f>E19</f>
        <v>Správa účelových zařízení VŠE</v>
      </c>
      <c r="G104" s="33"/>
      <c r="H104" s="33"/>
      <c r="I104" s="28" t="s">
        <v>31</v>
      </c>
      <c r="J104" s="31" t="str">
        <f>E25</f>
        <v>PROJECTICA s.r.o.</v>
      </c>
      <c r="K104" s="33"/>
      <c r="L104" s="99"/>
      <c r="S104" s="33"/>
      <c r="T104" s="33"/>
      <c r="U104" s="33"/>
      <c r="V104" s="33"/>
      <c r="W104" s="33"/>
      <c r="X104" s="33"/>
      <c r="Y104" s="33"/>
      <c r="Z104" s="33"/>
      <c r="AA104" s="33"/>
      <c r="AB104" s="33"/>
      <c r="AC104" s="33"/>
      <c r="AD104" s="33"/>
      <c r="AE104" s="33"/>
    </row>
    <row r="105" spans="1:31" s="2" customFormat="1" ht="15.2" customHeight="1">
      <c r="A105" s="33"/>
      <c r="B105" s="34"/>
      <c r="C105" s="28" t="s">
        <v>29</v>
      </c>
      <c r="D105" s="33"/>
      <c r="E105" s="33"/>
      <c r="F105" s="26" t="str">
        <f>IF(E22="","",E22)</f>
        <v>Vyplň údaj</v>
      </c>
      <c r="G105" s="33"/>
      <c r="H105" s="33"/>
      <c r="I105" s="28" t="s">
        <v>34</v>
      </c>
      <c r="J105" s="31" t="str">
        <f>E28</f>
        <v xml:space="preserve"> </v>
      </c>
      <c r="K105" s="33"/>
      <c r="L105" s="99"/>
      <c r="S105" s="33"/>
      <c r="T105" s="33"/>
      <c r="U105" s="33"/>
      <c r="V105" s="33"/>
      <c r="W105" s="33"/>
      <c r="X105" s="33"/>
      <c r="Y105" s="33"/>
      <c r="Z105" s="33"/>
      <c r="AA105" s="33"/>
      <c r="AB105" s="33"/>
      <c r="AC105" s="33"/>
      <c r="AD105" s="33"/>
      <c r="AE105" s="33"/>
    </row>
    <row r="106" spans="1:31" s="2" customFormat="1" ht="10.35" customHeight="1">
      <c r="A106" s="33"/>
      <c r="B106" s="34"/>
      <c r="C106" s="33"/>
      <c r="D106" s="33"/>
      <c r="E106" s="33"/>
      <c r="F106" s="33"/>
      <c r="G106" s="33"/>
      <c r="H106" s="33"/>
      <c r="I106" s="33"/>
      <c r="J106" s="33"/>
      <c r="K106" s="33"/>
      <c r="L106" s="99"/>
      <c r="S106" s="33"/>
      <c r="T106" s="33"/>
      <c r="U106" s="33"/>
      <c r="V106" s="33"/>
      <c r="W106" s="33"/>
      <c r="X106" s="33"/>
      <c r="Y106" s="33"/>
      <c r="Z106" s="33"/>
      <c r="AA106" s="33"/>
      <c r="AB106" s="33"/>
      <c r="AC106" s="33"/>
      <c r="AD106" s="33"/>
      <c r="AE106" s="33"/>
    </row>
    <row r="107" spans="1:31" s="11" customFormat="1" ht="29.25" customHeight="1">
      <c r="A107" s="123"/>
      <c r="B107" s="124"/>
      <c r="C107" s="125" t="s">
        <v>168</v>
      </c>
      <c r="D107" s="126" t="s">
        <v>56</v>
      </c>
      <c r="E107" s="126" t="s">
        <v>52</v>
      </c>
      <c r="F107" s="126" t="s">
        <v>53</v>
      </c>
      <c r="G107" s="126" t="s">
        <v>169</v>
      </c>
      <c r="H107" s="126" t="s">
        <v>170</v>
      </c>
      <c r="I107" s="126" t="s">
        <v>171</v>
      </c>
      <c r="J107" s="126" t="s">
        <v>148</v>
      </c>
      <c r="K107" s="127" t="s">
        <v>172</v>
      </c>
      <c r="L107" s="128"/>
      <c r="M107" s="59" t="s">
        <v>3</v>
      </c>
      <c r="N107" s="60" t="s">
        <v>41</v>
      </c>
      <c r="O107" s="60" t="s">
        <v>173</v>
      </c>
      <c r="P107" s="60" t="s">
        <v>174</v>
      </c>
      <c r="Q107" s="60" t="s">
        <v>175</v>
      </c>
      <c r="R107" s="60" t="s">
        <v>176</v>
      </c>
      <c r="S107" s="60" t="s">
        <v>177</v>
      </c>
      <c r="T107" s="61" t="s">
        <v>178</v>
      </c>
      <c r="U107" s="123"/>
      <c r="V107" s="123"/>
      <c r="W107" s="123"/>
      <c r="X107" s="123"/>
      <c r="Y107" s="123"/>
      <c r="Z107" s="123"/>
      <c r="AA107" s="123"/>
      <c r="AB107" s="123"/>
      <c r="AC107" s="123"/>
      <c r="AD107" s="123"/>
      <c r="AE107" s="123"/>
    </row>
    <row r="108" spans="1:63" s="2" customFormat="1" ht="22.9" customHeight="1">
      <c r="A108" s="33"/>
      <c r="B108" s="34"/>
      <c r="C108" s="66" t="s">
        <v>179</v>
      </c>
      <c r="D108" s="33"/>
      <c r="E108" s="33"/>
      <c r="F108" s="33"/>
      <c r="G108" s="33"/>
      <c r="H108" s="33"/>
      <c r="I108" s="33"/>
      <c r="J108" s="129">
        <f>BK108</f>
        <v>0</v>
      </c>
      <c r="K108" s="33"/>
      <c r="L108" s="34"/>
      <c r="M108" s="62"/>
      <c r="N108" s="52"/>
      <c r="O108" s="63"/>
      <c r="P108" s="130">
        <f>P109+P151</f>
        <v>0</v>
      </c>
      <c r="Q108" s="63"/>
      <c r="R108" s="130">
        <f>R109+R151</f>
        <v>1.04807235</v>
      </c>
      <c r="S108" s="63"/>
      <c r="T108" s="131">
        <f>T109+T151</f>
        <v>3.3355456</v>
      </c>
      <c r="U108" s="33"/>
      <c r="V108" s="33"/>
      <c r="W108" s="33"/>
      <c r="X108" s="33"/>
      <c r="Y108" s="33"/>
      <c r="Z108" s="33"/>
      <c r="AA108" s="33"/>
      <c r="AB108" s="33"/>
      <c r="AC108" s="33"/>
      <c r="AD108" s="33"/>
      <c r="AE108" s="33"/>
      <c r="AT108" s="18" t="s">
        <v>70</v>
      </c>
      <c r="AU108" s="18" t="s">
        <v>149</v>
      </c>
      <c r="BK108" s="132">
        <f>BK109+BK151</f>
        <v>0</v>
      </c>
    </row>
    <row r="109" spans="2:63" s="12" customFormat="1" ht="25.9" customHeight="1">
      <c r="B109" s="133"/>
      <c r="D109" s="134" t="s">
        <v>70</v>
      </c>
      <c r="E109" s="135" t="s">
        <v>180</v>
      </c>
      <c r="F109" s="135" t="s">
        <v>181</v>
      </c>
      <c r="I109" s="136"/>
      <c r="J109" s="137">
        <f>BK109</f>
        <v>0</v>
      </c>
      <c r="L109" s="133"/>
      <c r="M109" s="138"/>
      <c r="N109" s="139"/>
      <c r="O109" s="139"/>
      <c r="P109" s="140">
        <f>P110+P119+P132+P143+P149</f>
        <v>0</v>
      </c>
      <c r="Q109" s="139"/>
      <c r="R109" s="140">
        <f>R110+R119+R132+R143+R149</f>
        <v>0.75813</v>
      </c>
      <c r="S109" s="139"/>
      <c r="T109" s="141">
        <f>T110+T119+T132+T143+T149</f>
        <v>1.7259600000000002</v>
      </c>
      <c r="AR109" s="134" t="s">
        <v>15</v>
      </c>
      <c r="AT109" s="142" t="s">
        <v>70</v>
      </c>
      <c r="AU109" s="142" t="s">
        <v>71</v>
      </c>
      <c r="AY109" s="134" t="s">
        <v>182</v>
      </c>
      <c r="BK109" s="143">
        <f>BK110+BK119+BK132+BK143+BK149</f>
        <v>0</v>
      </c>
    </row>
    <row r="110" spans="2:63" s="12" customFormat="1" ht="22.9" customHeight="1">
      <c r="B110" s="133"/>
      <c r="D110" s="134" t="s">
        <v>70</v>
      </c>
      <c r="E110" s="144" t="s">
        <v>75</v>
      </c>
      <c r="F110" s="144" t="s">
        <v>183</v>
      </c>
      <c r="I110" s="136"/>
      <c r="J110" s="145">
        <f>BK110</f>
        <v>0</v>
      </c>
      <c r="L110" s="133"/>
      <c r="M110" s="138"/>
      <c r="N110" s="139"/>
      <c r="O110" s="139"/>
      <c r="P110" s="140">
        <f>SUM(P111:P118)</f>
        <v>0</v>
      </c>
      <c r="Q110" s="139"/>
      <c r="R110" s="140">
        <f>SUM(R111:R118)</f>
        <v>0.5045096</v>
      </c>
      <c r="S110" s="139"/>
      <c r="T110" s="141">
        <f>SUM(T111:T118)</f>
        <v>0</v>
      </c>
      <c r="AR110" s="134" t="s">
        <v>15</v>
      </c>
      <c r="AT110" s="142" t="s">
        <v>70</v>
      </c>
      <c r="AU110" s="142" t="s">
        <v>15</v>
      </c>
      <c r="AY110" s="134" t="s">
        <v>182</v>
      </c>
      <c r="BK110" s="143">
        <f>SUM(BK111:BK118)</f>
        <v>0</v>
      </c>
    </row>
    <row r="111" spans="1:65" s="2" customFormat="1" ht="36">
      <c r="A111" s="33"/>
      <c r="B111" s="146"/>
      <c r="C111" s="147" t="s">
        <v>15</v>
      </c>
      <c r="D111" s="342" t="s">
        <v>184</v>
      </c>
      <c r="E111" s="148" t="s">
        <v>629</v>
      </c>
      <c r="F111" s="149" t="s">
        <v>630</v>
      </c>
      <c r="G111" s="150" t="s">
        <v>187</v>
      </c>
      <c r="H111" s="151">
        <v>2.08</v>
      </c>
      <c r="I111" s="152"/>
      <c r="J111" s="153">
        <f>ROUND(I111*H111,2)</f>
        <v>0</v>
      </c>
      <c r="K111" s="149" t="s">
        <v>188</v>
      </c>
      <c r="L111" s="34"/>
      <c r="M111" s="154" t="s">
        <v>3</v>
      </c>
      <c r="N111" s="155" t="s">
        <v>42</v>
      </c>
      <c r="O111" s="54"/>
      <c r="P111" s="156">
        <f>O111*H111</f>
        <v>0</v>
      </c>
      <c r="Q111" s="156">
        <v>0.10325</v>
      </c>
      <c r="R111" s="156">
        <f>Q111*H111</f>
        <v>0.21476</v>
      </c>
      <c r="S111" s="156">
        <v>0</v>
      </c>
      <c r="T111" s="157">
        <f>S111*H111</f>
        <v>0</v>
      </c>
      <c r="U111" s="33"/>
      <c r="V111" s="33"/>
      <c r="W111" s="33"/>
      <c r="X111" s="33"/>
      <c r="Y111" s="33"/>
      <c r="Z111" s="33"/>
      <c r="AA111" s="33"/>
      <c r="AB111" s="33"/>
      <c r="AC111" s="33"/>
      <c r="AD111" s="33"/>
      <c r="AE111" s="33"/>
      <c r="AR111" s="158" t="s">
        <v>87</v>
      </c>
      <c r="AT111" s="158" t="s">
        <v>184</v>
      </c>
      <c r="AU111" s="158" t="s">
        <v>79</v>
      </c>
      <c r="AY111" s="18" t="s">
        <v>182</v>
      </c>
      <c r="BE111" s="159">
        <f>IF(N111="základní",J111,0)</f>
        <v>0</v>
      </c>
      <c r="BF111" s="159">
        <f>IF(N111="snížená",J111,0)</f>
        <v>0</v>
      </c>
      <c r="BG111" s="159">
        <f>IF(N111="zákl. přenesená",J111,0)</f>
        <v>0</v>
      </c>
      <c r="BH111" s="159">
        <f>IF(N111="sníž. přenesená",J111,0)</f>
        <v>0</v>
      </c>
      <c r="BI111" s="159">
        <f>IF(N111="nulová",J111,0)</f>
        <v>0</v>
      </c>
      <c r="BJ111" s="18" t="s">
        <v>15</v>
      </c>
      <c r="BK111" s="159">
        <f>ROUND(I111*H111,2)</f>
        <v>0</v>
      </c>
      <c r="BL111" s="18" t="s">
        <v>87</v>
      </c>
      <c r="BM111" s="158" t="s">
        <v>1257</v>
      </c>
    </row>
    <row r="112" spans="2:51" s="13" customFormat="1" ht="12">
      <c r="B112" s="160"/>
      <c r="D112" s="343" t="s">
        <v>190</v>
      </c>
      <c r="E112" s="161" t="s">
        <v>3</v>
      </c>
      <c r="F112" s="162" t="s">
        <v>632</v>
      </c>
      <c r="H112" s="163">
        <v>2.08</v>
      </c>
      <c r="I112" s="164"/>
      <c r="L112" s="160"/>
      <c r="M112" s="165"/>
      <c r="N112" s="166"/>
      <c r="O112" s="166"/>
      <c r="P112" s="166"/>
      <c r="Q112" s="166"/>
      <c r="R112" s="166"/>
      <c r="S112" s="166"/>
      <c r="T112" s="167"/>
      <c r="AT112" s="161" t="s">
        <v>190</v>
      </c>
      <c r="AU112" s="161" t="s">
        <v>79</v>
      </c>
      <c r="AV112" s="13" t="s">
        <v>79</v>
      </c>
      <c r="AW112" s="13" t="s">
        <v>33</v>
      </c>
      <c r="AX112" s="13" t="s">
        <v>15</v>
      </c>
      <c r="AY112" s="161" t="s">
        <v>182</v>
      </c>
    </row>
    <row r="113" spans="1:65" s="2" customFormat="1" ht="24">
      <c r="A113" s="33"/>
      <c r="B113" s="146"/>
      <c r="C113" s="147" t="s">
        <v>79</v>
      </c>
      <c r="D113" s="342" t="s">
        <v>184</v>
      </c>
      <c r="E113" s="148" t="s">
        <v>192</v>
      </c>
      <c r="F113" s="149" t="s">
        <v>193</v>
      </c>
      <c r="G113" s="150" t="s">
        <v>194</v>
      </c>
      <c r="H113" s="151">
        <v>7.7</v>
      </c>
      <c r="I113" s="152"/>
      <c r="J113" s="153">
        <f>ROUND(I113*H113,2)</f>
        <v>0</v>
      </c>
      <c r="K113" s="149" t="s">
        <v>188</v>
      </c>
      <c r="L113" s="34"/>
      <c r="M113" s="154" t="s">
        <v>3</v>
      </c>
      <c r="N113" s="155" t="s">
        <v>42</v>
      </c>
      <c r="O113" s="54"/>
      <c r="P113" s="156">
        <f>O113*H113</f>
        <v>0</v>
      </c>
      <c r="Q113" s="156">
        <v>0.00012</v>
      </c>
      <c r="R113" s="156">
        <f>Q113*H113</f>
        <v>0.000924</v>
      </c>
      <c r="S113" s="156">
        <v>0</v>
      </c>
      <c r="T113" s="157">
        <f>S113*H113</f>
        <v>0</v>
      </c>
      <c r="U113" s="33"/>
      <c r="V113" s="33"/>
      <c r="W113" s="33"/>
      <c r="X113" s="33"/>
      <c r="Y113" s="33"/>
      <c r="Z113" s="33"/>
      <c r="AA113" s="33"/>
      <c r="AB113" s="33"/>
      <c r="AC113" s="33"/>
      <c r="AD113" s="33"/>
      <c r="AE113" s="33"/>
      <c r="AR113" s="158" t="s">
        <v>87</v>
      </c>
      <c r="AT113" s="158" t="s">
        <v>184</v>
      </c>
      <c r="AU113" s="158" t="s">
        <v>79</v>
      </c>
      <c r="AY113" s="18" t="s">
        <v>182</v>
      </c>
      <c r="BE113" s="159">
        <f>IF(N113="základní",J113,0)</f>
        <v>0</v>
      </c>
      <c r="BF113" s="159">
        <f>IF(N113="snížená",J113,0)</f>
        <v>0</v>
      </c>
      <c r="BG113" s="159">
        <f>IF(N113="zákl. přenesená",J113,0)</f>
        <v>0</v>
      </c>
      <c r="BH113" s="159">
        <f>IF(N113="sníž. přenesená",J113,0)</f>
        <v>0</v>
      </c>
      <c r="BI113" s="159">
        <f>IF(N113="nulová",J113,0)</f>
        <v>0</v>
      </c>
      <c r="BJ113" s="18" t="s">
        <v>15</v>
      </c>
      <c r="BK113" s="159">
        <f>ROUND(I113*H113,2)</f>
        <v>0</v>
      </c>
      <c r="BL113" s="18" t="s">
        <v>87</v>
      </c>
      <c r="BM113" s="158" t="s">
        <v>1258</v>
      </c>
    </row>
    <row r="114" spans="2:51" s="13" customFormat="1" ht="12">
      <c r="B114" s="160"/>
      <c r="D114" s="343" t="s">
        <v>190</v>
      </c>
      <c r="E114" s="161" t="s">
        <v>3</v>
      </c>
      <c r="F114" s="162" t="s">
        <v>634</v>
      </c>
      <c r="H114" s="163">
        <v>5.2</v>
      </c>
      <c r="I114" s="164"/>
      <c r="L114" s="160"/>
      <c r="M114" s="165"/>
      <c r="N114" s="166"/>
      <c r="O114" s="166"/>
      <c r="P114" s="166"/>
      <c r="Q114" s="166"/>
      <c r="R114" s="166"/>
      <c r="S114" s="166"/>
      <c r="T114" s="167"/>
      <c r="AT114" s="161" t="s">
        <v>190</v>
      </c>
      <c r="AU114" s="161" t="s">
        <v>79</v>
      </c>
      <c r="AV114" s="13" t="s">
        <v>79</v>
      </c>
      <c r="AW114" s="13" t="s">
        <v>33</v>
      </c>
      <c r="AX114" s="13" t="s">
        <v>71</v>
      </c>
      <c r="AY114" s="161" t="s">
        <v>182</v>
      </c>
    </row>
    <row r="115" spans="2:51" s="13" customFormat="1" ht="12">
      <c r="B115" s="160"/>
      <c r="D115" s="343" t="s">
        <v>190</v>
      </c>
      <c r="E115" s="161" t="s">
        <v>3</v>
      </c>
      <c r="F115" s="162" t="s">
        <v>635</v>
      </c>
      <c r="H115" s="163">
        <v>2.5</v>
      </c>
      <c r="I115" s="164"/>
      <c r="L115" s="160"/>
      <c r="M115" s="165"/>
      <c r="N115" s="166"/>
      <c r="O115" s="166"/>
      <c r="P115" s="166"/>
      <c r="Q115" s="166"/>
      <c r="R115" s="166"/>
      <c r="S115" s="166"/>
      <c r="T115" s="167"/>
      <c r="AT115" s="161" t="s">
        <v>190</v>
      </c>
      <c r="AU115" s="161" t="s">
        <v>79</v>
      </c>
      <c r="AV115" s="13" t="s">
        <v>79</v>
      </c>
      <c r="AW115" s="13" t="s">
        <v>33</v>
      </c>
      <c r="AX115" s="13" t="s">
        <v>71</v>
      </c>
      <c r="AY115" s="161" t="s">
        <v>182</v>
      </c>
    </row>
    <row r="116" spans="2:51" s="14" customFormat="1" ht="12">
      <c r="B116" s="168"/>
      <c r="D116" s="343" t="s">
        <v>190</v>
      </c>
      <c r="E116" s="169" t="s">
        <v>3</v>
      </c>
      <c r="F116" s="170" t="s">
        <v>198</v>
      </c>
      <c r="H116" s="171">
        <v>7.7</v>
      </c>
      <c r="I116" s="172"/>
      <c r="L116" s="168"/>
      <c r="M116" s="173"/>
      <c r="N116" s="174"/>
      <c r="O116" s="174"/>
      <c r="P116" s="174"/>
      <c r="Q116" s="174"/>
      <c r="R116" s="174"/>
      <c r="S116" s="174"/>
      <c r="T116" s="175"/>
      <c r="AT116" s="169" t="s">
        <v>190</v>
      </c>
      <c r="AU116" s="169" t="s">
        <v>79</v>
      </c>
      <c r="AV116" s="14" t="s">
        <v>87</v>
      </c>
      <c r="AW116" s="14" t="s">
        <v>33</v>
      </c>
      <c r="AX116" s="14" t="s">
        <v>15</v>
      </c>
      <c r="AY116" s="169" t="s">
        <v>182</v>
      </c>
    </row>
    <row r="117" spans="1:65" s="2" customFormat="1" ht="36">
      <c r="A117" s="33"/>
      <c r="B117" s="146"/>
      <c r="C117" s="147" t="s">
        <v>75</v>
      </c>
      <c r="D117" s="342" t="s">
        <v>184</v>
      </c>
      <c r="E117" s="148" t="s">
        <v>199</v>
      </c>
      <c r="F117" s="149" t="s">
        <v>200</v>
      </c>
      <c r="G117" s="150" t="s">
        <v>187</v>
      </c>
      <c r="H117" s="151">
        <v>2.688</v>
      </c>
      <c r="I117" s="152"/>
      <c r="J117" s="153">
        <f>ROUND(I117*H117,2)</f>
        <v>0</v>
      </c>
      <c r="K117" s="149" t="s">
        <v>188</v>
      </c>
      <c r="L117" s="34"/>
      <c r="M117" s="154" t="s">
        <v>3</v>
      </c>
      <c r="N117" s="155" t="s">
        <v>42</v>
      </c>
      <c r="O117" s="54"/>
      <c r="P117" s="156">
        <f>O117*H117</f>
        <v>0</v>
      </c>
      <c r="Q117" s="156">
        <v>0.10745</v>
      </c>
      <c r="R117" s="156">
        <f>Q117*H117</f>
        <v>0.2888256</v>
      </c>
      <c r="S117" s="156">
        <v>0</v>
      </c>
      <c r="T117" s="157">
        <f>S117*H117</f>
        <v>0</v>
      </c>
      <c r="U117" s="33"/>
      <c r="V117" s="33"/>
      <c r="W117" s="33"/>
      <c r="X117" s="33"/>
      <c r="Y117" s="33"/>
      <c r="Z117" s="33"/>
      <c r="AA117" s="33"/>
      <c r="AB117" s="33"/>
      <c r="AC117" s="33"/>
      <c r="AD117" s="33"/>
      <c r="AE117" s="33"/>
      <c r="AR117" s="158" t="s">
        <v>87</v>
      </c>
      <c r="AT117" s="158" t="s">
        <v>184</v>
      </c>
      <c r="AU117" s="158" t="s">
        <v>79</v>
      </c>
      <c r="AY117" s="18" t="s">
        <v>182</v>
      </c>
      <c r="BE117" s="159">
        <f>IF(N117="základní",J117,0)</f>
        <v>0</v>
      </c>
      <c r="BF117" s="159">
        <f>IF(N117="snížená",J117,0)</f>
        <v>0</v>
      </c>
      <c r="BG117" s="159">
        <f>IF(N117="zákl. přenesená",J117,0)</f>
        <v>0</v>
      </c>
      <c r="BH117" s="159">
        <f>IF(N117="sníž. přenesená",J117,0)</f>
        <v>0</v>
      </c>
      <c r="BI117" s="159">
        <f>IF(N117="nulová",J117,0)</f>
        <v>0</v>
      </c>
      <c r="BJ117" s="18" t="s">
        <v>15</v>
      </c>
      <c r="BK117" s="159">
        <f>ROUND(I117*H117,2)</f>
        <v>0</v>
      </c>
      <c r="BL117" s="18" t="s">
        <v>87</v>
      </c>
      <c r="BM117" s="158" t="s">
        <v>1259</v>
      </c>
    </row>
    <row r="118" spans="2:51" s="13" customFormat="1" ht="12">
      <c r="B118" s="160"/>
      <c r="D118" s="343" t="s">
        <v>190</v>
      </c>
      <c r="E118" s="161" t="s">
        <v>3</v>
      </c>
      <c r="F118" s="162" t="s">
        <v>637</v>
      </c>
      <c r="H118" s="163">
        <v>2.688</v>
      </c>
      <c r="I118" s="164"/>
      <c r="L118" s="160"/>
      <c r="M118" s="165"/>
      <c r="N118" s="166"/>
      <c r="O118" s="166"/>
      <c r="P118" s="166"/>
      <c r="Q118" s="166"/>
      <c r="R118" s="166"/>
      <c r="S118" s="166"/>
      <c r="T118" s="167"/>
      <c r="AT118" s="161" t="s">
        <v>190</v>
      </c>
      <c r="AU118" s="161" t="s">
        <v>79</v>
      </c>
      <c r="AV118" s="13" t="s">
        <v>79</v>
      </c>
      <c r="AW118" s="13" t="s">
        <v>33</v>
      </c>
      <c r="AX118" s="13" t="s">
        <v>15</v>
      </c>
      <c r="AY118" s="161" t="s">
        <v>182</v>
      </c>
    </row>
    <row r="119" spans="2:63" s="12" customFormat="1" ht="22.9" customHeight="1">
      <c r="B119" s="133"/>
      <c r="D119" s="344" t="s">
        <v>70</v>
      </c>
      <c r="E119" s="144" t="s">
        <v>126</v>
      </c>
      <c r="F119" s="144" t="s">
        <v>203</v>
      </c>
      <c r="I119" s="136"/>
      <c r="J119" s="145">
        <f>BK119</f>
        <v>0</v>
      </c>
      <c r="L119" s="133"/>
      <c r="M119" s="138"/>
      <c r="N119" s="139"/>
      <c r="O119" s="139"/>
      <c r="P119" s="140">
        <f>SUM(P120:P131)</f>
        <v>0</v>
      </c>
      <c r="Q119" s="139"/>
      <c r="R119" s="140">
        <f>SUM(R120:R131)</f>
        <v>0.2533644</v>
      </c>
      <c r="S119" s="139"/>
      <c r="T119" s="141">
        <f>SUM(T120:T131)</f>
        <v>0</v>
      </c>
      <c r="AR119" s="134" t="s">
        <v>15</v>
      </c>
      <c r="AT119" s="142" t="s">
        <v>70</v>
      </c>
      <c r="AU119" s="142" t="s">
        <v>15</v>
      </c>
      <c r="AY119" s="134" t="s">
        <v>182</v>
      </c>
      <c r="BK119" s="143">
        <f>SUM(BK120:BK131)</f>
        <v>0</v>
      </c>
    </row>
    <row r="120" spans="1:65" s="2" customFormat="1" ht="36">
      <c r="A120" s="33"/>
      <c r="B120" s="146"/>
      <c r="C120" s="147" t="s">
        <v>87</v>
      </c>
      <c r="D120" s="342" t="s">
        <v>184</v>
      </c>
      <c r="E120" s="148" t="s">
        <v>638</v>
      </c>
      <c r="F120" s="149" t="s">
        <v>639</v>
      </c>
      <c r="G120" s="150" t="s">
        <v>187</v>
      </c>
      <c r="H120" s="151">
        <v>2.08</v>
      </c>
      <c r="I120" s="152"/>
      <c r="J120" s="153">
        <f>ROUND(I120*H120,2)</f>
        <v>0</v>
      </c>
      <c r="K120" s="149" t="s">
        <v>188</v>
      </c>
      <c r="L120" s="34"/>
      <c r="M120" s="154" t="s">
        <v>3</v>
      </c>
      <c r="N120" s="155" t="s">
        <v>42</v>
      </c>
      <c r="O120" s="54"/>
      <c r="P120" s="156">
        <f>O120*H120</f>
        <v>0</v>
      </c>
      <c r="Q120" s="156">
        <v>0.00438</v>
      </c>
      <c r="R120" s="156">
        <f>Q120*H120</f>
        <v>0.009110400000000001</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1260</v>
      </c>
    </row>
    <row r="121" spans="2:51" s="13" customFormat="1" ht="12">
      <c r="B121" s="160"/>
      <c r="D121" s="343" t="s">
        <v>190</v>
      </c>
      <c r="E121" s="161" t="s">
        <v>3</v>
      </c>
      <c r="F121" s="162" t="s">
        <v>632</v>
      </c>
      <c r="H121" s="163">
        <v>2.08</v>
      </c>
      <c r="I121" s="164"/>
      <c r="L121" s="160"/>
      <c r="M121" s="165"/>
      <c r="N121" s="166"/>
      <c r="O121" s="166"/>
      <c r="P121" s="166"/>
      <c r="Q121" s="166"/>
      <c r="R121" s="166"/>
      <c r="S121" s="166"/>
      <c r="T121" s="167"/>
      <c r="AT121" s="161" t="s">
        <v>190</v>
      </c>
      <c r="AU121" s="161" t="s">
        <v>79</v>
      </c>
      <c r="AV121" s="13" t="s">
        <v>79</v>
      </c>
      <c r="AW121" s="13" t="s">
        <v>33</v>
      </c>
      <c r="AX121" s="13" t="s">
        <v>15</v>
      </c>
      <c r="AY121" s="161" t="s">
        <v>182</v>
      </c>
    </row>
    <row r="122" spans="1:65" s="2" customFormat="1" ht="24">
      <c r="A122" s="33"/>
      <c r="B122" s="146"/>
      <c r="C122" s="147" t="s">
        <v>111</v>
      </c>
      <c r="D122" s="342" t="s">
        <v>184</v>
      </c>
      <c r="E122" s="148" t="s">
        <v>641</v>
      </c>
      <c r="F122" s="149" t="s">
        <v>642</v>
      </c>
      <c r="G122" s="150" t="s">
        <v>187</v>
      </c>
      <c r="H122" s="151">
        <v>2.08</v>
      </c>
      <c r="I122" s="152"/>
      <c r="J122" s="153">
        <f>ROUND(I122*H122,2)</f>
        <v>0</v>
      </c>
      <c r="K122" s="149" t="s">
        <v>188</v>
      </c>
      <c r="L122" s="34"/>
      <c r="M122" s="154" t="s">
        <v>3</v>
      </c>
      <c r="N122" s="155" t="s">
        <v>42</v>
      </c>
      <c r="O122" s="54"/>
      <c r="P122" s="156">
        <f>O122*H122</f>
        <v>0</v>
      </c>
      <c r="Q122" s="156">
        <v>0.003</v>
      </c>
      <c r="R122" s="156">
        <f>Q122*H122</f>
        <v>0.006240000000000001</v>
      </c>
      <c r="S122" s="156">
        <v>0</v>
      </c>
      <c r="T122" s="157">
        <f>S122*H122</f>
        <v>0</v>
      </c>
      <c r="U122" s="33"/>
      <c r="V122" s="33"/>
      <c r="W122" s="33"/>
      <c r="X122" s="33"/>
      <c r="Y122" s="33"/>
      <c r="Z122" s="33"/>
      <c r="AA122" s="33"/>
      <c r="AB122" s="33"/>
      <c r="AC122" s="33"/>
      <c r="AD122" s="33"/>
      <c r="AE122" s="33"/>
      <c r="AR122" s="158" t="s">
        <v>87</v>
      </c>
      <c r="AT122" s="158" t="s">
        <v>184</v>
      </c>
      <c r="AU122" s="158" t="s">
        <v>79</v>
      </c>
      <c r="AY122" s="18" t="s">
        <v>182</v>
      </c>
      <c r="BE122" s="159">
        <f>IF(N122="základní",J122,0)</f>
        <v>0</v>
      </c>
      <c r="BF122" s="159">
        <f>IF(N122="snížená",J122,0)</f>
        <v>0</v>
      </c>
      <c r="BG122" s="159">
        <f>IF(N122="zákl. přenesená",J122,0)</f>
        <v>0</v>
      </c>
      <c r="BH122" s="159">
        <f>IF(N122="sníž. přenesená",J122,0)</f>
        <v>0</v>
      </c>
      <c r="BI122" s="159">
        <f>IF(N122="nulová",J122,0)</f>
        <v>0</v>
      </c>
      <c r="BJ122" s="18" t="s">
        <v>15</v>
      </c>
      <c r="BK122" s="159">
        <f>ROUND(I122*H122,2)</f>
        <v>0</v>
      </c>
      <c r="BL122" s="18" t="s">
        <v>87</v>
      </c>
      <c r="BM122" s="158" t="s">
        <v>1261</v>
      </c>
    </row>
    <row r="123" spans="2:51" s="13" customFormat="1" ht="12">
      <c r="B123" s="160"/>
      <c r="D123" s="343" t="s">
        <v>190</v>
      </c>
      <c r="E123" s="161" t="s">
        <v>3</v>
      </c>
      <c r="F123" s="162" t="s">
        <v>632</v>
      </c>
      <c r="H123" s="163">
        <v>2.08</v>
      </c>
      <c r="I123" s="164"/>
      <c r="L123" s="160"/>
      <c r="M123" s="165"/>
      <c r="N123" s="166"/>
      <c r="O123" s="166"/>
      <c r="P123" s="166"/>
      <c r="Q123" s="166"/>
      <c r="R123" s="166"/>
      <c r="S123" s="166"/>
      <c r="T123" s="167"/>
      <c r="AT123" s="161" t="s">
        <v>190</v>
      </c>
      <c r="AU123" s="161" t="s">
        <v>79</v>
      </c>
      <c r="AV123" s="13" t="s">
        <v>79</v>
      </c>
      <c r="AW123" s="13" t="s">
        <v>33</v>
      </c>
      <c r="AX123" s="13" t="s">
        <v>15</v>
      </c>
      <c r="AY123" s="161" t="s">
        <v>182</v>
      </c>
    </row>
    <row r="124" spans="1:65" s="2" customFormat="1" ht="36">
      <c r="A124" s="33"/>
      <c r="B124" s="146"/>
      <c r="C124" s="147" t="s">
        <v>126</v>
      </c>
      <c r="D124" s="342" t="s">
        <v>184</v>
      </c>
      <c r="E124" s="148" t="s">
        <v>204</v>
      </c>
      <c r="F124" s="149" t="s">
        <v>205</v>
      </c>
      <c r="G124" s="150" t="s">
        <v>187</v>
      </c>
      <c r="H124" s="151">
        <v>15.112</v>
      </c>
      <c r="I124" s="152"/>
      <c r="J124" s="153">
        <f>ROUND(I124*H124,2)</f>
        <v>0</v>
      </c>
      <c r="K124" s="149" t="s">
        <v>188</v>
      </c>
      <c r="L124" s="34"/>
      <c r="M124" s="154" t="s">
        <v>3</v>
      </c>
      <c r="N124" s="155" t="s">
        <v>42</v>
      </c>
      <c r="O124" s="54"/>
      <c r="P124" s="156">
        <f>O124*H124</f>
        <v>0</v>
      </c>
      <c r="Q124" s="156">
        <v>0.01575</v>
      </c>
      <c r="R124" s="156">
        <f>Q124*H124</f>
        <v>0.238014</v>
      </c>
      <c r="S124" s="156">
        <v>0</v>
      </c>
      <c r="T124" s="157">
        <f>S124*H124</f>
        <v>0</v>
      </c>
      <c r="U124" s="33"/>
      <c r="V124" s="33"/>
      <c r="W124" s="33"/>
      <c r="X124" s="33"/>
      <c r="Y124" s="33"/>
      <c r="Z124" s="33"/>
      <c r="AA124" s="33"/>
      <c r="AB124" s="33"/>
      <c r="AC124" s="33"/>
      <c r="AD124" s="33"/>
      <c r="AE124" s="33"/>
      <c r="AR124" s="158" t="s">
        <v>87</v>
      </c>
      <c r="AT124" s="158" t="s">
        <v>184</v>
      </c>
      <c r="AU124" s="158" t="s">
        <v>79</v>
      </c>
      <c r="AY124" s="18" t="s">
        <v>182</v>
      </c>
      <c r="BE124" s="159">
        <f>IF(N124="základní",J124,0)</f>
        <v>0</v>
      </c>
      <c r="BF124" s="159">
        <f>IF(N124="snížená",J124,0)</f>
        <v>0</v>
      </c>
      <c r="BG124" s="159">
        <f>IF(N124="zákl. přenesená",J124,0)</f>
        <v>0</v>
      </c>
      <c r="BH124" s="159">
        <f>IF(N124="sníž. přenesená",J124,0)</f>
        <v>0</v>
      </c>
      <c r="BI124" s="159">
        <f>IF(N124="nulová",J124,0)</f>
        <v>0</v>
      </c>
      <c r="BJ124" s="18" t="s">
        <v>15</v>
      </c>
      <c r="BK124" s="159">
        <f>ROUND(I124*H124,2)</f>
        <v>0</v>
      </c>
      <c r="BL124" s="18" t="s">
        <v>87</v>
      </c>
      <c r="BM124" s="158" t="s">
        <v>1262</v>
      </c>
    </row>
    <row r="125" spans="2:51" s="13" customFormat="1" ht="12">
      <c r="B125" s="160"/>
      <c r="D125" s="343" t="s">
        <v>190</v>
      </c>
      <c r="E125" s="161" t="s">
        <v>3</v>
      </c>
      <c r="F125" s="162" t="s">
        <v>645</v>
      </c>
      <c r="H125" s="163">
        <v>19.2</v>
      </c>
      <c r="I125" s="164"/>
      <c r="L125" s="160"/>
      <c r="M125" s="165"/>
      <c r="N125" s="166"/>
      <c r="O125" s="166"/>
      <c r="P125" s="166"/>
      <c r="Q125" s="166"/>
      <c r="R125" s="166"/>
      <c r="S125" s="166"/>
      <c r="T125" s="167"/>
      <c r="AT125" s="161" t="s">
        <v>190</v>
      </c>
      <c r="AU125" s="161" t="s">
        <v>79</v>
      </c>
      <c r="AV125" s="13" t="s">
        <v>79</v>
      </c>
      <c r="AW125" s="13" t="s">
        <v>33</v>
      </c>
      <c r="AX125" s="13" t="s">
        <v>71</v>
      </c>
      <c r="AY125" s="161" t="s">
        <v>182</v>
      </c>
    </row>
    <row r="126" spans="2:51" s="13" customFormat="1" ht="12">
      <c r="B126" s="160"/>
      <c r="D126" s="343" t="s">
        <v>190</v>
      </c>
      <c r="E126" s="161" t="s">
        <v>3</v>
      </c>
      <c r="F126" s="162" t="s">
        <v>646</v>
      </c>
      <c r="H126" s="163">
        <v>-4.088</v>
      </c>
      <c r="I126" s="164"/>
      <c r="L126" s="160"/>
      <c r="M126" s="165"/>
      <c r="N126" s="166"/>
      <c r="O126" s="166"/>
      <c r="P126" s="166"/>
      <c r="Q126" s="166"/>
      <c r="R126" s="166"/>
      <c r="S126" s="166"/>
      <c r="T126" s="167"/>
      <c r="AT126" s="161" t="s">
        <v>190</v>
      </c>
      <c r="AU126" s="161" t="s">
        <v>79</v>
      </c>
      <c r="AV126" s="13" t="s">
        <v>79</v>
      </c>
      <c r="AW126" s="13" t="s">
        <v>33</v>
      </c>
      <c r="AX126" s="13" t="s">
        <v>71</v>
      </c>
      <c r="AY126" s="161" t="s">
        <v>182</v>
      </c>
    </row>
    <row r="127" spans="2:51" s="14" customFormat="1" ht="12">
      <c r="B127" s="168"/>
      <c r="D127" s="343" t="s">
        <v>190</v>
      </c>
      <c r="E127" s="169" t="s">
        <v>3</v>
      </c>
      <c r="F127" s="170" t="s">
        <v>198</v>
      </c>
      <c r="H127" s="171">
        <v>15.112</v>
      </c>
      <c r="I127" s="172"/>
      <c r="L127" s="168"/>
      <c r="M127" s="173"/>
      <c r="N127" s="174"/>
      <c r="O127" s="174"/>
      <c r="P127" s="174"/>
      <c r="Q127" s="174"/>
      <c r="R127" s="174"/>
      <c r="S127" s="174"/>
      <c r="T127" s="175"/>
      <c r="AT127" s="169" t="s">
        <v>190</v>
      </c>
      <c r="AU127" s="169" t="s">
        <v>79</v>
      </c>
      <c r="AV127" s="14" t="s">
        <v>87</v>
      </c>
      <c r="AW127" s="14" t="s">
        <v>33</v>
      </c>
      <c r="AX127" s="14" t="s">
        <v>15</v>
      </c>
      <c r="AY127" s="169" t="s">
        <v>182</v>
      </c>
    </row>
    <row r="128" spans="1:65" s="2" customFormat="1" ht="33" customHeight="1">
      <c r="A128" s="33"/>
      <c r="B128" s="146"/>
      <c r="C128" s="147" t="s">
        <v>129</v>
      </c>
      <c r="D128" s="342" t="s">
        <v>184</v>
      </c>
      <c r="E128" s="148" t="s">
        <v>211</v>
      </c>
      <c r="F128" s="149" t="s">
        <v>212</v>
      </c>
      <c r="G128" s="150" t="s">
        <v>187</v>
      </c>
      <c r="H128" s="151">
        <v>6.4</v>
      </c>
      <c r="I128" s="152"/>
      <c r="J128" s="153">
        <f>ROUND(I128*H128,2)</f>
        <v>0</v>
      </c>
      <c r="K128" s="149" t="s">
        <v>188</v>
      </c>
      <c r="L128" s="34"/>
      <c r="M128" s="154" t="s">
        <v>3</v>
      </c>
      <c r="N128" s="155" t="s">
        <v>42</v>
      </c>
      <c r="O128" s="54"/>
      <c r="P128" s="156">
        <f>O128*H128</f>
        <v>0</v>
      </c>
      <c r="Q128" s="156">
        <v>0</v>
      </c>
      <c r="R128" s="156">
        <f>Q128*H128</f>
        <v>0</v>
      </c>
      <c r="S128" s="156">
        <v>0</v>
      </c>
      <c r="T128" s="157">
        <f>S128*H128</f>
        <v>0</v>
      </c>
      <c r="U128" s="33"/>
      <c r="V128" s="33"/>
      <c r="W128" s="33"/>
      <c r="X128" s="33"/>
      <c r="Y128" s="33"/>
      <c r="Z128" s="33"/>
      <c r="AA128" s="33"/>
      <c r="AB128" s="33"/>
      <c r="AC128" s="33"/>
      <c r="AD128" s="33"/>
      <c r="AE128" s="33"/>
      <c r="AR128" s="158" t="s">
        <v>87</v>
      </c>
      <c r="AT128" s="158" t="s">
        <v>184</v>
      </c>
      <c r="AU128" s="158" t="s">
        <v>79</v>
      </c>
      <c r="AY128" s="18" t="s">
        <v>182</v>
      </c>
      <c r="BE128" s="159">
        <f>IF(N128="základní",J128,0)</f>
        <v>0</v>
      </c>
      <c r="BF128" s="159">
        <f>IF(N128="snížená",J128,0)</f>
        <v>0</v>
      </c>
      <c r="BG128" s="159">
        <f>IF(N128="zákl. přenesená",J128,0)</f>
        <v>0</v>
      </c>
      <c r="BH128" s="159">
        <f>IF(N128="sníž. přenesená",J128,0)</f>
        <v>0</v>
      </c>
      <c r="BI128" s="159">
        <f>IF(N128="nulová",J128,0)</f>
        <v>0</v>
      </c>
      <c r="BJ128" s="18" t="s">
        <v>15</v>
      </c>
      <c r="BK128" s="159">
        <f>ROUND(I128*H128,2)</f>
        <v>0</v>
      </c>
      <c r="BL128" s="18" t="s">
        <v>87</v>
      </c>
      <c r="BM128" s="158" t="s">
        <v>1263</v>
      </c>
    </row>
    <row r="129" spans="2:51" s="13" customFormat="1" ht="12">
      <c r="B129" s="160"/>
      <c r="D129" s="343" t="s">
        <v>190</v>
      </c>
      <c r="E129" s="161" t="s">
        <v>3</v>
      </c>
      <c r="F129" s="162" t="s">
        <v>648</v>
      </c>
      <c r="H129" s="163">
        <v>6.4</v>
      </c>
      <c r="I129" s="164"/>
      <c r="L129" s="160"/>
      <c r="M129" s="165"/>
      <c r="N129" s="166"/>
      <c r="O129" s="166"/>
      <c r="P129" s="166"/>
      <c r="Q129" s="166"/>
      <c r="R129" s="166"/>
      <c r="S129" s="166"/>
      <c r="T129" s="167"/>
      <c r="AT129" s="161" t="s">
        <v>190</v>
      </c>
      <c r="AU129" s="161" t="s">
        <v>79</v>
      </c>
      <c r="AV129" s="13" t="s">
        <v>79</v>
      </c>
      <c r="AW129" s="13" t="s">
        <v>33</v>
      </c>
      <c r="AX129" s="13" t="s">
        <v>15</v>
      </c>
      <c r="AY129" s="161" t="s">
        <v>182</v>
      </c>
    </row>
    <row r="130" spans="1:65" s="2" customFormat="1" ht="36">
      <c r="A130" s="33"/>
      <c r="B130" s="146"/>
      <c r="C130" s="147" t="s">
        <v>132</v>
      </c>
      <c r="D130" s="342" t="s">
        <v>184</v>
      </c>
      <c r="E130" s="148" t="s">
        <v>214</v>
      </c>
      <c r="F130" s="149" t="s">
        <v>215</v>
      </c>
      <c r="G130" s="150" t="s">
        <v>187</v>
      </c>
      <c r="H130" s="151">
        <v>4.2</v>
      </c>
      <c r="I130" s="152"/>
      <c r="J130" s="153">
        <f>ROUND(I130*H130,2)</f>
        <v>0</v>
      </c>
      <c r="K130" s="149" t="s">
        <v>188</v>
      </c>
      <c r="L130" s="34"/>
      <c r="M130" s="154" t="s">
        <v>3</v>
      </c>
      <c r="N130" s="155" t="s">
        <v>42</v>
      </c>
      <c r="O130" s="54"/>
      <c r="P130" s="156">
        <f>O130*H130</f>
        <v>0</v>
      </c>
      <c r="Q130" s="156">
        <v>0</v>
      </c>
      <c r="R130" s="156">
        <f>Q130*H130</f>
        <v>0</v>
      </c>
      <c r="S130" s="156">
        <v>0</v>
      </c>
      <c r="T130" s="157">
        <f>S130*H130</f>
        <v>0</v>
      </c>
      <c r="U130" s="33"/>
      <c r="V130" s="33"/>
      <c r="W130" s="33"/>
      <c r="X130" s="33"/>
      <c r="Y130" s="33"/>
      <c r="Z130" s="33"/>
      <c r="AA130" s="33"/>
      <c r="AB130" s="33"/>
      <c r="AC130" s="33"/>
      <c r="AD130" s="33"/>
      <c r="AE130" s="33"/>
      <c r="AR130" s="158" t="s">
        <v>87</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87</v>
      </c>
      <c r="BM130" s="158" t="s">
        <v>1264</v>
      </c>
    </row>
    <row r="131" spans="2:51" s="13" customFormat="1" ht="12">
      <c r="B131" s="160"/>
      <c r="D131" s="343" t="s">
        <v>190</v>
      </c>
      <c r="E131" s="161" t="s">
        <v>3</v>
      </c>
      <c r="F131" s="162" t="s">
        <v>650</v>
      </c>
      <c r="H131" s="163">
        <v>4.2</v>
      </c>
      <c r="I131" s="164"/>
      <c r="L131" s="160"/>
      <c r="M131" s="165"/>
      <c r="N131" s="166"/>
      <c r="O131" s="166"/>
      <c r="P131" s="166"/>
      <c r="Q131" s="166"/>
      <c r="R131" s="166"/>
      <c r="S131" s="166"/>
      <c r="T131" s="167"/>
      <c r="AT131" s="161" t="s">
        <v>190</v>
      </c>
      <c r="AU131" s="161" t="s">
        <v>79</v>
      </c>
      <c r="AV131" s="13" t="s">
        <v>79</v>
      </c>
      <c r="AW131" s="13" t="s">
        <v>33</v>
      </c>
      <c r="AX131" s="13" t="s">
        <v>15</v>
      </c>
      <c r="AY131" s="161" t="s">
        <v>182</v>
      </c>
    </row>
    <row r="132" spans="2:63" s="12" customFormat="1" ht="22.9" customHeight="1">
      <c r="B132" s="133"/>
      <c r="D132" s="344" t="s">
        <v>70</v>
      </c>
      <c r="E132" s="144" t="s">
        <v>219</v>
      </c>
      <c r="F132" s="144" t="s">
        <v>220</v>
      </c>
      <c r="I132" s="136"/>
      <c r="J132" s="145">
        <f>BK132</f>
        <v>0</v>
      </c>
      <c r="L132" s="133"/>
      <c r="M132" s="138"/>
      <c r="N132" s="139"/>
      <c r="O132" s="139"/>
      <c r="P132" s="140">
        <f>P133+P135</f>
        <v>0</v>
      </c>
      <c r="Q132" s="139"/>
      <c r="R132" s="140">
        <f>R133+R135</f>
        <v>0.00025600000000000004</v>
      </c>
      <c r="S132" s="139"/>
      <c r="T132" s="141">
        <f>T133+T135</f>
        <v>1.7259600000000002</v>
      </c>
      <c r="AR132" s="134" t="s">
        <v>15</v>
      </c>
      <c r="AT132" s="142" t="s">
        <v>70</v>
      </c>
      <c r="AU132" s="142" t="s">
        <v>15</v>
      </c>
      <c r="AY132" s="134" t="s">
        <v>182</v>
      </c>
      <c r="BK132" s="143">
        <f>BK133+BK135</f>
        <v>0</v>
      </c>
    </row>
    <row r="133" spans="2:63" s="12" customFormat="1" ht="20.85" customHeight="1">
      <c r="B133" s="133"/>
      <c r="D133" s="344" t="s">
        <v>70</v>
      </c>
      <c r="E133" s="144" t="s">
        <v>221</v>
      </c>
      <c r="F133" s="144" t="s">
        <v>222</v>
      </c>
      <c r="I133" s="136"/>
      <c r="J133" s="145">
        <f>BK133</f>
        <v>0</v>
      </c>
      <c r="L133" s="133"/>
      <c r="M133" s="138"/>
      <c r="N133" s="139"/>
      <c r="O133" s="139"/>
      <c r="P133" s="140">
        <f>P134</f>
        <v>0</v>
      </c>
      <c r="Q133" s="139"/>
      <c r="R133" s="140">
        <f>R134</f>
        <v>0.00025600000000000004</v>
      </c>
      <c r="S133" s="139"/>
      <c r="T133" s="141">
        <f>T134</f>
        <v>0</v>
      </c>
      <c r="AR133" s="134" t="s">
        <v>15</v>
      </c>
      <c r="AT133" s="142" t="s">
        <v>70</v>
      </c>
      <c r="AU133" s="142" t="s">
        <v>79</v>
      </c>
      <c r="AY133" s="134" t="s">
        <v>182</v>
      </c>
      <c r="BK133" s="143">
        <f>BK134</f>
        <v>0</v>
      </c>
    </row>
    <row r="134" spans="1:65" s="2" customFormat="1" ht="36">
      <c r="A134" s="33"/>
      <c r="B134" s="146"/>
      <c r="C134" s="147" t="s">
        <v>219</v>
      </c>
      <c r="D134" s="342" t="s">
        <v>184</v>
      </c>
      <c r="E134" s="148" t="s">
        <v>223</v>
      </c>
      <c r="F134" s="149" t="s">
        <v>224</v>
      </c>
      <c r="G134" s="150" t="s">
        <v>187</v>
      </c>
      <c r="H134" s="151">
        <v>6.4</v>
      </c>
      <c r="I134" s="152"/>
      <c r="J134" s="153">
        <f>ROUND(I134*H134,2)</f>
        <v>0</v>
      </c>
      <c r="K134" s="149" t="s">
        <v>188</v>
      </c>
      <c r="L134" s="34"/>
      <c r="M134" s="154" t="s">
        <v>3</v>
      </c>
      <c r="N134" s="155" t="s">
        <v>42</v>
      </c>
      <c r="O134" s="54"/>
      <c r="P134" s="156">
        <f>O134*H134</f>
        <v>0</v>
      </c>
      <c r="Q134" s="156">
        <v>4E-05</v>
      </c>
      <c r="R134" s="156">
        <f>Q134*H134</f>
        <v>0.00025600000000000004</v>
      </c>
      <c r="S134" s="156">
        <v>0</v>
      </c>
      <c r="T134" s="157">
        <f>S134*H134</f>
        <v>0</v>
      </c>
      <c r="U134" s="33"/>
      <c r="V134" s="33"/>
      <c r="W134" s="33"/>
      <c r="X134" s="33"/>
      <c r="Y134" s="33"/>
      <c r="Z134" s="33"/>
      <c r="AA134" s="33"/>
      <c r="AB134" s="33"/>
      <c r="AC134" s="33"/>
      <c r="AD134" s="33"/>
      <c r="AE134" s="33"/>
      <c r="AR134" s="158" t="s">
        <v>87</v>
      </c>
      <c r="AT134" s="158" t="s">
        <v>184</v>
      </c>
      <c r="AU134" s="158" t="s">
        <v>75</v>
      </c>
      <c r="AY134" s="18" t="s">
        <v>182</v>
      </c>
      <c r="BE134" s="159">
        <f>IF(N134="základní",J134,0)</f>
        <v>0</v>
      </c>
      <c r="BF134" s="159">
        <f>IF(N134="snížená",J134,0)</f>
        <v>0</v>
      </c>
      <c r="BG134" s="159">
        <f>IF(N134="zákl. přenesená",J134,0)</f>
        <v>0</v>
      </c>
      <c r="BH134" s="159">
        <f>IF(N134="sníž. přenesená",J134,0)</f>
        <v>0</v>
      </c>
      <c r="BI134" s="159">
        <f>IF(N134="nulová",J134,0)</f>
        <v>0</v>
      </c>
      <c r="BJ134" s="18" t="s">
        <v>15</v>
      </c>
      <c r="BK134" s="159">
        <f>ROUND(I134*H134,2)</f>
        <v>0</v>
      </c>
      <c r="BL134" s="18" t="s">
        <v>87</v>
      </c>
      <c r="BM134" s="158" t="s">
        <v>1265</v>
      </c>
    </row>
    <row r="135" spans="2:63" s="12" customFormat="1" ht="20.85" customHeight="1">
      <c r="B135" s="133"/>
      <c r="D135" s="344" t="s">
        <v>70</v>
      </c>
      <c r="E135" s="144" t="s">
        <v>227</v>
      </c>
      <c r="F135" s="144" t="s">
        <v>228</v>
      </c>
      <c r="I135" s="136"/>
      <c r="J135" s="145">
        <f>BK135</f>
        <v>0</v>
      </c>
      <c r="L135" s="133"/>
      <c r="M135" s="138"/>
      <c r="N135" s="139"/>
      <c r="O135" s="139"/>
      <c r="P135" s="140">
        <f>SUM(P136:P142)</f>
        <v>0</v>
      </c>
      <c r="Q135" s="139"/>
      <c r="R135" s="140">
        <f>SUM(R136:R142)</f>
        <v>0</v>
      </c>
      <c r="S135" s="139"/>
      <c r="T135" s="141">
        <f>SUM(T136:T142)</f>
        <v>1.7259600000000002</v>
      </c>
      <c r="AR135" s="134" t="s">
        <v>15</v>
      </c>
      <c r="AT135" s="142" t="s">
        <v>70</v>
      </c>
      <c r="AU135" s="142" t="s">
        <v>79</v>
      </c>
      <c r="AY135" s="134" t="s">
        <v>182</v>
      </c>
      <c r="BK135" s="143">
        <f>SUM(BK136:BK142)</f>
        <v>0</v>
      </c>
    </row>
    <row r="136" spans="1:65" s="2" customFormat="1" ht="44.25" customHeight="1">
      <c r="A136" s="33"/>
      <c r="B136" s="146"/>
      <c r="C136" s="147" t="s">
        <v>235</v>
      </c>
      <c r="D136" s="342" t="s">
        <v>184</v>
      </c>
      <c r="E136" s="148" t="s">
        <v>652</v>
      </c>
      <c r="F136" s="149" t="s">
        <v>653</v>
      </c>
      <c r="G136" s="150" t="s">
        <v>187</v>
      </c>
      <c r="H136" s="151">
        <v>2.08</v>
      </c>
      <c r="I136" s="152"/>
      <c r="J136" s="153">
        <f>ROUND(I136*H136,2)</f>
        <v>0</v>
      </c>
      <c r="K136" s="149" t="s">
        <v>188</v>
      </c>
      <c r="L136" s="34"/>
      <c r="M136" s="154" t="s">
        <v>3</v>
      </c>
      <c r="N136" s="155" t="s">
        <v>42</v>
      </c>
      <c r="O136" s="54"/>
      <c r="P136" s="156">
        <f>O136*H136</f>
        <v>0</v>
      </c>
      <c r="Q136" s="156">
        <v>0</v>
      </c>
      <c r="R136" s="156">
        <f>Q136*H136</f>
        <v>0</v>
      </c>
      <c r="S136" s="156">
        <v>0.261</v>
      </c>
      <c r="T136" s="157">
        <f>S136*H136</f>
        <v>0.54288</v>
      </c>
      <c r="U136" s="33"/>
      <c r="V136" s="33"/>
      <c r="W136" s="33"/>
      <c r="X136" s="33"/>
      <c r="Y136" s="33"/>
      <c r="Z136" s="33"/>
      <c r="AA136" s="33"/>
      <c r="AB136" s="33"/>
      <c r="AC136" s="33"/>
      <c r="AD136" s="33"/>
      <c r="AE136" s="33"/>
      <c r="AR136" s="158" t="s">
        <v>87</v>
      </c>
      <c r="AT136" s="158" t="s">
        <v>184</v>
      </c>
      <c r="AU136" s="158" t="s">
        <v>75</v>
      </c>
      <c r="AY136" s="18" t="s">
        <v>182</v>
      </c>
      <c r="BE136" s="159">
        <f>IF(N136="základní",J136,0)</f>
        <v>0</v>
      </c>
      <c r="BF136" s="159">
        <f>IF(N136="snížená",J136,0)</f>
        <v>0</v>
      </c>
      <c r="BG136" s="159">
        <f>IF(N136="zákl. přenesená",J136,0)</f>
        <v>0</v>
      </c>
      <c r="BH136" s="159">
        <f>IF(N136="sníž. přenesená",J136,0)</f>
        <v>0</v>
      </c>
      <c r="BI136" s="159">
        <f>IF(N136="nulová",J136,0)</f>
        <v>0</v>
      </c>
      <c r="BJ136" s="18" t="s">
        <v>15</v>
      </c>
      <c r="BK136" s="159">
        <f>ROUND(I136*H136,2)</f>
        <v>0</v>
      </c>
      <c r="BL136" s="18" t="s">
        <v>87</v>
      </c>
      <c r="BM136" s="158" t="s">
        <v>1266</v>
      </c>
    </row>
    <row r="137" spans="2:51" s="13" customFormat="1" ht="12">
      <c r="B137" s="160"/>
      <c r="D137" s="343" t="s">
        <v>190</v>
      </c>
      <c r="E137" s="161" t="s">
        <v>3</v>
      </c>
      <c r="F137" s="162" t="s">
        <v>632</v>
      </c>
      <c r="H137" s="163">
        <v>2.08</v>
      </c>
      <c r="I137" s="164"/>
      <c r="L137" s="160"/>
      <c r="M137" s="165"/>
      <c r="N137" s="166"/>
      <c r="O137" s="166"/>
      <c r="P137" s="166"/>
      <c r="Q137" s="166"/>
      <c r="R137" s="166"/>
      <c r="S137" s="166"/>
      <c r="T137" s="167"/>
      <c r="AT137" s="161" t="s">
        <v>190</v>
      </c>
      <c r="AU137" s="161" t="s">
        <v>75</v>
      </c>
      <c r="AV137" s="13" t="s">
        <v>79</v>
      </c>
      <c r="AW137" s="13" t="s">
        <v>33</v>
      </c>
      <c r="AX137" s="13" t="s">
        <v>15</v>
      </c>
      <c r="AY137" s="161" t="s">
        <v>182</v>
      </c>
    </row>
    <row r="138" spans="1:65" s="2" customFormat="1" ht="33" customHeight="1">
      <c r="A138" s="33"/>
      <c r="B138" s="146"/>
      <c r="C138" s="147" t="s">
        <v>242</v>
      </c>
      <c r="D138" s="342" t="s">
        <v>184</v>
      </c>
      <c r="E138" s="148" t="s">
        <v>232</v>
      </c>
      <c r="F138" s="149" t="s">
        <v>233</v>
      </c>
      <c r="G138" s="150" t="s">
        <v>187</v>
      </c>
      <c r="H138" s="151">
        <v>3.9</v>
      </c>
      <c r="I138" s="152"/>
      <c r="J138" s="153">
        <f>ROUND(I138*H138,2)</f>
        <v>0</v>
      </c>
      <c r="K138" s="149" t="s">
        <v>188</v>
      </c>
      <c r="L138" s="34"/>
      <c r="M138" s="154" t="s">
        <v>3</v>
      </c>
      <c r="N138" s="155" t="s">
        <v>42</v>
      </c>
      <c r="O138" s="54"/>
      <c r="P138" s="156">
        <f>O138*H138</f>
        <v>0</v>
      </c>
      <c r="Q138" s="156">
        <v>0</v>
      </c>
      <c r="R138" s="156">
        <f>Q138*H138</f>
        <v>0</v>
      </c>
      <c r="S138" s="156">
        <v>0.05</v>
      </c>
      <c r="T138" s="157">
        <f>S138*H138</f>
        <v>0.195</v>
      </c>
      <c r="U138" s="33"/>
      <c r="V138" s="33"/>
      <c r="W138" s="33"/>
      <c r="X138" s="33"/>
      <c r="Y138" s="33"/>
      <c r="Z138" s="33"/>
      <c r="AA138" s="33"/>
      <c r="AB138" s="33"/>
      <c r="AC138" s="33"/>
      <c r="AD138" s="33"/>
      <c r="AE138" s="33"/>
      <c r="AR138" s="158" t="s">
        <v>87</v>
      </c>
      <c r="AT138" s="158" t="s">
        <v>184</v>
      </c>
      <c r="AU138" s="158" t="s">
        <v>75</v>
      </c>
      <c r="AY138" s="18" t="s">
        <v>182</v>
      </c>
      <c r="BE138" s="159">
        <f>IF(N138="základní",J138,0)</f>
        <v>0</v>
      </c>
      <c r="BF138" s="159">
        <f>IF(N138="snížená",J138,0)</f>
        <v>0</v>
      </c>
      <c r="BG138" s="159">
        <f>IF(N138="zákl. přenesená",J138,0)</f>
        <v>0</v>
      </c>
      <c r="BH138" s="159">
        <f>IF(N138="sníž. přenesená",J138,0)</f>
        <v>0</v>
      </c>
      <c r="BI138" s="159">
        <f>IF(N138="nulová",J138,0)</f>
        <v>0</v>
      </c>
      <c r="BJ138" s="18" t="s">
        <v>15</v>
      </c>
      <c r="BK138" s="159">
        <f>ROUND(I138*H138,2)</f>
        <v>0</v>
      </c>
      <c r="BL138" s="18" t="s">
        <v>87</v>
      </c>
      <c r="BM138" s="158" t="s">
        <v>1267</v>
      </c>
    </row>
    <row r="139" spans="1:65" s="2" customFormat="1" ht="36">
      <c r="A139" s="33"/>
      <c r="B139" s="146"/>
      <c r="C139" s="147" t="s">
        <v>247</v>
      </c>
      <c r="D139" s="342" t="s">
        <v>184</v>
      </c>
      <c r="E139" s="148" t="s">
        <v>236</v>
      </c>
      <c r="F139" s="149" t="s">
        <v>237</v>
      </c>
      <c r="G139" s="150" t="s">
        <v>187</v>
      </c>
      <c r="H139" s="151">
        <v>21.48</v>
      </c>
      <c r="I139" s="152"/>
      <c r="J139" s="153">
        <f>ROUND(I139*H139,2)</f>
        <v>0</v>
      </c>
      <c r="K139" s="149" t="s">
        <v>188</v>
      </c>
      <c r="L139" s="34"/>
      <c r="M139" s="154" t="s">
        <v>3</v>
      </c>
      <c r="N139" s="155" t="s">
        <v>42</v>
      </c>
      <c r="O139" s="54"/>
      <c r="P139" s="156">
        <f>O139*H139</f>
        <v>0</v>
      </c>
      <c r="Q139" s="156">
        <v>0</v>
      </c>
      <c r="R139" s="156">
        <f>Q139*H139</f>
        <v>0</v>
      </c>
      <c r="S139" s="156">
        <v>0.046</v>
      </c>
      <c r="T139" s="157">
        <f>S139*H139</f>
        <v>0.98808</v>
      </c>
      <c r="U139" s="33"/>
      <c r="V139" s="33"/>
      <c r="W139" s="33"/>
      <c r="X139" s="33"/>
      <c r="Y139" s="33"/>
      <c r="Z139" s="33"/>
      <c r="AA139" s="33"/>
      <c r="AB139" s="33"/>
      <c r="AC139" s="33"/>
      <c r="AD139" s="33"/>
      <c r="AE139" s="33"/>
      <c r="AR139" s="158" t="s">
        <v>87</v>
      </c>
      <c r="AT139" s="158" t="s">
        <v>184</v>
      </c>
      <c r="AU139" s="158" t="s">
        <v>75</v>
      </c>
      <c r="AY139" s="18" t="s">
        <v>182</v>
      </c>
      <c r="BE139" s="159">
        <f>IF(N139="základní",J139,0)</f>
        <v>0</v>
      </c>
      <c r="BF139" s="159">
        <f>IF(N139="snížená",J139,0)</f>
        <v>0</v>
      </c>
      <c r="BG139" s="159">
        <f>IF(N139="zákl. přenesená",J139,0)</f>
        <v>0</v>
      </c>
      <c r="BH139" s="159">
        <f>IF(N139="sníž. přenesená",J139,0)</f>
        <v>0</v>
      </c>
      <c r="BI139" s="159">
        <f>IF(N139="nulová",J139,0)</f>
        <v>0</v>
      </c>
      <c r="BJ139" s="18" t="s">
        <v>15</v>
      </c>
      <c r="BK139" s="159">
        <f>ROUND(I139*H139,2)</f>
        <v>0</v>
      </c>
      <c r="BL139" s="18" t="s">
        <v>87</v>
      </c>
      <c r="BM139" s="158" t="s">
        <v>1268</v>
      </c>
    </row>
    <row r="140" spans="2:51" s="13" customFormat="1" ht="12">
      <c r="B140" s="160"/>
      <c r="D140" s="343" t="s">
        <v>190</v>
      </c>
      <c r="E140" s="161" t="s">
        <v>3</v>
      </c>
      <c r="F140" s="162" t="s">
        <v>657</v>
      </c>
      <c r="H140" s="163">
        <v>22.88</v>
      </c>
      <c r="I140" s="164"/>
      <c r="L140" s="160"/>
      <c r="M140" s="165"/>
      <c r="N140" s="166"/>
      <c r="O140" s="166"/>
      <c r="P140" s="166"/>
      <c r="Q140" s="166"/>
      <c r="R140" s="166"/>
      <c r="S140" s="166"/>
      <c r="T140" s="167"/>
      <c r="AT140" s="161" t="s">
        <v>190</v>
      </c>
      <c r="AU140" s="161" t="s">
        <v>75</v>
      </c>
      <c r="AV140" s="13" t="s">
        <v>79</v>
      </c>
      <c r="AW140" s="13" t="s">
        <v>33</v>
      </c>
      <c r="AX140" s="13" t="s">
        <v>71</v>
      </c>
      <c r="AY140" s="161" t="s">
        <v>182</v>
      </c>
    </row>
    <row r="141" spans="2:51" s="13" customFormat="1" ht="12">
      <c r="B141" s="160"/>
      <c r="D141" s="343" t="s">
        <v>190</v>
      </c>
      <c r="E141" s="161" t="s">
        <v>3</v>
      </c>
      <c r="F141" s="162" t="s">
        <v>658</v>
      </c>
      <c r="H141" s="163">
        <v>-1.4</v>
      </c>
      <c r="I141" s="164"/>
      <c r="L141" s="160"/>
      <c r="M141" s="165"/>
      <c r="N141" s="166"/>
      <c r="O141" s="166"/>
      <c r="P141" s="166"/>
      <c r="Q141" s="166"/>
      <c r="R141" s="166"/>
      <c r="S141" s="166"/>
      <c r="T141" s="167"/>
      <c r="AT141" s="161" t="s">
        <v>190</v>
      </c>
      <c r="AU141" s="161" t="s">
        <v>75</v>
      </c>
      <c r="AV141" s="13" t="s">
        <v>79</v>
      </c>
      <c r="AW141" s="13" t="s">
        <v>33</v>
      </c>
      <c r="AX141" s="13" t="s">
        <v>71</v>
      </c>
      <c r="AY141" s="161" t="s">
        <v>182</v>
      </c>
    </row>
    <row r="142" spans="2:51" s="14" customFormat="1" ht="12">
      <c r="B142" s="168"/>
      <c r="D142" s="343" t="s">
        <v>190</v>
      </c>
      <c r="E142" s="169" t="s">
        <v>3</v>
      </c>
      <c r="F142" s="170" t="s">
        <v>198</v>
      </c>
      <c r="H142" s="171">
        <v>21.48</v>
      </c>
      <c r="I142" s="172"/>
      <c r="L142" s="168"/>
      <c r="M142" s="173"/>
      <c r="N142" s="174"/>
      <c r="O142" s="174"/>
      <c r="P142" s="174"/>
      <c r="Q142" s="174"/>
      <c r="R142" s="174"/>
      <c r="S142" s="174"/>
      <c r="T142" s="175"/>
      <c r="AT142" s="169" t="s">
        <v>190</v>
      </c>
      <c r="AU142" s="169" t="s">
        <v>75</v>
      </c>
      <c r="AV142" s="14" t="s">
        <v>87</v>
      </c>
      <c r="AW142" s="14" t="s">
        <v>33</v>
      </c>
      <c r="AX142" s="14" t="s">
        <v>15</v>
      </c>
      <c r="AY142" s="169" t="s">
        <v>182</v>
      </c>
    </row>
    <row r="143" spans="2:63" s="12" customFormat="1" ht="22.9" customHeight="1">
      <c r="B143" s="133"/>
      <c r="D143" s="344" t="s">
        <v>70</v>
      </c>
      <c r="E143" s="144" t="s">
        <v>240</v>
      </c>
      <c r="F143" s="144" t="s">
        <v>241</v>
      </c>
      <c r="I143" s="136"/>
      <c r="J143" s="145">
        <f>BK143</f>
        <v>0</v>
      </c>
      <c r="L143" s="133"/>
      <c r="M143" s="138"/>
      <c r="N143" s="139"/>
      <c r="O143" s="139"/>
      <c r="P143" s="140">
        <f>SUM(P144:P148)</f>
        <v>0</v>
      </c>
      <c r="Q143" s="139"/>
      <c r="R143" s="140">
        <f>SUM(R144:R148)</f>
        <v>0</v>
      </c>
      <c r="S143" s="139"/>
      <c r="T143" s="141">
        <f>SUM(T144:T148)</f>
        <v>0</v>
      </c>
      <c r="AR143" s="134" t="s">
        <v>15</v>
      </c>
      <c r="AT143" s="142" t="s">
        <v>70</v>
      </c>
      <c r="AU143" s="142" t="s">
        <v>15</v>
      </c>
      <c r="AY143" s="134" t="s">
        <v>182</v>
      </c>
      <c r="BK143" s="143">
        <f>SUM(BK144:BK148)</f>
        <v>0</v>
      </c>
    </row>
    <row r="144" spans="1:65" s="2" customFormat="1" ht="44.25" customHeight="1">
      <c r="A144" s="33"/>
      <c r="B144" s="146"/>
      <c r="C144" s="147" t="s">
        <v>251</v>
      </c>
      <c r="D144" s="342" t="s">
        <v>184</v>
      </c>
      <c r="E144" s="148" t="s">
        <v>1189</v>
      </c>
      <c r="F144" s="149" t="s">
        <v>1190</v>
      </c>
      <c r="G144" s="150" t="s">
        <v>245</v>
      </c>
      <c r="H144" s="151">
        <v>3.336</v>
      </c>
      <c r="I144" s="152"/>
      <c r="J144" s="153">
        <f>ROUND(I144*H144,2)</f>
        <v>0</v>
      </c>
      <c r="K144" s="149" t="s">
        <v>188</v>
      </c>
      <c r="L144" s="34"/>
      <c r="M144" s="154" t="s">
        <v>3</v>
      </c>
      <c r="N144" s="155" t="s">
        <v>42</v>
      </c>
      <c r="O144" s="54"/>
      <c r="P144" s="156">
        <f>O144*H144</f>
        <v>0</v>
      </c>
      <c r="Q144" s="156">
        <v>0</v>
      </c>
      <c r="R144" s="156">
        <f>Q144*H144</f>
        <v>0</v>
      </c>
      <c r="S144" s="156">
        <v>0</v>
      </c>
      <c r="T144" s="157">
        <f>S144*H144</f>
        <v>0</v>
      </c>
      <c r="U144" s="33"/>
      <c r="V144" s="33"/>
      <c r="W144" s="33"/>
      <c r="X144" s="33"/>
      <c r="Y144" s="33"/>
      <c r="Z144" s="33"/>
      <c r="AA144" s="33"/>
      <c r="AB144" s="33"/>
      <c r="AC144" s="33"/>
      <c r="AD144" s="33"/>
      <c r="AE144" s="33"/>
      <c r="AR144" s="158" t="s">
        <v>87</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87</v>
      </c>
      <c r="BM144" s="158" t="s">
        <v>1269</v>
      </c>
    </row>
    <row r="145" spans="1:65" s="2" customFormat="1" ht="33" customHeight="1">
      <c r="A145" s="33"/>
      <c r="B145" s="146"/>
      <c r="C145" s="147" t="s">
        <v>256</v>
      </c>
      <c r="D145" s="342" t="s">
        <v>184</v>
      </c>
      <c r="E145" s="148" t="s">
        <v>248</v>
      </c>
      <c r="F145" s="149" t="s">
        <v>249</v>
      </c>
      <c r="G145" s="150" t="s">
        <v>245</v>
      </c>
      <c r="H145" s="151">
        <v>3.336</v>
      </c>
      <c r="I145" s="152"/>
      <c r="J145" s="153">
        <f>ROUND(I145*H145,2)</f>
        <v>0</v>
      </c>
      <c r="K145" s="149" t="s">
        <v>188</v>
      </c>
      <c r="L145" s="34"/>
      <c r="M145" s="154" t="s">
        <v>3</v>
      </c>
      <c r="N145" s="155" t="s">
        <v>42</v>
      </c>
      <c r="O145" s="54"/>
      <c r="P145" s="156">
        <f>O145*H145</f>
        <v>0</v>
      </c>
      <c r="Q145" s="156">
        <v>0</v>
      </c>
      <c r="R145" s="156">
        <f>Q145*H145</f>
        <v>0</v>
      </c>
      <c r="S145" s="156">
        <v>0</v>
      </c>
      <c r="T145" s="157">
        <f>S145*H145</f>
        <v>0</v>
      </c>
      <c r="U145" s="33"/>
      <c r="V145" s="33"/>
      <c r="W145" s="33"/>
      <c r="X145" s="33"/>
      <c r="Y145" s="33"/>
      <c r="Z145" s="33"/>
      <c r="AA145" s="33"/>
      <c r="AB145" s="33"/>
      <c r="AC145" s="33"/>
      <c r="AD145" s="33"/>
      <c r="AE145" s="33"/>
      <c r="AR145" s="158" t="s">
        <v>87</v>
      </c>
      <c r="AT145" s="158" t="s">
        <v>184</v>
      </c>
      <c r="AU145" s="158" t="s">
        <v>79</v>
      </c>
      <c r="AY145" s="18" t="s">
        <v>182</v>
      </c>
      <c r="BE145" s="159">
        <f>IF(N145="základní",J145,0)</f>
        <v>0</v>
      </c>
      <c r="BF145" s="159">
        <f>IF(N145="snížená",J145,0)</f>
        <v>0</v>
      </c>
      <c r="BG145" s="159">
        <f>IF(N145="zákl. přenesená",J145,0)</f>
        <v>0</v>
      </c>
      <c r="BH145" s="159">
        <f>IF(N145="sníž. přenesená",J145,0)</f>
        <v>0</v>
      </c>
      <c r="BI145" s="159">
        <f>IF(N145="nulová",J145,0)</f>
        <v>0</v>
      </c>
      <c r="BJ145" s="18" t="s">
        <v>15</v>
      </c>
      <c r="BK145" s="159">
        <f>ROUND(I145*H145,2)</f>
        <v>0</v>
      </c>
      <c r="BL145" s="18" t="s">
        <v>87</v>
      </c>
      <c r="BM145" s="158" t="s">
        <v>1270</v>
      </c>
    </row>
    <row r="146" spans="1:65" s="2" customFormat="1" ht="44.25" customHeight="1">
      <c r="A146" s="33"/>
      <c r="B146" s="146"/>
      <c r="C146" s="147" t="s">
        <v>9</v>
      </c>
      <c r="D146" s="342" t="s">
        <v>184</v>
      </c>
      <c r="E146" s="148" t="s">
        <v>252</v>
      </c>
      <c r="F146" s="149" t="s">
        <v>253</v>
      </c>
      <c r="G146" s="150" t="s">
        <v>245</v>
      </c>
      <c r="H146" s="151">
        <v>100.08</v>
      </c>
      <c r="I146" s="152"/>
      <c r="J146" s="153">
        <f>ROUND(I146*H146,2)</f>
        <v>0</v>
      </c>
      <c r="K146" s="149" t="s">
        <v>188</v>
      </c>
      <c r="L146" s="34"/>
      <c r="M146" s="154" t="s">
        <v>3</v>
      </c>
      <c r="N146" s="155" t="s">
        <v>42</v>
      </c>
      <c r="O146" s="54"/>
      <c r="P146" s="156">
        <f>O146*H146</f>
        <v>0</v>
      </c>
      <c r="Q146" s="156">
        <v>0</v>
      </c>
      <c r="R146" s="156">
        <f>Q146*H146</f>
        <v>0</v>
      </c>
      <c r="S146" s="156">
        <v>0</v>
      </c>
      <c r="T146" s="157">
        <f>S146*H146</f>
        <v>0</v>
      </c>
      <c r="U146" s="33"/>
      <c r="V146" s="33"/>
      <c r="W146" s="33"/>
      <c r="X146" s="33"/>
      <c r="Y146" s="33"/>
      <c r="Z146" s="33"/>
      <c r="AA146" s="33"/>
      <c r="AB146" s="33"/>
      <c r="AC146" s="33"/>
      <c r="AD146" s="33"/>
      <c r="AE146" s="33"/>
      <c r="AR146" s="158" t="s">
        <v>87</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87</v>
      </c>
      <c r="BM146" s="158" t="s">
        <v>1271</v>
      </c>
    </row>
    <row r="147" spans="2:51" s="13" customFormat="1" ht="12">
      <c r="B147" s="160"/>
      <c r="D147" s="343" t="s">
        <v>190</v>
      </c>
      <c r="F147" s="162" t="s">
        <v>662</v>
      </c>
      <c r="H147" s="163">
        <v>100.08</v>
      </c>
      <c r="I147" s="164"/>
      <c r="L147" s="160"/>
      <c r="M147" s="165"/>
      <c r="N147" s="166"/>
      <c r="O147" s="166"/>
      <c r="P147" s="166"/>
      <c r="Q147" s="166"/>
      <c r="R147" s="166"/>
      <c r="S147" s="166"/>
      <c r="T147" s="167"/>
      <c r="AT147" s="161" t="s">
        <v>190</v>
      </c>
      <c r="AU147" s="161" t="s">
        <v>79</v>
      </c>
      <c r="AV147" s="13" t="s">
        <v>79</v>
      </c>
      <c r="AW147" s="13" t="s">
        <v>4</v>
      </c>
      <c r="AX147" s="13" t="s">
        <v>15</v>
      </c>
      <c r="AY147" s="161" t="s">
        <v>182</v>
      </c>
    </row>
    <row r="148" spans="1:65" s="2" customFormat="1" ht="44.25" customHeight="1">
      <c r="A148" s="33"/>
      <c r="B148" s="146"/>
      <c r="C148" s="147" t="s">
        <v>269</v>
      </c>
      <c r="D148" s="342" t="s">
        <v>184</v>
      </c>
      <c r="E148" s="148" t="s">
        <v>257</v>
      </c>
      <c r="F148" s="149" t="s">
        <v>258</v>
      </c>
      <c r="G148" s="150" t="s">
        <v>245</v>
      </c>
      <c r="H148" s="151">
        <v>3.336</v>
      </c>
      <c r="I148" s="152"/>
      <c r="J148" s="153">
        <f>ROUND(I148*H148,2)</f>
        <v>0</v>
      </c>
      <c r="K148" s="149" t="s">
        <v>188</v>
      </c>
      <c r="L148" s="34"/>
      <c r="M148" s="154" t="s">
        <v>3</v>
      </c>
      <c r="N148" s="155" t="s">
        <v>42</v>
      </c>
      <c r="O148" s="54"/>
      <c r="P148" s="156">
        <f>O148*H148</f>
        <v>0</v>
      </c>
      <c r="Q148" s="156">
        <v>0</v>
      </c>
      <c r="R148" s="156">
        <f>Q148*H148</f>
        <v>0</v>
      </c>
      <c r="S148" s="156">
        <v>0</v>
      </c>
      <c r="T148" s="157">
        <f>S148*H148</f>
        <v>0</v>
      </c>
      <c r="U148" s="33"/>
      <c r="V148" s="33"/>
      <c r="W148" s="33"/>
      <c r="X148" s="33"/>
      <c r="Y148" s="33"/>
      <c r="Z148" s="33"/>
      <c r="AA148" s="33"/>
      <c r="AB148" s="33"/>
      <c r="AC148" s="33"/>
      <c r="AD148" s="33"/>
      <c r="AE148" s="33"/>
      <c r="AR148" s="158" t="s">
        <v>87</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87</v>
      </c>
      <c r="BM148" s="158" t="s">
        <v>1272</v>
      </c>
    </row>
    <row r="149" spans="2:63" s="12" customFormat="1" ht="22.9" customHeight="1">
      <c r="B149" s="133"/>
      <c r="D149" s="344" t="s">
        <v>70</v>
      </c>
      <c r="E149" s="144" t="s">
        <v>260</v>
      </c>
      <c r="F149" s="144" t="s">
        <v>261</v>
      </c>
      <c r="I149" s="136"/>
      <c r="J149" s="145">
        <f>BK149</f>
        <v>0</v>
      </c>
      <c r="L149" s="133"/>
      <c r="M149" s="138"/>
      <c r="N149" s="139"/>
      <c r="O149" s="139"/>
      <c r="P149" s="140">
        <f>P150</f>
        <v>0</v>
      </c>
      <c r="Q149" s="139"/>
      <c r="R149" s="140">
        <f>R150</f>
        <v>0</v>
      </c>
      <c r="S149" s="139"/>
      <c r="T149" s="141">
        <f>T150</f>
        <v>0</v>
      </c>
      <c r="AR149" s="134" t="s">
        <v>15</v>
      </c>
      <c r="AT149" s="142" t="s">
        <v>70</v>
      </c>
      <c r="AU149" s="142" t="s">
        <v>15</v>
      </c>
      <c r="AY149" s="134" t="s">
        <v>182</v>
      </c>
      <c r="BK149" s="143">
        <f>BK150</f>
        <v>0</v>
      </c>
    </row>
    <row r="150" spans="1:65" s="2" customFormat="1" ht="55.5" customHeight="1">
      <c r="A150" s="33"/>
      <c r="B150" s="146"/>
      <c r="C150" s="147" t="s">
        <v>273</v>
      </c>
      <c r="D150" s="342" t="s">
        <v>184</v>
      </c>
      <c r="E150" s="148" t="s">
        <v>1195</v>
      </c>
      <c r="F150" s="149" t="s">
        <v>1196</v>
      </c>
      <c r="G150" s="150" t="s">
        <v>245</v>
      </c>
      <c r="H150" s="151">
        <v>0.758</v>
      </c>
      <c r="I150" s="152"/>
      <c r="J150" s="153">
        <f>ROUND(I150*H150,2)</f>
        <v>0</v>
      </c>
      <c r="K150" s="149" t="s">
        <v>188</v>
      </c>
      <c r="L150" s="34"/>
      <c r="M150" s="154" t="s">
        <v>3</v>
      </c>
      <c r="N150" s="155" t="s">
        <v>42</v>
      </c>
      <c r="O150" s="54"/>
      <c r="P150" s="156">
        <f>O150*H150</f>
        <v>0</v>
      </c>
      <c r="Q150" s="156">
        <v>0</v>
      </c>
      <c r="R150" s="156">
        <f>Q150*H150</f>
        <v>0</v>
      </c>
      <c r="S150" s="156">
        <v>0</v>
      </c>
      <c r="T150" s="157">
        <f>S150*H150</f>
        <v>0</v>
      </c>
      <c r="U150" s="33"/>
      <c r="V150" s="33"/>
      <c r="W150" s="33"/>
      <c r="X150" s="33"/>
      <c r="Y150" s="33"/>
      <c r="Z150" s="33"/>
      <c r="AA150" s="33"/>
      <c r="AB150" s="33"/>
      <c r="AC150" s="33"/>
      <c r="AD150" s="33"/>
      <c r="AE150" s="33"/>
      <c r="AR150" s="158" t="s">
        <v>87</v>
      </c>
      <c r="AT150" s="158" t="s">
        <v>184</v>
      </c>
      <c r="AU150" s="158" t="s">
        <v>79</v>
      </c>
      <c r="AY150" s="18" t="s">
        <v>182</v>
      </c>
      <c r="BE150" s="159">
        <f>IF(N150="základní",J150,0)</f>
        <v>0</v>
      </c>
      <c r="BF150" s="159">
        <f>IF(N150="snížená",J150,0)</f>
        <v>0</v>
      </c>
      <c r="BG150" s="159">
        <f>IF(N150="zákl. přenesená",J150,0)</f>
        <v>0</v>
      </c>
      <c r="BH150" s="159">
        <f>IF(N150="sníž. přenesená",J150,0)</f>
        <v>0</v>
      </c>
      <c r="BI150" s="159">
        <f>IF(N150="nulová",J150,0)</f>
        <v>0</v>
      </c>
      <c r="BJ150" s="18" t="s">
        <v>15</v>
      </c>
      <c r="BK150" s="159">
        <f>ROUND(I150*H150,2)</f>
        <v>0</v>
      </c>
      <c r="BL150" s="18" t="s">
        <v>87</v>
      </c>
      <c r="BM150" s="158" t="s">
        <v>1273</v>
      </c>
    </row>
    <row r="151" spans="2:63" s="12" customFormat="1" ht="25.9" customHeight="1">
      <c r="B151" s="133"/>
      <c r="D151" s="344" t="s">
        <v>70</v>
      </c>
      <c r="E151" s="135" t="s">
        <v>265</v>
      </c>
      <c r="F151" s="135" t="s">
        <v>266</v>
      </c>
      <c r="I151" s="136"/>
      <c r="J151" s="137">
        <f>BK151</f>
        <v>0</v>
      </c>
      <c r="L151" s="133"/>
      <c r="M151" s="138"/>
      <c r="N151" s="139"/>
      <c r="O151" s="139"/>
      <c r="P151" s="140">
        <f>P152+P165+P174+P180+P187+P197+P224+P230</f>
        <v>0</v>
      </c>
      <c r="Q151" s="139"/>
      <c r="R151" s="140">
        <f>R152+R165+R174+R180+R187+R197+R224+R230</f>
        <v>0.28994235</v>
      </c>
      <c r="S151" s="139"/>
      <c r="T151" s="141">
        <f>T152+T165+T174+T180+T187+T197+T224+T230</f>
        <v>1.6095856</v>
      </c>
      <c r="AR151" s="134" t="s">
        <v>79</v>
      </c>
      <c r="AT151" s="142" t="s">
        <v>70</v>
      </c>
      <c r="AU151" s="142" t="s">
        <v>71</v>
      </c>
      <c r="AY151" s="134" t="s">
        <v>182</v>
      </c>
      <c r="BK151" s="143">
        <f>BK152+BK165+BK174+BK180+BK187+BK197+BK224+BK230</f>
        <v>0</v>
      </c>
    </row>
    <row r="152" spans="2:63" s="12" customFormat="1" ht="22.9" customHeight="1">
      <c r="B152" s="133"/>
      <c r="D152" s="344" t="s">
        <v>70</v>
      </c>
      <c r="E152" s="144" t="s">
        <v>267</v>
      </c>
      <c r="F152" s="144" t="s">
        <v>268</v>
      </c>
      <c r="I152" s="136"/>
      <c r="J152" s="145">
        <f>BK152</f>
        <v>0</v>
      </c>
      <c r="L152" s="133"/>
      <c r="M152" s="138"/>
      <c r="N152" s="139"/>
      <c r="O152" s="139"/>
      <c r="P152" s="140">
        <f>SUM(P153:P164)</f>
        <v>0</v>
      </c>
      <c r="Q152" s="139"/>
      <c r="R152" s="140">
        <f>SUM(R153:R164)</f>
        <v>0.0332325</v>
      </c>
      <c r="S152" s="139"/>
      <c r="T152" s="141">
        <f>SUM(T153:T164)</f>
        <v>0</v>
      </c>
      <c r="AR152" s="134" t="s">
        <v>79</v>
      </c>
      <c r="AT152" s="142" t="s">
        <v>70</v>
      </c>
      <c r="AU152" s="142" t="s">
        <v>15</v>
      </c>
      <c r="AY152" s="134" t="s">
        <v>182</v>
      </c>
      <c r="BK152" s="143">
        <f>SUM(BK153:BK164)</f>
        <v>0</v>
      </c>
    </row>
    <row r="153" spans="1:65" s="2" customFormat="1" ht="24">
      <c r="A153" s="33"/>
      <c r="B153" s="146"/>
      <c r="C153" s="147" t="s">
        <v>280</v>
      </c>
      <c r="D153" s="342" t="s">
        <v>184</v>
      </c>
      <c r="E153" s="148" t="s">
        <v>270</v>
      </c>
      <c r="F153" s="149" t="s">
        <v>271</v>
      </c>
      <c r="G153" s="150" t="s">
        <v>187</v>
      </c>
      <c r="H153" s="151">
        <v>3.9</v>
      </c>
      <c r="I153" s="152"/>
      <c r="J153" s="153">
        <f>ROUND(I153*H153,2)</f>
        <v>0</v>
      </c>
      <c r="K153" s="149" t="s">
        <v>188</v>
      </c>
      <c r="L153" s="34"/>
      <c r="M153" s="154" t="s">
        <v>3</v>
      </c>
      <c r="N153" s="155" t="s">
        <v>42</v>
      </c>
      <c r="O153" s="54"/>
      <c r="P153" s="156">
        <f>O153*H153</f>
        <v>0</v>
      </c>
      <c r="Q153" s="156">
        <v>0.0035</v>
      </c>
      <c r="R153" s="156">
        <f>Q153*H153</f>
        <v>0.01365</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1274</v>
      </c>
    </row>
    <row r="154" spans="1:65" s="2" customFormat="1" ht="24">
      <c r="A154" s="33"/>
      <c r="B154" s="146"/>
      <c r="C154" s="147" t="s">
        <v>287</v>
      </c>
      <c r="D154" s="342" t="s">
        <v>184</v>
      </c>
      <c r="E154" s="148" t="s">
        <v>274</v>
      </c>
      <c r="F154" s="149" t="s">
        <v>275</v>
      </c>
      <c r="G154" s="150" t="s">
        <v>187</v>
      </c>
      <c r="H154" s="151">
        <v>5.595</v>
      </c>
      <c r="I154" s="152"/>
      <c r="J154" s="153">
        <f>ROUND(I154*H154,2)</f>
        <v>0</v>
      </c>
      <c r="K154" s="149" t="s">
        <v>188</v>
      </c>
      <c r="L154" s="34"/>
      <c r="M154" s="154" t="s">
        <v>3</v>
      </c>
      <c r="N154" s="155" t="s">
        <v>42</v>
      </c>
      <c r="O154" s="54"/>
      <c r="P154" s="156">
        <f>O154*H154</f>
        <v>0</v>
      </c>
      <c r="Q154" s="156">
        <v>0.0035</v>
      </c>
      <c r="R154" s="156">
        <f>Q154*H154</f>
        <v>0.0195825</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1275</v>
      </c>
    </row>
    <row r="155" spans="2:51" s="13" customFormat="1" ht="12">
      <c r="B155" s="160"/>
      <c r="D155" s="343" t="s">
        <v>190</v>
      </c>
      <c r="E155" s="161" t="s">
        <v>3</v>
      </c>
      <c r="F155" s="162" t="s">
        <v>667</v>
      </c>
      <c r="H155" s="163">
        <v>1.2</v>
      </c>
      <c r="I155" s="164"/>
      <c r="L155" s="160"/>
      <c r="M155" s="165"/>
      <c r="N155" s="166"/>
      <c r="O155" s="166"/>
      <c r="P155" s="166"/>
      <c r="Q155" s="166"/>
      <c r="R155" s="166"/>
      <c r="S155" s="166"/>
      <c r="T155" s="167"/>
      <c r="AT155" s="161" t="s">
        <v>190</v>
      </c>
      <c r="AU155" s="161" t="s">
        <v>79</v>
      </c>
      <c r="AV155" s="13" t="s">
        <v>79</v>
      </c>
      <c r="AW155" s="13" t="s">
        <v>33</v>
      </c>
      <c r="AX155" s="13" t="s">
        <v>71</v>
      </c>
      <c r="AY155" s="161" t="s">
        <v>182</v>
      </c>
    </row>
    <row r="156" spans="2:51" s="13" customFormat="1" ht="12">
      <c r="B156" s="160"/>
      <c r="D156" s="343" t="s">
        <v>190</v>
      </c>
      <c r="E156" s="161" t="s">
        <v>3</v>
      </c>
      <c r="F156" s="162" t="s">
        <v>668</v>
      </c>
      <c r="H156" s="163">
        <v>-0.105</v>
      </c>
      <c r="I156" s="164"/>
      <c r="L156" s="160"/>
      <c r="M156" s="165"/>
      <c r="N156" s="166"/>
      <c r="O156" s="166"/>
      <c r="P156" s="166"/>
      <c r="Q156" s="166"/>
      <c r="R156" s="166"/>
      <c r="S156" s="166"/>
      <c r="T156" s="167"/>
      <c r="AT156" s="161" t="s">
        <v>190</v>
      </c>
      <c r="AU156" s="161" t="s">
        <v>79</v>
      </c>
      <c r="AV156" s="13" t="s">
        <v>79</v>
      </c>
      <c r="AW156" s="13" t="s">
        <v>33</v>
      </c>
      <c r="AX156" s="13" t="s">
        <v>71</v>
      </c>
      <c r="AY156" s="161" t="s">
        <v>182</v>
      </c>
    </row>
    <row r="157" spans="2:51" s="13" customFormat="1" ht="12">
      <c r="B157" s="160"/>
      <c r="D157" s="343" t="s">
        <v>190</v>
      </c>
      <c r="E157" s="161" t="s">
        <v>3</v>
      </c>
      <c r="F157" s="162" t="s">
        <v>669</v>
      </c>
      <c r="H157" s="163">
        <v>4.5</v>
      </c>
      <c r="I157" s="164"/>
      <c r="L157" s="160"/>
      <c r="M157" s="165"/>
      <c r="N157" s="166"/>
      <c r="O157" s="166"/>
      <c r="P157" s="166"/>
      <c r="Q157" s="166"/>
      <c r="R157" s="166"/>
      <c r="S157" s="166"/>
      <c r="T157" s="167"/>
      <c r="AT157" s="161" t="s">
        <v>190</v>
      </c>
      <c r="AU157" s="161" t="s">
        <v>79</v>
      </c>
      <c r="AV157" s="13" t="s">
        <v>79</v>
      </c>
      <c r="AW157" s="13" t="s">
        <v>33</v>
      </c>
      <c r="AX157" s="13" t="s">
        <v>71</v>
      </c>
      <c r="AY157" s="161" t="s">
        <v>182</v>
      </c>
    </row>
    <row r="158" spans="2:51" s="14" customFormat="1" ht="12">
      <c r="B158" s="168"/>
      <c r="D158" s="343" t="s">
        <v>190</v>
      </c>
      <c r="E158" s="169" t="s">
        <v>3</v>
      </c>
      <c r="F158" s="170" t="s">
        <v>198</v>
      </c>
      <c r="H158" s="171">
        <v>5.595</v>
      </c>
      <c r="I158" s="172"/>
      <c r="L158" s="168"/>
      <c r="M158" s="173"/>
      <c r="N158" s="174"/>
      <c r="O158" s="174"/>
      <c r="P158" s="174"/>
      <c r="Q158" s="174"/>
      <c r="R158" s="174"/>
      <c r="S158" s="174"/>
      <c r="T158" s="175"/>
      <c r="AT158" s="169" t="s">
        <v>190</v>
      </c>
      <c r="AU158" s="169" t="s">
        <v>79</v>
      </c>
      <c r="AV158" s="14" t="s">
        <v>87</v>
      </c>
      <c r="AW158" s="14" t="s">
        <v>33</v>
      </c>
      <c r="AX158" s="14" t="s">
        <v>15</v>
      </c>
      <c r="AY158" s="169" t="s">
        <v>182</v>
      </c>
    </row>
    <row r="159" spans="1:65" s="2" customFormat="1" ht="48">
      <c r="A159" s="33"/>
      <c r="B159" s="146"/>
      <c r="C159" s="147" t="s">
        <v>294</v>
      </c>
      <c r="D159" s="342" t="s">
        <v>184</v>
      </c>
      <c r="E159" s="148" t="s">
        <v>1200</v>
      </c>
      <c r="F159" s="149" t="s">
        <v>1201</v>
      </c>
      <c r="G159" s="150" t="s">
        <v>290</v>
      </c>
      <c r="H159" s="183"/>
      <c r="I159" s="152"/>
      <c r="J159" s="153">
        <f>ROUND(I159*H159,2)</f>
        <v>0</v>
      </c>
      <c r="K159" s="149" t="s">
        <v>188</v>
      </c>
      <c r="L159" s="34"/>
      <c r="M159" s="154" t="s">
        <v>3</v>
      </c>
      <c r="N159" s="155" t="s">
        <v>42</v>
      </c>
      <c r="O159" s="54"/>
      <c r="P159" s="156">
        <f>O159*H159</f>
        <v>0</v>
      </c>
      <c r="Q159" s="156">
        <v>0</v>
      </c>
      <c r="R159" s="156">
        <f>Q159*H159</f>
        <v>0</v>
      </c>
      <c r="S159" s="156">
        <v>0</v>
      </c>
      <c r="T159" s="157">
        <f>S159*H159</f>
        <v>0</v>
      </c>
      <c r="U159" s="33"/>
      <c r="V159" s="33"/>
      <c r="W159" s="33"/>
      <c r="X159" s="33"/>
      <c r="Y159" s="33"/>
      <c r="Z159" s="33"/>
      <c r="AA159" s="33"/>
      <c r="AB159" s="33"/>
      <c r="AC159" s="33"/>
      <c r="AD159" s="33"/>
      <c r="AE159" s="33"/>
      <c r="AR159" s="158" t="s">
        <v>269</v>
      </c>
      <c r="AT159" s="158" t="s">
        <v>184</v>
      </c>
      <c r="AU159" s="158" t="s">
        <v>79</v>
      </c>
      <c r="AY159" s="18" t="s">
        <v>182</v>
      </c>
      <c r="BE159" s="159">
        <f>IF(N159="základní",J159,0)</f>
        <v>0</v>
      </c>
      <c r="BF159" s="159">
        <f>IF(N159="snížená",J159,0)</f>
        <v>0</v>
      </c>
      <c r="BG159" s="159">
        <f>IF(N159="zákl. přenesená",J159,0)</f>
        <v>0</v>
      </c>
      <c r="BH159" s="159">
        <f>IF(N159="sníž. přenesená",J159,0)</f>
        <v>0</v>
      </c>
      <c r="BI159" s="159">
        <f>IF(N159="nulová",J159,0)</f>
        <v>0</v>
      </c>
      <c r="BJ159" s="18" t="s">
        <v>15</v>
      </c>
      <c r="BK159" s="159">
        <f>ROUND(I159*H159,2)</f>
        <v>0</v>
      </c>
      <c r="BL159" s="18" t="s">
        <v>269</v>
      </c>
      <c r="BM159" s="158" t="s">
        <v>1276</v>
      </c>
    </row>
    <row r="160" spans="1:65" s="2" customFormat="1" ht="21.75" customHeight="1">
      <c r="A160" s="33"/>
      <c r="B160" s="146"/>
      <c r="C160" s="147" t="s">
        <v>8</v>
      </c>
      <c r="D160" s="342" t="s">
        <v>184</v>
      </c>
      <c r="E160" s="148" t="s">
        <v>281</v>
      </c>
      <c r="F160" s="149" t="s">
        <v>282</v>
      </c>
      <c r="G160" s="150" t="s">
        <v>194</v>
      </c>
      <c r="H160" s="151">
        <v>10.15</v>
      </c>
      <c r="I160" s="152"/>
      <c r="J160" s="153">
        <f>ROUND(I160*H160,2)</f>
        <v>0</v>
      </c>
      <c r="K160" s="149" t="s">
        <v>3</v>
      </c>
      <c r="L160" s="34"/>
      <c r="M160" s="154" t="s">
        <v>3</v>
      </c>
      <c r="N160" s="155" t="s">
        <v>42</v>
      </c>
      <c r="O160" s="54"/>
      <c r="P160" s="156">
        <f>O160*H160</f>
        <v>0</v>
      </c>
      <c r="Q160" s="156">
        <v>0</v>
      </c>
      <c r="R160" s="156">
        <f>Q160*H160</f>
        <v>0</v>
      </c>
      <c r="S160" s="156">
        <v>0</v>
      </c>
      <c r="T160" s="157">
        <f>S160*H160</f>
        <v>0</v>
      </c>
      <c r="U160" s="33"/>
      <c r="V160" s="33"/>
      <c r="W160" s="33"/>
      <c r="X160" s="33"/>
      <c r="Y160" s="33"/>
      <c r="Z160" s="33"/>
      <c r="AA160" s="33"/>
      <c r="AB160" s="33"/>
      <c r="AC160" s="33"/>
      <c r="AD160" s="33"/>
      <c r="AE160" s="33"/>
      <c r="AR160" s="158" t="s">
        <v>269</v>
      </c>
      <c r="AT160" s="158" t="s">
        <v>184</v>
      </c>
      <c r="AU160" s="158" t="s">
        <v>79</v>
      </c>
      <c r="AY160" s="18" t="s">
        <v>182</v>
      </c>
      <c r="BE160" s="159">
        <f>IF(N160="základní",J160,0)</f>
        <v>0</v>
      </c>
      <c r="BF160" s="159">
        <f>IF(N160="snížená",J160,0)</f>
        <v>0</v>
      </c>
      <c r="BG160" s="159">
        <f>IF(N160="zákl. přenesená",J160,0)</f>
        <v>0</v>
      </c>
      <c r="BH160" s="159">
        <f>IF(N160="sníž. přenesená",J160,0)</f>
        <v>0</v>
      </c>
      <c r="BI160" s="159">
        <f>IF(N160="nulová",J160,0)</f>
        <v>0</v>
      </c>
      <c r="BJ160" s="18" t="s">
        <v>15</v>
      </c>
      <c r="BK160" s="159">
        <f>ROUND(I160*H160,2)</f>
        <v>0</v>
      </c>
      <c r="BL160" s="18" t="s">
        <v>269</v>
      </c>
      <c r="BM160" s="158" t="s">
        <v>1277</v>
      </c>
    </row>
    <row r="161" spans="2:51" s="13" customFormat="1" ht="12">
      <c r="B161" s="160"/>
      <c r="D161" s="343" t="s">
        <v>190</v>
      </c>
      <c r="E161" s="161" t="s">
        <v>3</v>
      </c>
      <c r="F161" s="162" t="s">
        <v>564</v>
      </c>
      <c r="H161" s="163">
        <v>8</v>
      </c>
      <c r="I161" s="164"/>
      <c r="L161" s="160"/>
      <c r="M161" s="165"/>
      <c r="N161" s="166"/>
      <c r="O161" s="166"/>
      <c r="P161" s="166"/>
      <c r="Q161" s="166"/>
      <c r="R161" s="166"/>
      <c r="S161" s="166"/>
      <c r="T161" s="167"/>
      <c r="AT161" s="161" t="s">
        <v>190</v>
      </c>
      <c r="AU161" s="161" t="s">
        <v>79</v>
      </c>
      <c r="AV161" s="13" t="s">
        <v>79</v>
      </c>
      <c r="AW161" s="13" t="s">
        <v>33</v>
      </c>
      <c r="AX161" s="13" t="s">
        <v>71</v>
      </c>
      <c r="AY161" s="161" t="s">
        <v>182</v>
      </c>
    </row>
    <row r="162" spans="2:51" s="13" customFormat="1" ht="12">
      <c r="B162" s="160"/>
      <c r="D162" s="343" t="s">
        <v>190</v>
      </c>
      <c r="E162" s="161" t="s">
        <v>3</v>
      </c>
      <c r="F162" s="162" t="s">
        <v>672</v>
      </c>
      <c r="H162" s="163">
        <v>-0.7</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43" t="s">
        <v>190</v>
      </c>
      <c r="E163" s="161" t="s">
        <v>3</v>
      </c>
      <c r="F163" s="162" t="s">
        <v>673</v>
      </c>
      <c r="H163" s="163">
        <v>2.85</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4" customFormat="1" ht="12">
      <c r="B164" s="168"/>
      <c r="D164" s="343" t="s">
        <v>190</v>
      </c>
      <c r="E164" s="169" t="s">
        <v>3</v>
      </c>
      <c r="F164" s="170" t="s">
        <v>198</v>
      </c>
      <c r="H164" s="171">
        <v>10.15</v>
      </c>
      <c r="I164" s="172"/>
      <c r="L164" s="168"/>
      <c r="M164" s="173"/>
      <c r="N164" s="174"/>
      <c r="O164" s="174"/>
      <c r="P164" s="174"/>
      <c r="Q164" s="174"/>
      <c r="R164" s="174"/>
      <c r="S164" s="174"/>
      <c r="T164" s="175"/>
      <c r="AT164" s="169" t="s">
        <v>190</v>
      </c>
      <c r="AU164" s="169" t="s">
        <v>79</v>
      </c>
      <c r="AV164" s="14" t="s">
        <v>87</v>
      </c>
      <c r="AW164" s="14" t="s">
        <v>33</v>
      </c>
      <c r="AX164" s="14" t="s">
        <v>15</v>
      </c>
      <c r="AY164" s="169" t="s">
        <v>182</v>
      </c>
    </row>
    <row r="165" spans="2:63" s="12" customFormat="1" ht="22.9" customHeight="1">
      <c r="B165" s="133"/>
      <c r="D165" s="344" t="s">
        <v>70</v>
      </c>
      <c r="E165" s="144" t="s">
        <v>292</v>
      </c>
      <c r="F165" s="144" t="s">
        <v>293</v>
      </c>
      <c r="I165" s="136"/>
      <c r="J165" s="145">
        <f>BK165</f>
        <v>0</v>
      </c>
      <c r="L165" s="133"/>
      <c r="M165" s="138"/>
      <c r="N165" s="139"/>
      <c r="O165" s="139"/>
      <c r="P165" s="140">
        <f>SUM(P166:P173)</f>
        <v>0</v>
      </c>
      <c r="Q165" s="139"/>
      <c r="R165" s="140">
        <f>SUM(R166:R173)</f>
        <v>0</v>
      </c>
      <c r="S165" s="139"/>
      <c r="T165" s="141">
        <f>SUM(T166:T173)</f>
        <v>0</v>
      </c>
      <c r="AR165" s="134" t="s">
        <v>79</v>
      </c>
      <c r="AT165" s="142" t="s">
        <v>70</v>
      </c>
      <c r="AU165" s="142" t="s">
        <v>15</v>
      </c>
      <c r="AY165" s="134" t="s">
        <v>182</v>
      </c>
      <c r="BK165" s="143">
        <f>SUM(BK166:BK173)</f>
        <v>0</v>
      </c>
    </row>
    <row r="166" spans="1:65" s="2" customFormat="1" ht="44.25" customHeight="1">
      <c r="A166" s="33"/>
      <c r="B166" s="146"/>
      <c r="C166" s="147" t="s">
        <v>302</v>
      </c>
      <c r="D166" s="342" t="s">
        <v>184</v>
      </c>
      <c r="E166" s="148" t="s">
        <v>1204</v>
      </c>
      <c r="F166" s="149" t="s">
        <v>1205</v>
      </c>
      <c r="G166" s="150" t="s">
        <v>290</v>
      </c>
      <c r="H166" s="183"/>
      <c r="I166" s="152"/>
      <c r="J166" s="153">
        <f aca="true" t="shared" si="0" ref="J166:J173">ROUND(I166*H166,2)</f>
        <v>0</v>
      </c>
      <c r="K166" s="149" t="s">
        <v>188</v>
      </c>
      <c r="L166" s="34"/>
      <c r="M166" s="154" t="s">
        <v>3</v>
      </c>
      <c r="N166" s="155" t="s">
        <v>42</v>
      </c>
      <c r="O166" s="54"/>
      <c r="P166" s="156">
        <f aca="true" t="shared" si="1" ref="P166:P173">O166*H166</f>
        <v>0</v>
      </c>
      <c r="Q166" s="156">
        <v>0</v>
      </c>
      <c r="R166" s="156">
        <f aca="true" t="shared" si="2" ref="R166:R173">Q166*H166</f>
        <v>0</v>
      </c>
      <c r="S166" s="156">
        <v>0</v>
      </c>
      <c r="T166" s="157">
        <f aca="true" t="shared" si="3" ref="T166:T173">S166*H166</f>
        <v>0</v>
      </c>
      <c r="U166" s="33"/>
      <c r="V166" s="33"/>
      <c r="W166" s="33"/>
      <c r="X166" s="33"/>
      <c r="Y166" s="33"/>
      <c r="Z166" s="33"/>
      <c r="AA166" s="33"/>
      <c r="AB166" s="33"/>
      <c r="AC166" s="33"/>
      <c r="AD166" s="33"/>
      <c r="AE166" s="33"/>
      <c r="AR166" s="158" t="s">
        <v>269</v>
      </c>
      <c r="AT166" s="158" t="s">
        <v>184</v>
      </c>
      <c r="AU166" s="158" t="s">
        <v>79</v>
      </c>
      <c r="AY166" s="18" t="s">
        <v>182</v>
      </c>
      <c r="BE166" s="159">
        <f aca="true" t="shared" si="4" ref="BE166:BE173">IF(N166="základní",J166,0)</f>
        <v>0</v>
      </c>
      <c r="BF166" s="159">
        <f aca="true" t="shared" si="5" ref="BF166:BF173">IF(N166="snížená",J166,0)</f>
        <v>0</v>
      </c>
      <c r="BG166" s="159">
        <f aca="true" t="shared" si="6" ref="BG166:BG173">IF(N166="zákl. přenesená",J166,0)</f>
        <v>0</v>
      </c>
      <c r="BH166" s="159">
        <f aca="true" t="shared" si="7" ref="BH166:BH173">IF(N166="sníž. přenesená",J166,0)</f>
        <v>0</v>
      </c>
      <c r="BI166" s="159">
        <f aca="true" t="shared" si="8" ref="BI166:BI173">IF(N166="nulová",J166,0)</f>
        <v>0</v>
      </c>
      <c r="BJ166" s="18" t="s">
        <v>15</v>
      </c>
      <c r="BK166" s="159">
        <f aca="true" t="shared" si="9" ref="BK166:BK173">ROUND(I166*H166,2)</f>
        <v>0</v>
      </c>
      <c r="BL166" s="18" t="s">
        <v>269</v>
      </c>
      <c r="BM166" s="158" t="s">
        <v>1278</v>
      </c>
    </row>
    <row r="167" spans="1:65" s="2" customFormat="1" ht="16.5" customHeight="1">
      <c r="A167" s="33"/>
      <c r="B167" s="146"/>
      <c r="C167" s="147" t="s">
        <v>306</v>
      </c>
      <c r="D167" s="342" t="s">
        <v>184</v>
      </c>
      <c r="E167" s="148" t="s">
        <v>298</v>
      </c>
      <c r="F167" s="149" t="s">
        <v>299</v>
      </c>
      <c r="G167" s="150" t="s">
        <v>300</v>
      </c>
      <c r="H167" s="151">
        <v>3</v>
      </c>
      <c r="I167" s="152"/>
      <c r="J167" s="153">
        <f t="shared" si="0"/>
        <v>0</v>
      </c>
      <c r="K167" s="149" t="s">
        <v>3</v>
      </c>
      <c r="L167" s="34"/>
      <c r="M167" s="154" t="s">
        <v>3</v>
      </c>
      <c r="N167" s="155" t="s">
        <v>42</v>
      </c>
      <c r="O167" s="54"/>
      <c r="P167" s="156">
        <f t="shared" si="1"/>
        <v>0</v>
      </c>
      <c r="Q167" s="156">
        <v>0</v>
      </c>
      <c r="R167" s="156">
        <f t="shared" si="2"/>
        <v>0</v>
      </c>
      <c r="S167" s="156">
        <v>0</v>
      </c>
      <c r="T167" s="157">
        <f t="shared" si="3"/>
        <v>0</v>
      </c>
      <c r="U167" s="33"/>
      <c r="V167" s="33"/>
      <c r="W167" s="33"/>
      <c r="X167" s="33"/>
      <c r="Y167" s="33"/>
      <c r="Z167" s="33"/>
      <c r="AA167" s="33"/>
      <c r="AB167" s="33"/>
      <c r="AC167" s="33"/>
      <c r="AD167" s="33"/>
      <c r="AE167" s="33"/>
      <c r="AR167" s="158" t="s">
        <v>269</v>
      </c>
      <c r="AT167" s="158" t="s">
        <v>184</v>
      </c>
      <c r="AU167" s="158" t="s">
        <v>79</v>
      </c>
      <c r="AY167" s="18" t="s">
        <v>182</v>
      </c>
      <c r="BE167" s="159">
        <f t="shared" si="4"/>
        <v>0</v>
      </c>
      <c r="BF167" s="159">
        <f t="shared" si="5"/>
        <v>0</v>
      </c>
      <c r="BG167" s="159">
        <f t="shared" si="6"/>
        <v>0</v>
      </c>
      <c r="BH167" s="159">
        <f t="shared" si="7"/>
        <v>0</v>
      </c>
      <c r="BI167" s="159">
        <f t="shared" si="8"/>
        <v>0</v>
      </c>
      <c r="BJ167" s="18" t="s">
        <v>15</v>
      </c>
      <c r="BK167" s="159">
        <f t="shared" si="9"/>
        <v>0</v>
      </c>
      <c r="BL167" s="18" t="s">
        <v>269</v>
      </c>
      <c r="BM167" s="158" t="s">
        <v>1279</v>
      </c>
    </row>
    <row r="168" spans="1:65" s="2" customFormat="1" ht="16.5" customHeight="1">
      <c r="A168" s="33"/>
      <c r="B168" s="146"/>
      <c r="C168" s="147" t="s">
        <v>310</v>
      </c>
      <c r="D168" s="342" t="s">
        <v>184</v>
      </c>
      <c r="E168" s="148" t="s">
        <v>303</v>
      </c>
      <c r="F168" s="149" t="s">
        <v>304</v>
      </c>
      <c r="G168" s="150" t="s">
        <v>300</v>
      </c>
      <c r="H168" s="151">
        <v>1</v>
      </c>
      <c r="I168" s="152"/>
      <c r="J168" s="153">
        <f t="shared" si="0"/>
        <v>0</v>
      </c>
      <c r="K168" s="149" t="s">
        <v>3</v>
      </c>
      <c r="L168" s="34"/>
      <c r="M168" s="154" t="s">
        <v>3</v>
      </c>
      <c r="N168" s="155" t="s">
        <v>42</v>
      </c>
      <c r="O168" s="54"/>
      <c r="P168" s="156">
        <f t="shared" si="1"/>
        <v>0</v>
      </c>
      <c r="Q168" s="156">
        <v>0</v>
      </c>
      <c r="R168" s="156">
        <f t="shared" si="2"/>
        <v>0</v>
      </c>
      <c r="S168" s="156">
        <v>0</v>
      </c>
      <c r="T168" s="157">
        <f t="shared" si="3"/>
        <v>0</v>
      </c>
      <c r="U168" s="33"/>
      <c r="V168" s="33"/>
      <c r="W168" s="33"/>
      <c r="X168" s="33"/>
      <c r="Y168" s="33"/>
      <c r="Z168" s="33"/>
      <c r="AA168" s="33"/>
      <c r="AB168" s="33"/>
      <c r="AC168" s="33"/>
      <c r="AD168" s="33"/>
      <c r="AE168" s="33"/>
      <c r="AR168" s="158" t="s">
        <v>269</v>
      </c>
      <c r="AT168" s="158" t="s">
        <v>184</v>
      </c>
      <c r="AU168" s="158" t="s">
        <v>79</v>
      </c>
      <c r="AY168" s="18" t="s">
        <v>182</v>
      </c>
      <c r="BE168" s="159">
        <f t="shared" si="4"/>
        <v>0</v>
      </c>
      <c r="BF168" s="159">
        <f t="shared" si="5"/>
        <v>0</v>
      </c>
      <c r="BG168" s="159">
        <f t="shared" si="6"/>
        <v>0</v>
      </c>
      <c r="BH168" s="159">
        <f t="shared" si="7"/>
        <v>0</v>
      </c>
      <c r="BI168" s="159">
        <f t="shared" si="8"/>
        <v>0</v>
      </c>
      <c r="BJ168" s="18" t="s">
        <v>15</v>
      </c>
      <c r="BK168" s="159">
        <f t="shared" si="9"/>
        <v>0</v>
      </c>
      <c r="BL168" s="18" t="s">
        <v>269</v>
      </c>
      <c r="BM168" s="158" t="s">
        <v>1280</v>
      </c>
    </row>
    <row r="169" spans="1:65" s="2" customFormat="1" ht="16.5" customHeight="1">
      <c r="A169" s="33"/>
      <c r="B169" s="146"/>
      <c r="C169" s="147" t="s">
        <v>314</v>
      </c>
      <c r="D169" s="342" t="s">
        <v>184</v>
      </c>
      <c r="E169" s="148" t="s">
        <v>307</v>
      </c>
      <c r="F169" s="149" t="s">
        <v>308</v>
      </c>
      <c r="G169" s="150" t="s">
        <v>300</v>
      </c>
      <c r="H169" s="151">
        <v>1</v>
      </c>
      <c r="I169" s="152"/>
      <c r="J169" s="153">
        <f t="shared" si="0"/>
        <v>0</v>
      </c>
      <c r="K169" s="149" t="s">
        <v>3</v>
      </c>
      <c r="L169" s="34"/>
      <c r="M169" s="154" t="s">
        <v>3</v>
      </c>
      <c r="N169" s="155" t="s">
        <v>42</v>
      </c>
      <c r="O169" s="54"/>
      <c r="P169" s="156">
        <f t="shared" si="1"/>
        <v>0</v>
      </c>
      <c r="Q169" s="156">
        <v>0</v>
      </c>
      <c r="R169" s="156">
        <f t="shared" si="2"/>
        <v>0</v>
      </c>
      <c r="S169" s="156">
        <v>0</v>
      </c>
      <c r="T169" s="157">
        <f t="shared" si="3"/>
        <v>0</v>
      </c>
      <c r="U169" s="33"/>
      <c r="V169" s="33"/>
      <c r="W169" s="33"/>
      <c r="X169" s="33"/>
      <c r="Y169" s="33"/>
      <c r="Z169" s="33"/>
      <c r="AA169" s="33"/>
      <c r="AB169" s="33"/>
      <c r="AC169" s="33"/>
      <c r="AD169" s="33"/>
      <c r="AE169" s="33"/>
      <c r="AR169" s="158" t="s">
        <v>269</v>
      </c>
      <c r="AT169" s="158" t="s">
        <v>184</v>
      </c>
      <c r="AU169" s="158" t="s">
        <v>79</v>
      </c>
      <c r="AY169" s="18" t="s">
        <v>182</v>
      </c>
      <c r="BE169" s="159">
        <f t="shared" si="4"/>
        <v>0</v>
      </c>
      <c r="BF169" s="159">
        <f t="shared" si="5"/>
        <v>0</v>
      </c>
      <c r="BG169" s="159">
        <f t="shared" si="6"/>
        <v>0</v>
      </c>
      <c r="BH169" s="159">
        <f t="shared" si="7"/>
        <v>0</v>
      </c>
      <c r="BI169" s="159">
        <f t="shared" si="8"/>
        <v>0</v>
      </c>
      <c r="BJ169" s="18" t="s">
        <v>15</v>
      </c>
      <c r="BK169" s="159">
        <f t="shared" si="9"/>
        <v>0</v>
      </c>
      <c r="BL169" s="18" t="s">
        <v>269</v>
      </c>
      <c r="BM169" s="158" t="s">
        <v>1281</v>
      </c>
    </row>
    <row r="170" spans="1:65" s="2" customFormat="1" ht="16.5" customHeight="1">
      <c r="A170" s="33"/>
      <c r="B170" s="146"/>
      <c r="C170" s="147" t="s">
        <v>318</v>
      </c>
      <c r="D170" s="342" t="s">
        <v>184</v>
      </c>
      <c r="E170" s="148" t="s">
        <v>311</v>
      </c>
      <c r="F170" s="149" t="s">
        <v>312</v>
      </c>
      <c r="G170" s="150" t="s">
        <v>300</v>
      </c>
      <c r="H170" s="151">
        <v>1</v>
      </c>
      <c r="I170" s="152"/>
      <c r="J170" s="153">
        <f t="shared" si="0"/>
        <v>0</v>
      </c>
      <c r="K170" s="149" t="s">
        <v>3</v>
      </c>
      <c r="L170" s="34"/>
      <c r="M170" s="154" t="s">
        <v>3</v>
      </c>
      <c r="N170" s="155" t="s">
        <v>42</v>
      </c>
      <c r="O170" s="54"/>
      <c r="P170" s="156">
        <f t="shared" si="1"/>
        <v>0</v>
      </c>
      <c r="Q170" s="156">
        <v>0</v>
      </c>
      <c r="R170" s="156">
        <f t="shared" si="2"/>
        <v>0</v>
      </c>
      <c r="S170" s="156">
        <v>0</v>
      </c>
      <c r="T170" s="157">
        <f t="shared" si="3"/>
        <v>0</v>
      </c>
      <c r="U170" s="33"/>
      <c r="V170" s="33"/>
      <c r="W170" s="33"/>
      <c r="X170" s="33"/>
      <c r="Y170" s="33"/>
      <c r="Z170" s="33"/>
      <c r="AA170" s="33"/>
      <c r="AB170" s="33"/>
      <c r="AC170" s="33"/>
      <c r="AD170" s="33"/>
      <c r="AE170" s="33"/>
      <c r="AR170" s="158" t="s">
        <v>269</v>
      </c>
      <c r="AT170" s="158" t="s">
        <v>184</v>
      </c>
      <c r="AU170" s="158" t="s">
        <v>79</v>
      </c>
      <c r="AY170" s="18" t="s">
        <v>182</v>
      </c>
      <c r="BE170" s="159">
        <f t="shared" si="4"/>
        <v>0</v>
      </c>
      <c r="BF170" s="159">
        <f t="shared" si="5"/>
        <v>0</v>
      </c>
      <c r="BG170" s="159">
        <f t="shared" si="6"/>
        <v>0</v>
      </c>
      <c r="BH170" s="159">
        <f t="shared" si="7"/>
        <v>0</v>
      </c>
      <c r="BI170" s="159">
        <f t="shared" si="8"/>
        <v>0</v>
      </c>
      <c r="BJ170" s="18" t="s">
        <v>15</v>
      </c>
      <c r="BK170" s="159">
        <f t="shared" si="9"/>
        <v>0</v>
      </c>
      <c r="BL170" s="18" t="s">
        <v>269</v>
      </c>
      <c r="BM170" s="158" t="s">
        <v>1282</v>
      </c>
    </row>
    <row r="171" spans="1:65" s="2" customFormat="1" ht="16.5" customHeight="1">
      <c r="A171" s="33"/>
      <c r="B171" s="146"/>
      <c r="C171" s="147" t="s">
        <v>322</v>
      </c>
      <c r="D171" s="342" t="s">
        <v>184</v>
      </c>
      <c r="E171" s="148" t="s">
        <v>315</v>
      </c>
      <c r="F171" s="149" t="s">
        <v>316</v>
      </c>
      <c r="G171" s="150" t="s">
        <v>300</v>
      </c>
      <c r="H171" s="151">
        <v>1</v>
      </c>
      <c r="I171" s="152"/>
      <c r="J171" s="153">
        <f t="shared" si="0"/>
        <v>0</v>
      </c>
      <c r="K171" s="149" t="s">
        <v>3</v>
      </c>
      <c r="L171" s="34"/>
      <c r="M171" s="154" t="s">
        <v>3</v>
      </c>
      <c r="N171" s="155" t="s">
        <v>42</v>
      </c>
      <c r="O171" s="54"/>
      <c r="P171" s="156">
        <f t="shared" si="1"/>
        <v>0</v>
      </c>
      <c r="Q171" s="156">
        <v>0</v>
      </c>
      <c r="R171" s="156">
        <f t="shared" si="2"/>
        <v>0</v>
      </c>
      <c r="S171" s="156">
        <v>0</v>
      </c>
      <c r="T171" s="157">
        <f t="shared" si="3"/>
        <v>0</v>
      </c>
      <c r="U171" s="33"/>
      <c r="V171" s="33"/>
      <c r="W171" s="33"/>
      <c r="X171" s="33"/>
      <c r="Y171" s="33"/>
      <c r="Z171" s="33"/>
      <c r="AA171" s="33"/>
      <c r="AB171" s="33"/>
      <c r="AC171" s="33"/>
      <c r="AD171" s="33"/>
      <c r="AE171" s="33"/>
      <c r="AR171" s="158" t="s">
        <v>269</v>
      </c>
      <c r="AT171" s="158" t="s">
        <v>184</v>
      </c>
      <c r="AU171" s="158" t="s">
        <v>79</v>
      </c>
      <c r="AY171" s="18" t="s">
        <v>182</v>
      </c>
      <c r="BE171" s="159">
        <f t="shared" si="4"/>
        <v>0</v>
      </c>
      <c r="BF171" s="159">
        <f t="shared" si="5"/>
        <v>0</v>
      </c>
      <c r="BG171" s="159">
        <f t="shared" si="6"/>
        <v>0</v>
      </c>
      <c r="BH171" s="159">
        <f t="shared" si="7"/>
        <v>0</v>
      </c>
      <c r="BI171" s="159">
        <f t="shared" si="8"/>
        <v>0</v>
      </c>
      <c r="BJ171" s="18" t="s">
        <v>15</v>
      </c>
      <c r="BK171" s="159">
        <f t="shared" si="9"/>
        <v>0</v>
      </c>
      <c r="BL171" s="18" t="s">
        <v>269</v>
      </c>
      <c r="BM171" s="158" t="s">
        <v>1283</v>
      </c>
    </row>
    <row r="172" spans="1:65" s="2" customFormat="1" ht="16.5" customHeight="1">
      <c r="A172" s="33"/>
      <c r="B172" s="146"/>
      <c r="C172" s="147" t="s">
        <v>328</v>
      </c>
      <c r="D172" s="342" t="s">
        <v>184</v>
      </c>
      <c r="E172" s="148" t="s">
        <v>319</v>
      </c>
      <c r="F172" s="149" t="s">
        <v>320</v>
      </c>
      <c r="G172" s="150" t="s">
        <v>300</v>
      </c>
      <c r="H172" s="151">
        <v>1</v>
      </c>
      <c r="I172" s="152"/>
      <c r="J172" s="153">
        <f t="shared" si="0"/>
        <v>0</v>
      </c>
      <c r="K172" s="149" t="s">
        <v>3</v>
      </c>
      <c r="L172" s="34"/>
      <c r="M172" s="154" t="s">
        <v>3</v>
      </c>
      <c r="N172" s="155" t="s">
        <v>42</v>
      </c>
      <c r="O172" s="54"/>
      <c r="P172" s="156">
        <f t="shared" si="1"/>
        <v>0</v>
      </c>
      <c r="Q172" s="156">
        <v>0</v>
      </c>
      <c r="R172" s="156">
        <f t="shared" si="2"/>
        <v>0</v>
      </c>
      <c r="S172" s="156">
        <v>0</v>
      </c>
      <c r="T172" s="157">
        <f t="shared" si="3"/>
        <v>0</v>
      </c>
      <c r="U172" s="33"/>
      <c r="V172" s="33"/>
      <c r="W172" s="33"/>
      <c r="X172" s="33"/>
      <c r="Y172" s="33"/>
      <c r="Z172" s="33"/>
      <c r="AA172" s="33"/>
      <c r="AB172" s="33"/>
      <c r="AC172" s="33"/>
      <c r="AD172" s="33"/>
      <c r="AE172" s="33"/>
      <c r="AR172" s="158" t="s">
        <v>269</v>
      </c>
      <c r="AT172" s="158" t="s">
        <v>184</v>
      </c>
      <c r="AU172" s="158" t="s">
        <v>79</v>
      </c>
      <c r="AY172" s="18" t="s">
        <v>182</v>
      </c>
      <c r="BE172" s="159">
        <f t="shared" si="4"/>
        <v>0</v>
      </c>
      <c r="BF172" s="159">
        <f t="shared" si="5"/>
        <v>0</v>
      </c>
      <c r="BG172" s="159">
        <f t="shared" si="6"/>
        <v>0</v>
      </c>
      <c r="BH172" s="159">
        <f t="shared" si="7"/>
        <v>0</v>
      </c>
      <c r="BI172" s="159">
        <f t="shared" si="8"/>
        <v>0</v>
      </c>
      <c r="BJ172" s="18" t="s">
        <v>15</v>
      </c>
      <c r="BK172" s="159">
        <f t="shared" si="9"/>
        <v>0</v>
      </c>
      <c r="BL172" s="18" t="s">
        <v>269</v>
      </c>
      <c r="BM172" s="158" t="s">
        <v>1284</v>
      </c>
    </row>
    <row r="173" spans="1:65" s="2" customFormat="1" ht="16.5" customHeight="1">
      <c r="A173" s="33"/>
      <c r="B173" s="146"/>
      <c r="C173" s="147" t="s">
        <v>332</v>
      </c>
      <c r="D173" s="342" t="s">
        <v>184</v>
      </c>
      <c r="E173" s="148" t="s">
        <v>323</v>
      </c>
      <c r="F173" s="149" t="s">
        <v>324</v>
      </c>
      <c r="G173" s="150" t="s">
        <v>300</v>
      </c>
      <c r="H173" s="151">
        <v>1</v>
      </c>
      <c r="I173" s="152"/>
      <c r="J173" s="153">
        <f t="shared" si="0"/>
        <v>0</v>
      </c>
      <c r="K173" s="149" t="s">
        <v>3</v>
      </c>
      <c r="L173" s="34"/>
      <c r="M173" s="154" t="s">
        <v>3</v>
      </c>
      <c r="N173" s="155" t="s">
        <v>42</v>
      </c>
      <c r="O173" s="54"/>
      <c r="P173" s="156">
        <f t="shared" si="1"/>
        <v>0</v>
      </c>
      <c r="Q173" s="156">
        <v>0</v>
      </c>
      <c r="R173" s="156">
        <f t="shared" si="2"/>
        <v>0</v>
      </c>
      <c r="S173" s="156">
        <v>0</v>
      </c>
      <c r="T173" s="157">
        <f t="shared" si="3"/>
        <v>0</v>
      </c>
      <c r="U173" s="33"/>
      <c r="V173" s="33"/>
      <c r="W173" s="33"/>
      <c r="X173" s="33"/>
      <c r="Y173" s="33"/>
      <c r="Z173" s="33"/>
      <c r="AA173" s="33"/>
      <c r="AB173" s="33"/>
      <c r="AC173" s="33"/>
      <c r="AD173" s="33"/>
      <c r="AE173" s="33"/>
      <c r="AR173" s="158" t="s">
        <v>269</v>
      </c>
      <c r="AT173" s="158" t="s">
        <v>184</v>
      </c>
      <c r="AU173" s="158" t="s">
        <v>79</v>
      </c>
      <c r="AY173" s="18" t="s">
        <v>182</v>
      </c>
      <c r="BE173" s="159">
        <f t="shared" si="4"/>
        <v>0</v>
      </c>
      <c r="BF173" s="159">
        <f t="shared" si="5"/>
        <v>0</v>
      </c>
      <c r="BG173" s="159">
        <f t="shared" si="6"/>
        <v>0</v>
      </c>
      <c r="BH173" s="159">
        <f t="shared" si="7"/>
        <v>0</v>
      </c>
      <c r="BI173" s="159">
        <f t="shared" si="8"/>
        <v>0</v>
      </c>
      <c r="BJ173" s="18" t="s">
        <v>15</v>
      </c>
      <c r="BK173" s="159">
        <f t="shared" si="9"/>
        <v>0</v>
      </c>
      <c r="BL173" s="18" t="s">
        <v>269</v>
      </c>
      <c r="BM173" s="158" t="s">
        <v>1285</v>
      </c>
    </row>
    <row r="174" spans="2:63" s="12" customFormat="1" ht="22.9" customHeight="1">
      <c r="B174" s="133"/>
      <c r="D174" s="344" t="s">
        <v>70</v>
      </c>
      <c r="E174" s="144" t="s">
        <v>326</v>
      </c>
      <c r="F174" s="144" t="s">
        <v>327</v>
      </c>
      <c r="I174" s="136"/>
      <c r="J174" s="145">
        <f>BK174</f>
        <v>0</v>
      </c>
      <c r="L174" s="133"/>
      <c r="M174" s="138"/>
      <c r="N174" s="139"/>
      <c r="O174" s="139"/>
      <c r="P174" s="140">
        <f>SUM(P175:P179)</f>
        <v>0</v>
      </c>
      <c r="Q174" s="139"/>
      <c r="R174" s="140">
        <f>SUM(R175:R179)</f>
        <v>0.049686</v>
      </c>
      <c r="S174" s="139"/>
      <c r="T174" s="141">
        <f>SUM(T175:T179)</f>
        <v>0.067119</v>
      </c>
      <c r="AR174" s="134" t="s">
        <v>79</v>
      </c>
      <c r="AT174" s="142" t="s">
        <v>70</v>
      </c>
      <c r="AU174" s="142" t="s">
        <v>15</v>
      </c>
      <c r="AY174" s="134" t="s">
        <v>182</v>
      </c>
      <c r="BK174" s="143">
        <f>SUM(BK175:BK179)</f>
        <v>0</v>
      </c>
    </row>
    <row r="175" spans="1:65" s="2" customFormat="1" ht="48">
      <c r="A175" s="33"/>
      <c r="B175" s="146"/>
      <c r="C175" s="147" t="s">
        <v>336</v>
      </c>
      <c r="D175" s="342" t="s">
        <v>184</v>
      </c>
      <c r="E175" s="148" t="s">
        <v>329</v>
      </c>
      <c r="F175" s="149" t="s">
        <v>330</v>
      </c>
      <c r="G175" s="150" t="s">
        <v>187</v>
      </c>
      <c r="H175" s="151">
        <v>3.9</v>
      </c>
      <c r="I175" s="152"/>
      <c r="J175" s="153">
        <f>ROUND(I175*H175,2)</f>
        <v>0</v>
      </c>
      <c r="K175" s="149" t="s">
        <v>3</v>
      </c>
      <c r="L175" s="34"/>
      <c r="M175" s="154" t="s">
        <v>3</v>
      </c>
      <c r="N175" s="155" t="s">
        <v>42</v>
      </c>
      <c r="O175" s="54"/>
      <c r="P175" s="156">
        <f>O175*H175</f>
        <v>0</v>
      </c>
      <c r="Q175" s="156">
        <v>0.01254</v>
      </c>
      <c r="R175" s="156">
        <f>Q175*H175</f>
        <v>0.048906000000000005</v>
      </c>
      <c r="S175" s="156">
        <v>0</v>
      </c>
      <c r="T175" s="157">
        <f>S175*H175</f>
        <v>0</v>
      </c>
      <c r="U175" s="33"/>
      <c r="V175" s="33"/>
      <c r="W175" s="33"/>
      <c r="X175" s="33"/>
      <c r="Y175" s="33"/>
      <c r="Z175" s="33"/>
      <c r="AA175" s="33"/>
      <c r="AB175" s="33"/>
      <c r="AC175" s="33"/>
      <c r="AD175" s="33"/>
      <c r="AE175" s="33"/>
      <c r="AR175" s="158" t="s">
        <v>269</v>
      </c>
      <c r="AT175" s="158" t="s">
        <v>184</v>
      </c>
      <c r="AU175" s="158" t="s">
        <v>79</v>
      </c>
      <c r="AY175" s="18" t="s">
        <v>182</v>
      </c>
      <c r="BE175" s="159">
        <f>IF(N175="základní",J175,0)</f>
        <v>0</v>
      </c>
      <c r="BF175" s="159">
        <f>IF(N175="snížená",J175,0)</f>
        <v>0</v>
      </c>
      <c r="BG175" s="159">
        <f>IF(N175="zákl. přenesená",J175,0)</f>
        <v>0</v>
      </c>
      <c r="BH175" s="159">
        <f>IF(N175="sníž. přenesená",J175,0)</f>
        <v>0</v>
      </c>
      <c r="BI175" s="159">
        <f>IF(N175="nulová",J175,0)</f>
        <v>0</v>
      </c>
      <c r="BJ175" s="18" t="s">
        <v>15</v>
      </c>
      <c r="BK175" s="159">
        <f>ROUND(I175*H175,2)</f>
        <v>0</v>
      </c>
      <c r="BL175" s="18" t="s">
        <v>269</v>
      </c>
      <c r="BM175" s="158" t="s">
        <v>1286</v>
      </c>
    </row>
    <row r="176" spans="1:65" s="2" customFormat="1" ht="48">
      <c r="A176" s="33"/>
      <c r="B176" s="146"/>
      <c r="C176" s="147" t="s">
        <v>340</v>
      </c>
      <c r="D176" s="342" t="s">
        <v>184</v>
      </c>
      <c r="E176" s="148" t="s">
        <v>333</v>
      </c>
      <c r="F176" s="149" t="s">
        <v>334</v>
      </c>
      <c r="G176" s="150" t="s">
        <v>187</v>
      </c>
      <c r="H176" s="151">
        <v>3.9</v>
      </c>
      <c r="I176" s="152"/>
      <c r="J176" s="153">
        <f>ROUND(I176*H176,2)</f>
        <v>0</v>
      </c>
      <c r="K176" s="149" t="s">
        <v>188</v>
      </c>
      <c r="L176" s="34"/>
      <c r="M176" s="154" t="s">
        <v>3</v>
      </c>
      <c r="N176" s="155" t="s">
        <v>42</v>
      </c>
      <c r="O176" s="54"/>
      <c r="P176" s="156">
        <f>O176*H176</f>
        <v>0</v>
      </c>
      <c r="Q176" s="156">
        <v>0</v>
      </c>
      <c r="R176" s="156">
        <f>Q176*H176</f>
        <v>0</v>
      </c>
      <c r="S176" s="156">
        <v>0.01721</v>
      </c>
      <c r="T176" s="157">
        <f>S176*H176</f>
        <v>0.067119</v>
      </c>
      <c r="U176" s="33"/>
      <c r="V176" s="33"/>
      <c r="W176" s="33"/>
      <c r="X176" s="33"/>
      <c r="Y176" s="33"/>
      <c r="Z176" s="33"/>
      <c r="AA176" s="33"/>
      <c r="AB176" s="33"/>
      <c r="AC176" s="33"/>
      <c r="AD176" s="33"/>
      <c r="AE176" s="33"/>
      <c r="AR176" s="158" t="s">
        <v>269</v>
      </c>
      <c r="AT176" s="158" t="s">
        <v>184</v>
      </c>
      <c r="AU176" s="158" t="s">
        <v>79</v>
      </c>
      <c r="AY176" s="18" t="s">
        <v>182</v>
      </c>
      <c r="BE176" s="159">
        <f>IF(N176="základní",J176,0)</f>
        <v>0</v>
      </c>
      <c r="BF176" s="159">
        <f>IF(N176="snížená",J176,0)</f>
        <v>0</v>
      </c>
      <c r="BG176" s="159">
        <f>IF(N176="zákl. přenesená",J176,0)</f>
        <v>0</v>
      </c>
      <c r="BH176" s="159">
        <f>IF(N176="sníž. přenesená",J176,0)</f>
        <v>0</v>
      </c>
      <c r="BI176" s="159">
        <f>IF(N176="nulová",J176,0)</f>
        <v>0</v>
      </c>
      <c r="BJ176" s="18" t="s">
        <v>15</v>
      </c>
      <c r="BK176" s="159">
        <f>ROUND(I176*H176,2)</f>
        <v>0</v>
      </c>
      <c r="BL176" s="18" t="s">
        <v>269</v>
      </c>
      <c r="BM176" s="158" t="s">
        <v>1287</v>
      </c>
    </row>
    <row r="177" spans="1:65" s="2" customFormat="1" ht="33" customHeight="1">
      <c r="A177" s="33"/>
      <c r="B177" s="146"/>
      <c r="C177" s="147" t="s">
        <v>344</v>
      </c>
      <c r="D177" s="342" t="s">
        <v>184</v>
      </c>
      <c r="E177" s="148" t="s">
        <v>337</v>
      </c>
      <c r="F177" s="149" t="s">
        <v>338</v>
      </c>
      <c r="G177" s="150" t="s">
        <v>300</v>
      </c>
      <c r="H177" s="151">
        <v>2</v>
      </c>
      <c r="I177" s="152"/>
      <c r="J177" s="153">
        <f>ROUND(I177*H177,2)</f>
        <v>0</v>
      </c>
      <c r="K177" s="149" t="s">
        <v>3</v>
      </c>
      <c r="L177" s="34"/>
      <c r="M177" s="154" t="s">
        <v>3</v>
      </c>
      <c r="N177" s="155" t="s">
        <v>42</v>
      </c>
      <c r="O177" s="54"/>
      <c r="P177" s="156">
        <f>O177*H177</f>
        <v>0</v>
      </c>
      <c r="Q177" s="156">
        <v>3E-05</v>
      </c>
      <c r="R177" s="156">
        <f>Q177*H177</f>
        <v>6E-05</v>
      </c>
      <c r="S177" s="156">
        <v>0</v>
      </c>
      <c r="T177" s="157">
        <f>S177*H177</f>
        <v>0</v>
      </c>
      <c r="U177" s="33"/>
      <c r="V177" s="33"/>
      <c r="W177" s="33"/>
      <c r="X177" s="33"/>
      <c r="Y177" s="33"/>
      <c r="Z177" s="33"/>
      <c r="AA177" s="33"/>
      <c r="AB177" s="33"/>
      <c r="AC177" s="33"/>
      <c r="AD177" s="33"/>
      <c r="AE177" s="33"/>
      <c r="AR177" s="158" t="s">
        <v>269</v>
      </c>
      <c r="AT177" s="158" t="s">
        <v>184</v>
      </c>
      <c r="AU177" s="158" t="s">
        <v>79</v>
      </c>
      <c r="AY177" s="18" t="s">
        <v>182</v>
      </c>
      <c r="BE177" s="159">
        <f>IF(N177="základní",J177,0)</f>
        <v>0</v>
      </c>
      <c r="BF177" s="159">
        <f>IF(N177="snížená",J177,0)</f>
        <v>0</v>
      </c>
      <c r="BG177" s="159">
        <f>IF(N177="zákl. přenesená",J177,0)</f>
        <v>0</v>
      </c>
      <c r="BH177" s="159">
        <f>IF(N177="sníž. přenesená",J177,0)</f>
        <v>0</v>
      </c>
      <c r="BI177" s="159">
        <f>IF(N177="nulová",J177,0)</f>
        <v>0</v>
      </c>
      <c r="BJ177" s="18" t="s">
        <v>15</v>
      </c>
      <c r="BK177" s="159">
        <f>ROUND(I177*H177,2)</f>
        <v>0</v>
      </c>
      <c r="BL177" s="18" t="s">
        <v>269</v>
      </c>
      <c r="BM177" s="158" t="s">
        <v>1288</v>
      </c>
    </row>
    <row r="178" spans="1:65" s="2" customFormat="1" ht="21.75" customHeight="1">
      <c r="A178" s="33"/>
      <c r="B178" s="146"/>
      <c r="C178" s="184" t="s">
        <v>351</v>
      </c>
      <c r="D178" s="345" t="s">
        <v>341</v>
      </c>
      <c r="E178" s="185" t="s">
        <v>342</v>
      </c>
      <c r="F178" s="186" t="s">
        <v>343</v>
      </c>
      <c r="G178" s="187" t="s">
        <v>300</v>
      </c>
      <c r="H178" s="188">
        <v>2</v>
      </c>
      <c r="I178" s="189"/>
      <c r="J178" s="190">
        <f>ROUND(I178*H178,2)</f>
        <v>0</v>
      </c>
      <c r="K178" s="186" t="s">
        <v>3</v>
      </c>
      <c r="L178" s="191"/>
      <c r="M178" s="192" t="s">
        <v>3</v>
      </c>
      <c r="N178" s="193" t="s">
        <v>42</v>
      </c>
      <c r="O178" s="54"/>
      <c r="P178" s="156">
        <f>O178*H178</f>
        <v>0</v>
      </c>
      <c r="Q178" s="156">
        <v>0.00036</v>
      </c>
      <c r="R178" s="156">
        <f>Q178*H178</f>
        <v>0.00072</v>
      </c>
      <c r="S178" s="156">
        <v>0</v>
      </c>
      <c r="T178" s="157">
        <f>S178*H178</f>
        <v>0</v>
      </c>
      <c r="U178" s="33"/>
      <c r="V178" s="33"/>
      <c r="W178" s="33"/>
      <c r="X178" s="33"/>
      <c r="Y178" s="33"/>
      <c r="Z178" s="33"/>
      <c r="AA178" s="33"/>
      <c r="AB178" s="33"/>
      <c r="AC178" s="33"/>
      <c r="AD178" s="33"/>
      <c r="AE178" s="33"/>
      <c r="AR178" s="158" t="s">
        <v>344</v>
      </c>
      <c r="AT178" s="158" t="s">
        <v>341</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1289</v>
      </c>
    </row>
    <row r="179" spans="1:65" s="2" customFormat="1" ht="48">
      <c r="A179" s="33"/>
      <c r="B179" s="146"/>
      <c r="C179" s="147" t="s">
        <v>355</v>
      </c>
      <c r="D179" s="342" t="s">
        <v>184</v>
      </c>
      <c r="E179" s="148" t="s">
        <v>1218</v>
      </c>
      <c r="F179" s="149" t="s">
        <v>1219</v>
      </c>
      <c r="G179" s="150" t="s">
        <v>290</v>
      </c>
      <c r="H179" s="183"/>
      <c r="I179" s="152"/>
      <c r="J179" s="153">
        <f>ROUND(I179*H179,2)</f>
        <v>0</v>
      </c>
      <c r="K179" s="149" t="s">
        <v>188</v>
      </c>
      <c r="L179" s="34"/>
      <c r="M179" s="154" t="s">
        <v>3</v>
      </c>
      <c r="N179" s="155" t="s">
        <v>42</v>
      </c>
      <c r="O179" s="54"/>
      <c r="P179" s="156">
        <f>O179*H179</f>
        <v>0</v>
      </c>
      <c r="Q179" s="156">
        <v>0</v>
      </c>
      <c r="R179" s="156">
        <f>Q179*H179</f>
        <v>0</v>
      </c>
      <c r="S179" s="156">
        <v>0</v>
      </c>
      <c r="T179" s="157">
        <f>S179*H179</f>
        <v>0</v>
      </c>
      <c r="U179" s="33"/>
      <c r="V179" s="33"/>
      <c r="W179" s="33"/>
      <c r="X179" s="33"/>
      <c r="Y179" s="33"/>
      <c r="Z179" s="33"/>
      <c r="AA179" s="33"/>
      <c r="AB179" s="33"/>
      <c r="AC179" s="33"/>
      <c r="AD179" s="33"/>
      <c r="AE179" s="33"/>
      <c r="AR179" s="158" t="s">
        <v>269</v>
      </c>
      <c r="AT179" s="158" t="s">
        <v>184</v>
      </c>
      <c r="AU179" s="158" t="s">
        <v>79</v>
      </c>
      <c r="AY179" s="18" t="s">
        <v>182</v>
      </c>
      <c r="BE179" s="159">
        <f>IF(N179="základní",J179,0)</f>
        <v>0</v>
      </c>
      <c r="BF179" s="159">
        <f>IF(N179="snížená",J179,0)</f>
        <v>0</v>
      </c>
      <c r="BG179" s="159">
        <f>IF(N179="zákl. přenesená",J179,0)</f>
        <v>0</v>
      </c>
      <c r="BH179" s="159">
        <f>IF(N179="sníž. přenesená",J179,0)</f>
        <v>0</v>
      </c>
      <c r="BI179" s="159">
        <f>IF(N179="nulová",J179,0)</f>
        <v>0</v>
      </c>
      <c r="BJ179" s="18" t="s">
        <v>15</v>
      </c>
      <c r="BK179" s="159">
        <f>ROUND(I179*H179,2)</f>
        <v>0</v>
      </c>
      <c r="BL179" s="18" t="s">
        <v>269</v>
      </c>
      <c r="BM179" s="158" t="s">
        <v>1290</v>
      </c>
    </row>
    <row r="180" spans="2:63" s="12" customFormat="1" ht="22.9" customHeight="1">
      <c r="B180" s="133"/>
      <c r="D180" s="344" t="s">
        <v>70</v>
      </c>
      <c r="E180" s="144" t="s">
        <v>349</v>
      </c>
      <c r="F180" s="144" t="s">
        <v>350</v>
      </c>
      <c r="I180" s="136"/>
      <c r="J180" s="145">
        <f>BK180</f>
        <v>0</v>
      </c>
      <c r="L180" s="133"/>
      <c r="M180" s="138"/>
      <c r="N180" s="139"/>
      <c r="O180" s="139"/>
      <c r="P180" s="140">
        <f>SUM(P181:P186)</f>
        <v>0</v>
      </c>
      <c r="Q180" s="139"/>
      <c r="R180" s="140">
        <f>SUM(R181:R186)</f>
        <v>0.01618</v>
      </c>
      <c r="S180" s="139"/>
      <c r="T180" s="141">
        <f>SUM(T181:T186)</f>
        <v>0.024</v>
      </c>
      <c r="AR180" s="134" t="s">
        <v>79</v>
      </c>
      <c r="AT180" s="142" t="s">
        <v>70</v>
      </c>
      <c r="AU180" s="142" t="s">
        <v>15</v>
      </c>
      <c r="AY180" s="134" t="s">
        <v>182</v>
      </c>
      <c r="BK180" s="143">
        <f>SUM(BK181:BK186)</f>
        <v>0</v>
      </c>
    </row>
    <row r="181" spans="1:65" s="2" customFormat="1" ht="36">
      <c r="A181" s="33"/>
      <c r="B181" s="146"/>
      <c r="C181" s="147" t="s">
        <v>359</v>
      </c>
      <c r="D181" s="342" t="s">
        <v>184</v>
      </c>
      <c r="E181" s="148" t="s">
        <v>352</v>
      </c>
      <c r="F181" s="149" t="s">
        <v>353</v>
      </c>
      <c r="G181" s="150" t="s">
        <v>300</v>
      </c>
      <c r="H181" s="151">
        <v>1</v>
      </c>
      <c r="I181" s="152"/>
      <c r="J181" s="153">
        <f aca="true" t="shared" si="10" ref="J181:J186">ROUND(I181*H181,2)</f>
        <v>0</v>
      </c>
      <c r="K181" s="149" t="s">
        <v>188</v>
      </c>
      <c r="L181" s="34"/>
      <c r="M181" s="154" t="s">
        <v>3</v>
      </c>
      <c r="N181" s="155" t="s">
        <v>42</v>
      </c>
      <c r="O181" s="54"/>
      <c r="P181" s="156">
        <f aca="true" t="shared" si="11" ref="P181:P186">O181*H181</f>
        <v>0</v>
      </c>
      <c r="Q181" s="156">
        <v>0</v>
      </c>
      <c r="R181" s="156">
        <f aca="true" t="shared" si="12" ref="R181:R186">Q181*H181</f>
        <v>0</v>
      </c>
      <c r="S181" s="156">
        <v>0</v>
      </c>
      <c r="T181" s="157">
        <f aca="true" t="shared" si="13" ref="T181:T186">S181*H181</f>
        <v>0</v>
      </c>
      <c r="U181" s="33"/>
      <c r="V181" s="33"/>
      <c r="W181" s="33"/>
      <c r="X181" s="33"/>
      <c r="Y181" s="33"/>
      <c r="Z181" s="33"/>
      <c r="AA181" s="33"/>
      <c r="AB181" s="33"/>
      <c r="AC181" s="33"/>
      <c r="AD181" s="33"/>
      <c r="AE181" s="33"/>
      <c r="AR181" s="158" t="s">
        <v>269</v>
      </c>
      <c r="AT181" s="158" t="s">
        <v>184</v>
      </c>
      <c r="AU181" s="158" t="s">
        <v>79</v>
      </c>
      <c r="AY181" s="18" t="s">
        <v>182</v>
      </c>
      <c r="BE181" s="159">
        <f aca="true" t="shared" si="14" ref="BE181:BE186">IF(N181="základní",J181,0)</f>
        <v>0</v>
      </c>
      <c r="BF181" s="159">
        <f aca="true" t="shared" si="15" ref="BF181:BF186">IF(N181="snížená",J181,0)</f>
        <v>0</v>
      </c>
      <c r="BG181" s="159">
        <f aca="true" t="shared" si="16" ref="BG181:BG186">IF(N181="zákl. přenesená",J181,0)</f>
        <v>0</v>
      </c>
      <c r="BH181" s="159">
        <f aca="true" t="shared" si="17" ref="BH181:BH186">IF(N181="sníž. přenesená",J181,0)</f>
        <v>0</v>
      </c>
      <c r="BI181" s="159">
        <f aca="true" t="shared" si="18" ref="BI181:BI186">IF(N181="nulová",J181,0)</f>
        <v>0</v>
      </c>
      <c r="BJ181" s="18" t="s">
        <v>15</v>
      </c>
      <c r="BK181" s="159">
        <f aca="true" t="shared" si="19" ref="BK181:BK186">ROUND(I181*H181,2)</f>
        <v>0</v>
      </c>
      <c r="BL181" s="18" t="s">
        <v>269</v>
      </c>
      <c r="BM181" s="158" t="s">
        <v>1291</v>
      </c>
    </row>
    <row r="182" spans="1:65" s="2" customFormat="1" ht="33" customHeight="1">
      <c r="A182" s="33"/>
      <c r="B182" s="146"/>
      <c r="C182" s="184" t="s">
        <v>363</v>
      </c>
      <c r="D182" s="345" t="s">
        <v>341</v>
      </c>
      <c r="E182" s="185" t="s">
        <v>356</v>
      </c>
      <c r="F182" s="186" t="s">
        <v>357</v>
      </c>
      <c r="G182" s="187" t="s">
        <v>300</v>
      </c>
      <c r="H182" s="188">
        <v>1</v>
      </c>
      <c r="I182" s="189"/>
      <c r="J182" s="190">
        <f t="shared" si="10"/>
        <v>0</v>
      </c>
      <c r="K182" s="186" t="s">
        <v>3</v>
      </c>
      <c r="L182" s="191"/>
      <c r="M182" s="192" t="s">
        <v>3</v>
      </c>
      <c r="N182" s="193" t="s">
        <v>42</v>
      </c>
      <c r="O182" s="54"/>
      <c r="P182" s="156">
        <f t="shared" si="11"/>
        <v>0</v>
      </c>
      <c r="Q182" s="156">
        <v>0.0155</v>
      </c>
      <c r="R182" s="156">
        <f t="shared" si="12"/>
        <v>0.0155</v>
      </c>
      <c r="S182" s="156">
        <v>0</v>
      </c>
      <c r="T182" s="157">
        <f t="shared" si="13"/>
        <v>0</v>
      </c>
      <c r="U182" s="33"/>
      <c r="V182" s="33"/>
      <c r="W182" s="33"/>
      <c r="X182" s="33"/>
      <c r="Y182" s="33"/>
      <c r="Z182" s="33"/>
      <c r="AA182" s="33"/>
      <c r="AB182" s="33"/>
      <c r="AC182" s="33"/>
      <c r="AD182" s="33"/>
      <c r="AE182" s="33"/>
      <c r="AR182" s="158" t="s">
        <v>344</v>
      </c>
      <c r="AT182" s="158" t="s">
        <v>341</v>
      </c>
      <c r="AU182" s="158" t="s">
        <v>79</v>
      </c>
      <c r="AY182" s="18" t="s">
        <v>182</v>
      </c>
      <c r="BE182" s="159">
        <f t="shared" si="14"/>
        <v>0</v>
      </c>
      <c r="BF182" s="159">
        <f t="shared" si="15"/>
        <v>0</v>
      </c>
      <c r="BG182" s="159">
        <f t="shared" si="16"/>
        <v>0</v>
      </c>
      <c r="BH182" s="159">
        <f t="shared" si="17"/>
        <v>0</v>
      </c>
      <c r="BI182" s="159">
        <f t="shared" si="18"/>
        <v>0</v>
      </c>
      <c r="BJ182" s="18" t="s">
        <v>15</v>
      </c>
      <c r="BK182" s="159">
        <f t="shared" si="19"/>
        <v>0</v>
      </c>
      <c r="BL182" s="18" t="s">
        <v>269</v>
      </c>
      <c r="BM182" s="158" t="s">
        <v>1292</v>
      </c>
    </row>
    <row r="183" spans="1:65" s="2" customFormat="1" ht="16.5" customHeight="1">
      <c r="A183" s="33"/>
      <c r="B183" s="146"/>
      <c r="C183" s="147" t="s">
        <v>367</v>
      </c>
      <c r="D183" s="342" t="s">
        <v>184</v>
      </c>
      <c r="E183" s="148" t="s">
        <v>360</v>
      </c>
      <c r="F183" s="149" t="s">
        <v>361</v>
      </c>
      <c r="G183" s="150" t="s">
        <v>300</v>
      </c>
      <c r="H183" s="151">
        <v>1</v>
      </c>
      <c r="I183" s="152"/>
      <c r="J183" s="153">
        <f t="shared" si="10"/>
        <v>0</v>
      </c>
      <c r="K183" s="149" t="s">
        <v>188</v>
      </c>
      <c r="L183" s="34"/>
      <c r="M183" s="154" t="s">
        <v>3</v>
      </c>
      <c r="N183" s="155" t="s">
        <v>42</v>
      </c>
      <c r="O183" s="54"/>
      <c r="P183" s="156">
        <f t="shared" si="11"/>
        <v>0</v>
      </c>
      <c r="Q183" s="156">
        <v>0</v>
      </c>
      <c r="R183" s="156">
        <f t="shared" si="12"/>
        <v>0</v>
      </c>
      <c r="S183" s="156">
        <v>0</v>
      </c>
      <c r="T183" s="157">
        <f t="shared" si="13"/>
        <v>0</v>
      </c>
      <c r="U183" s="33"/>
      <c r="V183" s="33"/>
      <c r="W183" s="33"/>
      <c r="X183" s="33"/>
      <c r="Y183" s="33"/>
      <c r="Z183" s="33"/>
      <c r="AA183" s="33"/>
      <c r="AB183" s="33"/>
      <c r="AC183" s="33"/>
      <c r="AD183" s="33"/>
      <c r="AE183" s="33"/>
      <c r="AR183" s="158" t="s">
        <v>269</v>
      </c>
      <c r="AT183" s="158" t="s">
        <v>184</v>
      </c>
      <c r="AU183" s="158" t="s">
        <v>79</v>
      </c>
      <c r="AY183" s="18" t="s">
        <v>182</v>
      </c>
      <c r="BE183" s="159">
        <f t="shared" si="14"/>
        <v>0</v>
      </c>
      <c r="BF183" s="159">
        <f t="shared" si="15"/>
        <v>0</v>
      </c>
      <c r="BG183" s="159">
        <f t="shared" si="16"/>
        <v>0</v>
      </c>
      <c r="BH183" s="159">
        <f t="shared" si="17"/>
        <v>0</v>
      </c>
      <c r="BI183" s="159">
        <f t="shared" si="18"/>
        <v>0</v>
      </c>
      <c r="BJ183" s="18" t="s">
        <v>15</v>
      </c>
      <c r="BK183" s="159">
        <f t="shared" si="19"/>
        <v>0</v>
      </c>
      <c r="BL183" s="18" t="s">
        <v>269</v>
      </c>
      <c r="BM183" s="158" t="s">
        <v>1293</v>
      </c>
    </row>
    <row r="184" spans="1:65" s="2" customFormat="1" ht="24">
      <c r="A184" s="33"/>
      <c r="B184" s="146"/>
      <c r="C184" s="184" t="s">
        <v>371</v>
      </c>
      <c r="D184" s="345" t="s">
        <v>341</v>
      </c>
      <c r="E184" s="185" t="s">
        <v>364</v>
      </c>
      <c r="F184" s="186" t="s">
        <v>365</v>
      </c>
      <c r="G184" s="187" t="s">
        <v>300</v>
      </c>
      <c r="H184" s="188">
        <v>1</v>
      </c>
      <c r="I184" s="189"/>
      <c r="J184" s="190">
        <f t="shared" si="10"/>
        <v>0</v>
      </c>
      <c r="K184" s="186" t="s">
        <v>3</v>
      </c>
      <c r="L184" s="191"/>
      <c r="M184" s="192" t="s">
        <v>3</v>
      </c>
      <c r="N184" s="193" t="s">
        <v>42</v>
      </c>
      <c r="O184" s="54"/>
      <c r="P184" s="156">
        <f t="shared" si="11"/>
        <v>0</v>
      </c>
      <c r="Q184" s="156">
        <v>0.00068</v>
      </c>
      <c r="R184" s="156">
        <f t="shared" si="12"/>
        <v>0.00068</v>
      </c>
      <c r="S184" s="156">
        <v>0</v>
      </c>
      <c r="T184" s="157">
        <f t="shared" si="13"/>
        <v>0</v>
      </c>
      <c r="U184" s="33"/>
      <c r="V184" s="33"/>
      <c r="W184" s="33"/>
      <c r="X184" s="33"/>
      <c r="Y184" s="33"/>
      <c r="Z184" s="33"/>
      <c r="AA184" s="33"/>
      <c r="AB184" s="33"/>
      <c r="AC184" s="33"/>
      <c r="AD184" s="33"/>
      <c r="AE184" s="33"/>
      <c r="AR184" s="158" t="s">
        <v>344</v>
      </c>
      <c r="AT184" s="158" t="s">
        <v>341</v>
      </c>
      <c r="AU184" s="158" t="s">
        <v>79</v>
      </c>
      <c r="AY184" s="18" t="s">
        <v>182</v>
      </c>
      <c r="BE184" s="159">
        <f t="shared" si="14"/>
        <v>0</v>
      </c>
      <c r="BF184" s="159">
        <f t="shared" si="15"/>
        <v>0</v>
      </c>
      <c r="BG184" s="159">
        <f t="shared" si="16"/>
        <v>0</v>
      </c>
      <c r="BH184" s="159">
        <f t="shared" si="17"/>
        <v>0</v>
      </c>
      <c r="BI184" s="159">
        <f t="shared" si="18"/>
        <v>0</v>
      </c>
      <c r="BJ184" s="18" t="s">
        <v>15</v>
      </c>
      <c r="BK184" s="159">
        <f t="shared" si="19"/>
        <v>0</v>
      </c>
      <c r="BL184" s="18" t="s">
        <v>269</v>
      </c>
      <c r="BM184" s="158" t="s">
        <v>1294</v>
      </c>
    </row>
    <row r="185" spans="1:65" s="2" customFormat="1" ht="16.5" customHeight="1">
      <c r="A185" s="33"/>
      <c r="B185" s="146"/>
      <c r="C185" s="147" t="s">
        <v>375</v>
      </c>
      <c r="D185" s="342" t="s">
        <v>184</v>
      </c>
      <c r="E185" s="148" t="s">
        <v>368</v>
      </c>
      <c r="F185" s="149" t="s">
        <v>369</v>
      </c>
      <c r="G185" s="150" t="s">
        <v>300</v>
      </c>
      <c r="H185" s="151">
        <v>1</v>
      </c>
      <c r="I185" s="152"/>
      <c r="J185" s="153">
        <f t="shared" si="10"/>
        <v>0</v>
      </c>
      <c r="K185" s="149" t="s">
        <v>188</v>
      </c>
      <c r="L185" s="34"/>
      <c r="M185" s="154" t="s">
        <v>3</v>
      </c>
      <c r="N185" s="155" t="s">
        <v>42</v>
      </c>
      <c r="O185" s="54"/>
      <c r="P185" s="156">
        <f t="shared" si="11"/>
        <v>0</v>
      </c>
      <c r="Q185" s="156">
        <v>0</v>
      </c>
      <c r="R185" s="156">
        <f t="shared" si="12"/>
        <v>0</v>
      </c>
      <c r="S185" s="156">
        <v>0.024</v>
      </c>
      <c r="T185" s="157">
        <f t="shared" si="13"/>
        <v>0.024</v>
      </c>
      <c r="U185" s="33"/>
      <c r="V185" s="33"/>
      <c r="W185" s="33"/>
      <c r="X185" s="33"/>
      <c r="Y185" s="33"/>
      <c r="Z185" s="33"/>
      <c r="AA185" s="33"/>
      <c r="AB185" s="33"/>
      <c r="AC185" s="33"/>
      <c r="AD185" s="33"/>
      <c r="AE185" s="33"/>
      <c r="AR185" s="158" t="s">
        <v>269</v>
      </c>
      <c r="AT185" s="158" t="s">
        <v>184</v>
      </c>
      <c r="AU185" s="158" t="s">
        <v>79</v>
      </c>
      <c r="AY185" s="18" t="s">
        <v>182</v>
      </c>
      <c r="BE185" s="159">
        <f t="shared" si="14"/>
        <v>0</v>
      </c>
      <c r="BF185" s="159">
        <f t="shared" si="15"/>
        <v>0</v>
      </c>
      <c r="BG185" s="159">
        <f t="shared" si="16"/>
        <v>0</v>
      </c>
      <c r="BH185" s="159">
        <f t="shared" si="17"/>
        <v>0</v>
      </c>
      <c r="BI185" s="159">
        <f t="shared" si="18"/>
        <v>0</v>
      </c>
      <c r="BJ185" s="18" t="s">
        <v>15</v>
      </c>
      <c r="BK185" s="159">
        <f t="shared" si="19"/>
        <v>0</v>
      </c>
      <c r="BL185" s="18" t="s">
        <v>269</v>
      </c>
      <c r="BM185" s="158" t="s">
        <v>1295</v>
      </c>
    </row>
    <row r="186" spans="1:65" s="2" customFormat="1" ht="44.25" customHeight="1">
      <c r="A186" s="33"/>
      <c r="B186" s="146"/>
      <c r="C186" s="147" t="s">
        <v>379</v>
      </c>
      <c r="D186" s="342" t="s">
        <v>184</v>
      </c>
      <c r="E186" s="148" t="s">
        <v>1228</v>
      </c>
      <c r="F186" s="149" t="s">
        <v>1229</v>
      </c>
      <c r="G186" s="150" t="s">
        <v>290</v>
      </c>
      <c r="H186" s="183"/>
      <c r="I186" s="152"/>
      <c r="J186" s="153">
        <f t="shared" si="10"/>
        <v>0</v>
      </c>
      <c r="K186" s="149" t="s">
        <v>188</v>
      </c>
      <c r="L186" s="34"/>
      <c r="M186" s="154" t="s">
        <v>3</v>
      </c>
      <c r="N186" s="155" t="s">
        <v>42</v>
      </c>
      <c r="O186" s="54"/>
      <c r="P186" s="156">
        <f t="shared" si="11"/>
        <v>0</v>
      </c>
      <c r="Q186" s="156">
        <v>0</v>
      </c>
      <c r="R186" s="156">
        <f t="shared" si="12"/>
        <v>0</v>
      </c>
      <c r="S186" s="156">
        <v>0</v>
      </c>
      <c r="T186" s="157">
        <f t="shared" si="13"/>
        <v>0</v>
      </c>
      <c r="U186" s="33"/>
      <c r="V186" s="33"/>
      <c r="W186" s="33"/>
      <c r="X186" s="33"/>
      <c r="Y186" s="33"/>
      <c r="Z186" s="33"/>
      <c r="AA186" s="33"/>
      <c r="AB186" s="33"/>
      <c r="AC186" s="33"/>
      <c r="AD186" s="33"/>
      <c r="AE186" s="33"/>
      <c r="AR186" s="158" t="s">
        <v>269</v>
      </c>
      <c r="AT186" s="158" t="s">
        <v>184</v>
      </c>
      <c r="AU186" s="158" t="s">
        <v>79</v>
      </c>
      <c r="AY186" s="18" t="s">
        <v>182</v>
      </c>
      <c r="BE186" s="159">
        <f t="shared" si="14"/>
        <v>0</v>
      </c>
      <c r="BF186" s="159">
        <f t="shared" si="15"/>
        <v>0</v>
      </c>
      <c r="BG186" s="159">
        <f t="shared" si="16"/>
        <v>0</v>
      </c>
      <c r="BH186" s="159">
        <f t="shared" si="17"/>
        <v>0</v>
      </c>
      <c r="BI186" s="159">
        <f t="shared" si="18"/>
        <v>0</v>
      </c>
      <c r="BJ186" s="18" t="s">
        <v>15</v>
      </c>
      <c r="BK186" s="159">
        <f t="shared" si="19"/>
        <v>0</v>
      </c>
      <c r="BL186" s="18" t="s">
        <v>269</v>
      </c>
      <c r="BM186" s="158" t="s">
        <v>1296</v>
      </c>
    </row>
    <row r="187" spans="2:63" s="12" customFormat="1" ht="22.9" customHeight="1">
      <c r="B187" s="133"/>
      <c r="D187" s="344" t="s">
        <v>70</v>
      </c>
      <c r="E187" s="144" t="s">
        <v>383</v>
      </c>
      <c r="F187" s="144" t="s">
        <v>384</v>
      </c>
      <c r="I187" s="136"/>
      <c r="J187" s="145">
        <f>BK187</f>
        <v>0</v>
      </c>
      <c r="L187" s="133"/>
      <c r="M187" s="138"/>
      <c r="N187" s="139"/>
      <c r="O187" s="139"/>
      <c r="P187" s="140">
        <f>SUM(P188:P196)</f>
        <v>0</v>
      </c>
      <c r="Q187" s="139"/>
      <c r="R187" s="140">
        <f>SUM(R188:R196)</f>
        <v>0.0980099</v>
      </c>
      <c r="S187" s="139"/>
      <c r="T187" s="141">
        <f>SUM(T188:T196)</f>
        <v>0.32436299999999996</v>
      </c>
      <c r="AR187" s="134" t="s">
        <v>79</v>
      </c>
      <c r="AT187" s="142" t="s">
        <v>70</v>
      </c>
      <c r="AU187" s="142" t="s">
        <v>15</v>
      </c>
      <c r="AY187" s="134" t="s">
        <v>182</v>
      </c>
      <c r="BK187" s="143">
        <f>SUM(BK188:BK196)</f>
        <v>0</v>
      </c>
    </row>
    <row r="188" spans="1:65" s="2" customFormat="1" ht="24">
      <c r="A188" s="33"/>
      <c r="B188" s="146"/>
      <c r="C188" s="147" t="s">
        <v>385</v>
      </c>
      <c r="D188" s="342" t="s">
        <v>184</v>
      </c>
      <c r="E188" s="148" t="s">
        <v>386</v>
      </c>
      <c r="F188" s="149" t="s">
        <v>387</v>
      </c>
      <c r="G188" s="150" t="s">
        <v>187</v>
      </c>
      <c r="H188" s="151">
        <v>3.9</v>
      </c>
      <c r="I188" s="152"/>
      <c r="J188" s="153">
        <f>ROUND(I188*H188,2)</f>
        <v>0</v>
      </c>
      <c r="K188" s="149" t="s">
        <v>188</v>
      </c>
      <c r="L188" s="34"/>
      <c r="M188" s="154" t="s">
        <v>3</v>
      </c>
      <c r="N188" s="155" t="s">
        <v>42</v>
      </c>
      <c r="O188" s="54"/>
      <c r="P188" s="156">
        <f>O188*H188</f>
        <v>0</v>
      </c>
      <c r="Q188" s="156">
        <v>0</v>
      </c>
      <c r="R188" s="156">
        <f>Q188*H188</f>
        <v>0</v>
      </c>
      <c r="S188" s="156">
        <v>0.08317</v>
      </c>
      <c r="T188" s="157">
        <f>S188*H188</f>
        <v>0.32436299999999996</v>
      </c>
      <c r="U188" s="33"/>
      <c r="V188" s="33"/>
      <c r="W188" s="33"/>
      <c r="X188" s="33"/>
      <c r="Y188" s="33"/>
      <c r="Z188" s="33"/>
      <c r="AA188" s="33"/>
      <c r="AB188" s="33"/>
      <c r="AC188" s="33"/>
      <c r="AD188" s="33"/>
      <c r="AE188" s="33"/>
      <c r="AR188" s="158" t="s">
        <v>269</v>
      </c>
      <c r="AT188" s="158" t="s">
        <v>184</v>
      </c>
      <c r="AU188" s="158" t="s">
        <v>79</v>
      </c>
      <c r="AY188" s="18" t="s">
        <v>182</v>
      </c>
      <c r="BE188" s="159">
        <f>IF(N188="základní",J188,0)</f>
        <v>0</v>
      </c>
      <c r="BF188" s="159">
        <f>IF(N188="snížená",J188,0)</f>
        <v>0</v>
      </c>
      <c r="BG188" s="159">
        <f>IF(N188="zákl. přenesená",J188,0)</f>
        <v>0</v>
      </c>
      <c r="BH188" s="159">
        <f>IF(N188="sníž. přenesená",J188,0)</f>
        <v>0</v>
      </c>
      <c r="BI188" s="159">
        <f>IF(N188="nulová",J188,0)</f>
        <v>0</v>
      </c>
      <c r="BJ188" s="18" t="s">
        <v>15</v>
      </c>
      <c r="BK188" s="159">
        <f>ROUND(I188*H188,2)</f>
        <v>0</v>
      </c>
      <c r="BL188" s="18" t="s">
        <v>269</v>
      </c>
      <c r="BM188" s="158" t="s">
        <v>1297</v>
      </c>
    </row>
    <row r="189" spans="1:65" s="2" customFormat="1" ht="36">
      <c r="A189" s="33"/>
      <c r="B189" s="146"/>
      <c r="C189" s="147" t="s">
        <v>389</v>
      </c>
      <c r="D189" s="342" t="s">
        <v>184</v>
      </c>
      <c r="E189" s="148" t="s">
        <v>390</v>
      </c>
      <c r="F189" s="149" t="s">
        <v>391</v>
      </c>
      <c r="G189" s="150" t="s">
        <v>187</v>
      </c>
      <c r="H189" s="151">
        <v>3.9</v>
      </c>
      <c r="I189" s="152"/>
      <c r="J189" s="153">
        <f>ROUND(I189*H189,2)</f>
        <v>0</v>
      </c>
      <c r="K189" s="149" t="s">
        <v>188</v>
      </c>
      <c r="L189" s="34"/>
      <c r="M189" s="154" t="s">
        <v>3</v>
      </c>
      <c r="N189" s="155" t="s">
        <v>42</v>
      </c>
      <c r="O189" s="54"/>
      <c r="P189" s="156">
        <f>O189*H189</f>
        <v>0</v>
      </c>
      <c r="Q189" s="156">
        <v>0.00367</v>
      </c>
      <c r="R189" s="156">
        <f>Q189*H189</f>
        <v>0.014313</v>
      </c>
      <c r="S189" s="156">
        <v>0</v>
      </c>
      <c r="T189" s="157">
        <f>S189*H189</f>
        <v>0</v>
      </c>
      <c r="U189" s="33"/>
      <c r="V189" s="33"/>
      <c r="W189" s="33"/>
      <c r="X189" s="33"/>
      <c r="Y189" s="33"/>
      <c r="Z189" s="33"/>
      <c r="AA189" s="33"/>
      <c r="AB189" s="33"/>
      <c r="AC189" s="33"/>
      <c r="AD189" s="33"/>
      <c r="AE189" s="33"/>
      <c r="AR189" s="158" t="s">
        <v>269</v>
      </c>
      <c r="AT189" s="158" t="s">
        <v>184</v>
      </c>
      <c r="AU189" s="158" t="s">
        <v>79</v>
      </c>
      <c r="AY189" s="18" t="s">
        <v>182</v>
      </c>
      <c r="BE189" s="159">
        <f>IF(N189="základní",J189,0)</f>
        <v>0</v>
      </c>
      <c r="BF189" s="159">
        <f>IF(N189="snížená",J189,0)</f>
        <v>0</v>
      </c>
      <c r="BG189" s="159">
        <f>IF(N189="zákl. přenesená",J189,0)</f>
        <v>0</v>
      </c>
      <c r="BH189" s="159">
        <f>IF(N189="sníž. přenesená",J189,0)</f>
        <v>0</v>
      </c>
      <c r="BI189" s="159">
        <f>IF(N189="nulová",J189,0)</f>
        <v>0</v>
      </c>
      <c r="BJ189" s="18" t="s">
        <v>15</v>
      </c>
      <c r="BK189" s="159">
        <f>ROUND(I189*H189,2)</f>
        <v>0</v>
      </c>
      <c r="BL189" s="18" t="s">
        <v>269</v>
      </c>
      <c r="BM189" s="158" t="s">
        <v>1298</v>
      </c>
    </row>
    <row r="190" spans="1:65" s="2" customFormat="1" ht="24">
      <c r="A190" s="33"/>
      <c r="B190" s="146"/>
      <c r="C190" s="184" t="s">
        <v>393</v>
      </c>
      <c r="D190" s="345" t="s">
        <v>341</v>
      </c>
      <c r="E190" s="185" t="s">
        <v>394</v>
      </c>
      <c r="F190" s="186" t="s">
        <v>395</v>
      </c>
      <c r="G190" s="187" t="s">
        <v>187</v>
      </c>
      <c r="H190" s="188">
        <v>4.29</v>
      </c>
      <c r="I190" s="189"/>
      <c r="J190" s="190">
        <f>ROUND(I190*H190,2)</f>
        <v>0</v>
      </c>
      <c r="K190" s="186" t="s">
        <v>3</v>
      </c>
      <c r="L190" s="191"/>
      <c r="M190" s="192" t="s">
        <v>3</v>
      </c>
      <c r="N190" s="193" t="s">
        <v>42</v>
      </c>
      <c r="O190" s="54"/>
      <c r="P190" s="156">
        <f>O190*H190</f>
        <v>0</v>
      </c>
      <c r="Q190" s="156">
        <v>0.0192</v>
      </c>
      <c r="R190" s="156">
        <f>Q190*H190</f>
        <v>0.082368</v>
      </c>
      <c r="S190" s="156">
        <v>0</v>
      </c>
      <c r="T190" s="157">
        <f>S190*H190</f>
        <v>0</v>
      </c>
      <c r="U190" s="33"/>
      <c r="V190" s="33"/>
      <c r="W190" s="33"/>
      <c r="X190" s="33"/>
      <c r="Y190" s="33"/>
      <c r="Z190" s="33"/>
      <c r="AA190" s="33"/>
      <c r="AB190" s="33"/>
      <c r="AC190" s="33"/>
      <c r="AD190" s="33"/>
      <c r="AE190" s="33"/>
      <c r="AR190" s="158" t="s">
        <v>344</v>
      </c>
      <c r="AT190" s="158" t="s">
        <v>341</v>
      </c>
      <c r="AU190" s="158" t="s">
        <v>79</v>
      </c>
      <c r="AY190" s="18" t="s">
        <v>182</v>
      </c>
      <c r="BE190" s="159">
        <f>IF(N190="základní",J190,0)</f>
        <v>0</v>
      </c>
      <c r="BF190" s="159">
        <f>IF(N190="snížená",J190,0)</f>
        <v>0</v>
      </c>
      <c r="BG190" s="159">
        <f>IF(N190="zákl. přenesená",J190,0)</f>
        <v>0</v>
      </c>
      <c r="BH190" s="159">
        <f>IF(N190="sníž. přenesená",J190,0)</f>
        <v>0</v>
      </c>
      <c r="BI190" s="159">
        <f>IF(N190="nulová",J190,0)</f>
        <v>0</v>
      </c>
      <c r="BJ190" s="18" t="s">
        <v>15</v>
      </c>
      <c r="BK190" s="159">
        <f>ROUND(I190*H190,2)</f>
        <v>0</v>
      </c>
      <c r="BL190" s="18" t="s">
        <v>269</v>
      </c>
      <c r="BM190" s="158" t="s">
        <v>1299</v>
      </c>
    </row>
    <row r="191" spans="2:51" s="13" customFormat="1" ht="12">
      <c r="B191" s="160"/>
      <c r="D191" s="343" t="s">
        <v>190</v>
      </c>
      <c r="F191" s="162" t="s">
        <v>696</v>
      </c>
      <c r="H191" s="163">
        <v>4.29</v>
      </c>
      <c r="I191" s="164"/>
      <c r="L191" s="160"/>
      <c r="M191" s="165"/>
      <c r="N191" s="166"/>
      <c r="O191" s="166"/>
      <c r="P191" s="166"/>
      <c r="Q191" s="166"/>
      <c r="R191" s="166"/>
      <c r="S191" s="166"/>
      <c r="T191" s="167"/>
      <c r="AT191" s="161" t="s">
        <v>190</v>
      </c>
      <c r="AU191" s="161" t="s">
        <v>79</v>
      </c>
      <c r="AV191" s="13" t="s">
        <v>79</v>
      </c>
      <c r="AW191" s="13" t="s">
        <v>4</v>
      </c>
      <c r="AX191" s="13" t="s">
        <v>15</v>
      </c>
      <c r="AY191" s="161" t="s">
        <v>182</v>
      </c>
    </row>
    <row r="192" spans="1:65" s="2" customFormat="1" ht="16.5" customHeight="1">
      <c r="A192" s="33"/>
      <c r="B192" s="146"/>
      <c r="C192" s="147" t="s">
        <v>398</v>
      </c>
      <c r="D192" s="342" t="s">
        <v>184</v>
      </c>
      <c r="E192" s="148" t="s">
        <v>403</v>
      </c>
      <c r="F192" s="149" t="s">
        <v>404</v>
      </c>
      <c r="G192" s="150" t="s">
        <v>187</v>
      </c>
      <c r="H192" s="151">
        <v>3.9</v>
      </c>
      <c r="I192" s="152"/>
      <c r="J192" s="153">
        <f>ROUND(I192*H192,2)</f>
        <v>0</v>
      </c>
      <c r="K192" s="149" t="s">
        <v>188</v>
      </c>
      <c r="L192" s="34"/>
      <c r="M192" s="154" t="s">
        <v>3</v>
      </c>
      <c r="N192" s="155" t="s">
        <v>42</v>
      </c>
      <c r="O192" s="54"/>
      <c r="P192" s="156">
        <f>O192*H192</f>
        <v>0</v>
      </c>
      <c r="Q192" s="156">
        <v>0.0003</v>
      </c>
      <c r="R192" s="156">
        <f>Q192*H192</f>
        <v>0.0011699999999999998</v>
      </c>
      <c r="S192" s="156">
        <v>0</v>
      </c>
      <c r="T192" s="157">
        <f>S192*H192</f>
        <v>0</v>
      </c>
      <c r="U192" s="33"/>
      <c r="V192" s="33"/>
      <c r="W192" s="33"/>
      <c r="X192" s="33"/>
      <c r="Y192" s="33"/>
      <c r="Z192" s="33"/>
      <c r="AA192" s="33"/>
      <c r="AB192" s="33"/>
      <c r="AC192" s="33"/>
      <c r="AD192" s="33"/>
      <c r="AE192" s="33"/>
      <c r="AR192" s="158" t="s">
        <v>269</v>
      </c>
      <c r="AT192" s="158" t="s">
        <v>184</v>
      </c>
      <c r="AU192" s="158" t="s">
        <v>79</v>
      </c>
      <c r="AY192" s="18" t="s">
        <v>182</v>
      </c>
      <c r="BE192" s="159">
        <f>IF(N192="základní",J192,0)</f>
        <v>0</v>
      </c>
      <c r="BF192" s="159">
        <f>IF(N192="snížená",J192,0)</f>
        <v>0</v>
      </c>
      <c r="BG192" s="159">
        <f>IF(N192="zákl. přenesená",J192,0)</f>
        <v>0</v>
      </c>
      <c r="BH192" s="159">
        <f>IF(N192="sníž. přenesená",J192,0)</f>
        <v>0</v>
      </c>
      <c r="BI192" s="159">
        <f>IF(N192="nulová",J192,0)</f>
        <v>0</v>
      </c>
      <c r="BJ192" s="18" t="s">
        <v>15</v>
      </c>
      <c r="BK192" s="159">
        <f>ROUND(I192*H192,2)</f>
        <v>0</v>
      </c>
      <c r="BL192" s="18" t="s">
        <v>269</v>
      </c>
      <c r="BM192" s="158" t="s">
        <v>1300</v>
      </c>
    </row>
    <row r="193" spans="1:65" s="2" customFormat="1" ht="21.75" customHeight="1">
      <c r="A193" s="33"/>
      <c r="B193" s="146"/>
      <c r="C193" s="147" t="s">
        <v>402</v>
      </c>
      <c r="D193" s="342" t="s">
        <v>184</v>
      </c>
      <c r="E193" s="148" t="s">
        <v>407</v>
      </c>
      <c r="F193" s="149" t="s">
        <v>408</v>
      </c>
      <c r="G193" s="150" t="s">
        <v>194</v>
      </c>
      <c r="H193" s="151">
        <v>0.7</v>
      </c>
      <c r="I193" s="152"/>
      <c r="J193" s="153">
        <f>ROUND(I193*H193,2)</f>
        <v>0</v>
      </c>
      <c r="K193" s="149" t="s">
        <v>188</v>
      </c>
      <c r="L193" s="34"/>
      <c r="M193" s="154" t="s">
        <v>3</v>
      </c>
      <c r="N193" s="155" t="s">
        <v>42</v>
      </c>
      <c r="O193" s="54"/>
      <c r="P193" s="156">
        <f>O193*H193</f>
        <v>0</v>
      </c>
      <c r="Q193" s="156">
        <v>4E-05</v>
      </c>
      <c r="R193" s="156">
        <f>Q193*H193</f>
        <v>2.8E-05</v>
      </c>
      <c r="S193" s="156">
        <v>0</v>
      </c>
      <c r="T193" s="157">
        <f>S193*H193</f>
        <v>0</v>
      </c>
      <c r="U193" s="33"/>
      <c r="V193" s="33"/>
      <c r="W193" s="33"/>
      <c r="X193" s="33"/>
      <c r="Y193" s="33"/>
      <c r="Z193" s="33"/>
      <c r="AA193" s="33"/>
      <c r="AB193" s="33"/>
      <c r="AC193" s="33"/>
      <c r="AD193" s="33"/>
      <c r="AE193" s="33"/>
      <c r="AR193" s="158" t="s">
        <v>269</v>
      </c>
      <c r="AT193" s="158" t="s">
        <v>184</v>
      </c>
      <c r="AU193" s="158" t="s">
        <v>79</v>
      </c>
      <c r="AY193" s="18" t="s">
        <v>182</v>
      </c>
      <c r="BE193" s="159">
        <f>IF(N193="základní",J193,0)</f>
        <v>0</v>
      </c>
      <c r="BF193" s="159">
        <f>IF(N193="snížená",J193,0)</f>
        <v>0</v>
      </c>
      <c r="BG193" s="159">
        <f>IF(N193="zákl. přenesená",J193,0)</f>
        <v>0</v>
      </c>
      <c r="BH193" s="159">
        <f>IF(N193="sníž. přenesená",J193,0)</f>
        <v>0</v>
      </c>
      <c r="BI193" s="159">
        <f>IF(N193="nulová",J193,0)</f>
        <v>0</v>
      </c>
      <c r="BJ193" s="18" t="s">
        <v>15</v>
      </c>
      <c r="BK193" s="159">
        <f>ROUND(I193*H193,2)</f>
        <v>0</v>
      </c>
      <c r="BL193" s="18" t="s">
        <v>269</v>
      </c>
      <c r="BM193" s="158" t="s">
        <v>1301</v>
      </c>
    </row>
    <row r="194" spans="1:65" s="2" customFormat="1" ht="16.5" customHeight="1">
      <c r="A194" s="33"/>
      <c r="B194" s="146"/>
      <c r="C194" s="184" t="s">
        <v>406</v>
      </c>
      <c r="D194" s="345" t="s">
        <v>341</v>
      </c>
      <c r="E194" s="185" t="s">
        <v>412</v>
      </c>
      <c r="F194" s="186" t="s">
        <v>413</v>
      </c>
      <c r="G194" s="187" t="s">
        <v>194</v>
      </c>
      <c r="H194" s="188">
        <v>0.77</v>
      </c>
      <c r="I194" s="189"/>
      <c r="J194" s="190">
        <f>ROUND(I194*H194,2)</f>
        <v>0</v>
      </c>
      <c r="K194" s="186" t="s">
        <v>188</v>
      </c>
      <c r="L194" s="191"/>
      <c r="M194" s="192" t="s">
        <v>3</v>
      </c>
      <c r="N194" s="193" t="s">
        <v>42</v>
      </c>
      <c r="O194" s="54"/>
      <c r="P194" s="156">
        <f>O194*H194</f>
        <v>0</v>
      </c>
      <c r="Q194" s="156">
        <v>0.00017</v>
      </c>
      <c r="R194" s="156">
        <f>Q194*H194</f>
        <v>0.0001309</v>
      </c>
      <c r="S194" s="156">
        <v>0</v>
      </c>
      <c r="T194" s="157">
        <f>S194*H194</f>
        <v>0</v>
      </c>
      <c r="U194" s="33"/>
      <c r="V194" s="33"/>
      <c r="W194" s="33"/>
      <c r="X194" s="33"/>
      <c r="Y194" s="33"/>
      <c r="Z194" s="33"/>
      <c r="AA194" s="33"/>
      <c r="AB194" s="33"/>
      <c r="AC194" s="33"/>
      <c r="AD194" s="33"/>
      <c r="AE194" s="33"/>
      <c r="AR194" s="158" t="s">
        <v>344</v>
      </c>
      <c r="AT194" s="158" t="s">
        <v>341</v>
      </c>
      <c r="AU194" s="158" t="s">
        <v>79</v>
      </c>
      <c r="AY194" s="18" t="s">
        <v>182</v>
      </c>
      <c r="BE194" s="159">
        <f>IF(N194="základní",J194,0)</f>
        <v>0</v>
      </c>
      <c r="BF194" s="159">
        <f>IF(N194="snížená",J194,0)</f>
        <v>0</v>
      </c>
      <c r="BG194" s="159">
        <f>IF(N194="zákl. přenesená",J194,0)</f>
        <v>0</v>
      </c>
      <c r="BH194" s="159">
        <f>IF(N194="sníž. přenesená",J194,0)</f>
        <v>0</v>
      </c>
      <c r="BI194" s="159">
        <f>IF(N194="nulová",J194,0)</f>
        <v>0</v>
      </c>
      <c r="BJ194" s="18" t="s">
        <v>15</v>
      </c>
      <c r="BK194" s="159">
        <f>ROUND(I194*H194,2)</f>
        <v>0</v>
      </c>
      <c r="BL194" s="18" t="s">
        <v>269</v>
      </c>
      <c r="BM194" s="158" t="s">
        <v>1302</v>
      </c>
    </row>
    <row r="195" spans="2:51" s="13" customFormat="1" ht="12">
      <c r="B195" s="160"/>
      <c r="D195" s="343" t="s">
        <v>190</v>
      </c>
      <c r="F195" s="162" t="s">
        <v>700</v>
      </c>
      <c r="H195" s="163">
        <v>0.77</v>
      </c>
      <c r="I195" s="164"/>
      <c r="L195" s="160"/>
      <c r="M195" s="165"/>
      <c r="N195" s="166"/>
      <c r="O195" s="166"/>
      <c r="P195" s="166"/>
      <c r="Q195" s="166"/>
      <c r="R195" s="166"/>
      <c r="S195" s="166"/>
      <c r="T195" s="167"/>
      <c r="AT195" s="161" t="s">
        <v>190</v>
      </c>
      <c r="AU195" s="161" t="s">
        <v>79</v>
      </c>
      <c r="AV195" s="13" t="s">
        <v>79</v>
      </c>
      <c r="AW195" s="13" t="s">
        <v>4</v>
      </c>
      <c r="AX195" s="13" t="s">
        <v>15</v>
      </c>
      <c r="AY195" s="161" t="s">
        <v>182</v>
      </c>
    </row>
    <row r="196" spans="1:65" s="2" customFormat="1" ht="44.25" customHeight="1">
      <c r="A196" s="33"/>
      <c r="B196" s="146"/>
      <c r="C196" s="147" t="s">
        <v>411</v>
      </c>
      <c r="D196" s="342" t="s">
        <v>184</v>
      </c>
      <c r="E196" s="148" t="s">
        <v>1238</v>
      </c>
      <c r="F196" s="149" t="s">
        <v>1239</v>
      </c>
      <c r="G196" s="150" t="s">
        <v>290</v>
      </c>
      <c r="H196" s="183"/>
      <c r="I196" s="152"/>
      <c r="J196" s="153">
        <f>ROUND(I196*H196,2)</f>
        <v>0</v>
      </c>
      <c r="K196" s="149" t="s">
        <v>188</v>
      </c>
      <c r="L196" s="34"/>
      <c r="M196" s="154" t="s">
        <v>3</v>
      </c>
      <c r="N196" s="155" t="s">
        <v>42</v>
      </c>
      <c r="O196" s="54"/>
      <c r="P196" s="156">
        <f>O196*H196</f>
        <v>0</v>
      </c>
      <c r="Q196" s="156">
        <v>0</v>
      </c>
      <c r="R196" s="156">
        <f>Q196*H196</f>
        <v>0</v>
      </c>
      <c r="S196" s="156">
        <v>0</v>
      </c>
      <c r="T196" s="157">
        <f>S196*H196</f>
        <v>0</v>
      </c>
      <c r="U196" s="33"/>
      <c r="V196" s="33"/>
      <c r="W196" s="33"/>
      <c r="X196" s="33"/>
      <c r="Y196" s="33"/>
      <c r="Z196" s="33"/>
      <c r="AA196" s="33"/>
      <c r="AB196" s="33"/>
      <c r="AC196" s="33"/>
      <c r="AD196" s="33"/>
      <c r="AE196" s="33"/>
      <c r="AR196" s="158" t="s">
        <v>269</v>
      </c>
      <c r="AT196" s="158" t="s">
        <v>184</v>
      </c>
      <c r="AU196" s="158" t="s">
        <v>79</v>
      </c>
      <c r="AY196" s="18" t="s">
        <v>182</v>
      </c>
      <c r="BE196" s="159">
        <f>IF(N196="základní",J196,0)</f>
        <v>0</v>
      </c>
      <c r="BF196" s="159">
        <f>IF(N196="snížená",J196,0)</f>
        <v>0</v>
      </c>
      <c r="BG196" s="159">
        <f>IF(N196="zákl. přenesená",J196,0)</f>
        <v>0</v>
      </c>
      <c r="BH196" s="159">
        <f>IF(N196="sníž. přenesená",J196,0)</f>
        <v>0</v>
      </c>
      <c r="BI196" s="159">
        <f>IF(N196="nulová",J196,0)</f>
        <v>0</v>
      </c>
      <c r="BJ196" s="18" t="s">
        <v>15</v>
      </c>
      <c r="BK196" s="159">
        <f>ROUND(I196*H196,2)</f>
        <v>0</v>
      </c>
      <c r="BL196" s="18" t="s">
        <v>269</v>
      </c>
      <c r="BM196" s="158" t="s">
        <v>1303</v>
      </c>
    </row>
    <row r="197" spans="2:63" s="12" customFormat="1" ht="22.9" customHeight="1">
      <c r="B197" s="133"/>
      <c r="D197" s="344" t="s">
        <v>70</v>
      </c>
      <c r="E197" s="144" t="s">
        <v>420</v>
      </c>
      <c r="F197" s="144" t="s">
        <v>421</v>
      </c>
      <c r="I197" s="136"/>
      <c r="J197" s="145">
        <f>BK197</f>
        <v>0</v>
      </c>
      <c r="L197" s="133"/>
      <c r="M197" s="138"/>
      <c r="N197" s="139"/>
      <c r="O197" s="139"/>
      <c r="P197" s="140">
        <f>SUM(P198:P223)</f>
        <v>0</v>
      </c>
      <c r="Q197" s="139"/>
      <c r="R197" s="140">
        <f>SUM(R198:R223)</f>
        <v>0.06934299999999999</v>
      </c>
      <c r="S197" s="139"/>
      <c r="T197" s="141">
        <f>SUM(T198:T223)</f>
        <v>1.1899</v>
      </c>
      <c r="AR197" s="134" t="s">
        <v>79</v>
      </c>
      <c r="AT197" s="142" t="s">
        <v>70</v>
      </c>
      <c r="AU197" s="142" t="s">
        <v>15</v>
      </c>
      <c r="AY197" s="134" t="s">
        <v>182</v>
      </c>
      <c r="BK197" s="143">
        <f>SUM(BK198:BK223)</f>
        <v>0</v>
      </c>
    </row>
    <row r="198" spans="1:65" s="2" customFormat="1" ht="24">
      <c r="A198" s="33"/>
      <c r="B198" s="146"/>
      <c r="C198" s="147" t="s">
        <v>416</v>
      </c>
      <c r="D198" s="342" t="s">
        <v>184</v>
      </c>
      <c r="E198" s="148" t="s">
        <v>423</v>
      </c>
      <c r="F198" s="149" t="s">
        <v>424</v>
      </c>
      <c r="G198" s="150" t="s">
        <v>187</v>
      </c>
      <c r="H198" s="151">
        <v>14.6</v>
      </c>
      <c r="I198" s="152"/>
      <c r="J198" s="153">
        <f>ROUND(I198*H198,2)</f>
        <v>0</v>
      </c>
      <c r="K198" s="149" t="s">
        <v>188</v>
      </c>
      <c r="L198" s="34"/>
      <c r="M198" s="154" t="s">
        <v>3</v>
      </c>
      <c r="N198" s="155" t="s">
        <v>42</v>
      </c>
      <c r="O198" s="54"/>
      <c r="P198" s="156">
        <f>O198*H198</f>
        <v>0</v>
      </c>
      <c r="Q198" s="156">
        <v>0</v>
      </c>
      <c r="R198" s="156">
        <f>Q198*H198</f>
        <v>0</v>
      </c>
      <c r="S198" s="156">
        <v>0.0815</v>
      </c>
      <c r="T198" s="157">
        <f>S198*H198</f>
        <v>1.1899</v>
      </c>
      <c r="U198" s="33"/>
      <c r="V198" s="33"/>
      <c r="W198" s="33"/>
      <c r="X198" s="33"/>
      <c r="Y198" s="33"/>
      <c r="Z198" s="33"/>
      <c r="AA198" s="33"/>
      <c r="AB198" s="33"/>
      <c r="AC198" s="33"/>
      <c r="AD198" s="33"/>
      <c r="AE198" s="33"/>
      <c r="AR198" s="158" t="s">
        <v>269</v>
      </c>
      <c r="AT198" s="158" t="s">
        <v>184</v>
      </c>
      <c r="AU198" s="158" t="s">
        <v>79</v>
      </c>
      <c r="AY198" s="18" t="s">
        <v>182</v>
      </c>
      <c r="BE198" s="159">
        <f>IF(N198="základní",J198,0)</f>
        <v>0</v>
      </c>
      <c r="BF198" s="159">
        <f>IF(N198="snížená",J198,0)</f>
        <v>0</v>
      </c>
      <c r="BG198" s="159">
        <f>IF(N198="zákl. přenesená",J198,0)</f>
        <v>0</v>
      </c>
      <c r="BH198" s="159">
        <f>IF(N198="sníž. přenesená",J198,0)</f>
        <v>0</v>
      </c>
      <c r="BI198" s="159">
        <f>IF(N198="nulová",J198,0)</f>
        <v>0</v>
      </c>
      <c r="BJ198" s="18" t="s">
        <v>15</v>
      </c>
      <c r="BK198" s="159">
        <f>ROUND(I198*H198,2)</f>
        <v>0</v>
      </c>
      <c r="BL198" s="18" t="s">
        <v>269</v>
      </c>
      <c r="BM198" s="158" t="s">
        <v>1304</v>
      </c>
    </row>
    <row r="199" spans="2:51" s="13" customFormat="1" ht="12">
      <c r="B199" s="160"/>
      <c r="D199" s="343" t="s">
        <v>190</v>
      </c>
      <c r="E199" s="161" t="s">
        <v>3</v>
      </c>
      <c r="F199" s="162" t="s">
        <v>703</v>
      </c>
      <c r="H199" s="163">
        <v>16</v>
      </c>
      <c r="I199" s="164"/>
      <c r="L199" s="160"/>
      <c r="M199" s="165"/>
      <c r="N199" s="166"/>
      <c r="O199" s="166"/>
      <c r="P199" s="166"/>
      <c r="Q199" s="166"/>
      <c r="R199" s="166"/>
      <c r="S199" s="166"/>
      <c r="T199" s="167"/>
      <c r="AT199" s="161" t="s">
        <v>190</v>
      </c>
      <c r="AU199" s="161" t="s">
        <v>79</v>
      </c>
      <c r="AV199" s="13" t="s">
        <v>79</v>
      </c>
      <c r="AW199" s="13" t="s">
        <v>33</v>
      </c>
      <c r="AX199" s="13" t="s">
        <v>71</v>
      </c>
      <c r="AY199" s="161" t="s">
        <v>182</v>
      </c>
    </row>
    <row r="200" spans="2:51" s="13" customFormat="1" ht="12">
      <c r="B200" s="160"/>
      <c r="D200" s="343" t="s">
        <v>190</v>
      </c>
      <c r="E200" s="161" t="s">
        <v>3</v>
      </c>
      <c r="F200" s="162" t="s">
        <v>658</v>
      </c>
      <c r="H200" s="163">
        <v>-1.4</v>
      </c>
      <c r="I200" s="164"/>
      <c r="L200" s="160"/>
      <c r="M200" s="165"/>
      <c r="N200" s="166"/>
      <c r="O200" s="166"/>
      <c r="P200" s="166"/>
      <c r="Q200" s="166"/>
      <c r="R200" s="166"/>
      <c r="S200" s="166"/>
      <c r="T200" s="167"/>
      <c r="AT200" s="161" t="s">
        <v>190</v>
      </c>
      <c r="AU200" s="161" t="s">
        <v>79</v>
      </c>
      <c r="AV200" s="13" t="s">
        <v>79</v>
      </c>
      <c r="AW200" s="13" t="s">
        <v>33</v>
      </c>
      <c r="AX200" s="13" t="s">
        <v>71</v>
      </c>
      <c r="AY200" s="161" t="s">
        <v>182</v>
      </c>
    </row>
    <row r="201" spans="2:51" s="14" customFormat="1" ht="12">
      <c r="B201" s="168"/>
      <c r="D201" s="343" t="s">
        <v>190</v>
      </c>
      <c r="E201" s="169" t="s">
        <v>3</v>
      </c>
      <c r="F201" s="170" t="s">
        <v>198</v>
      </c>
      <c r="H201" s="171">
        <v>14.6</v>
      </c>
      <c r="I201" s="172"/>
      <c r="L201" s="168"/>
      <c r="M201" s="173"/>
      <c r="N201" s="174"/>
      <c r="O201" s="174"/>
      <c r="P201" s="174"/>
      <c r="Q201" s="174"/>
      <c r="R201" s="174"/>
      <c r="S201" s="174"/>
      <c r="T201" s="175"/>
      <c r="AT201" s="169" t="s">
        <v>190</v>
      </c>
      <c r="AU201" s="169" t="s">
        <v>79</v>
      </c>
      <c r="AV201" s="14" t="s">
        <v>87</v>
      </c>
      <c r="AW201" s="14" t="s">
        <v>33</v>
      </c>
      <c r="AX201" s="14" t="s">
        <v>15</v>
      </c>
      <c r="AY201" s="169" t="s">
        <v>182</v>
      </c>
    </row>
    <row r="202" spans="1:65" s="2" customFormat="1" ht="44.25" customHeight="1">
      <c r="A202" s="33"/>
      <c r="B202" s="146"/>
      <c r="C202" s="147" t="s">
        <v>422</v>
      </c>
      <c r="D202" s="342" t="s">
        <v>184</v>
      </c>
      <c r="E202" s="148" t="s">
        <v>428</v>
      </c>
      <c r="F202" s="149" t="s">
        <v>429</v>
      </c>
      <c r="G202" s="150" t="s">
        <v>187</v>
      </c>
      <c r="H202" s="151">
        <v>17.8</v>
      </c>
      <c r="I202" s="152"/>
      <c r="J202" s="153">
        <f>ROUND(I202*H202,2)</f>
        <v>0</v>
      </c>
      <c r="K202" s="149" t="s">
        <v>188</v>
      </c>
      <c r="L202" s="34"/>
      <c r="M202" s="154" t="s">
        <v>3</v>
      </c>
      <c r="N202" s="155" t="s">
        <v>42</v>
      </c>
      <c r="O202" s="54"/>
      <c r="P202" s="156">
        <f>O202*H202</f>
        <v>0</v>
      </c>
      <c r="Q202" s="156">
        <v>0.0029</v>
      </c>
      <c r="R202" s="156">
        <f>Q202*H202</f>
        <v>0.05162</v>
      </c>
      <c r="S202" s="156">
        <v>0</v>
      </c>
      <c r="T202" s="157">
        <f>S202*H202</f>
        <v>0</v>
      </c>
      <c r="U202" s="33"/>
      <c r="V202" s="33"/>
      <c r="W202" s="33"/>
      <c r="X202" s="33"/>
      <c r="Y202" s="33"/>
      <c r="Z202" s="33"/>
      <c r="AA202" s="33"/>
      <c r="AB202" s="33"/>
      <c r="AC202" s="33"/>
      <c r="AD202" s="33"/>
      <c r="AE202" s="33"/>
      <c r="AR202" s="158" t="s">
        <v>269</v>
      </c>
      <c r="AT202" s="158" t="s">
        <v>184</v>
      </c>
      <c r="AU202" s="158" t="s">
        <v>79</v>
      </c>
      <c r="AY202" s="18" t="s">
        <v>182</v>
      </c>
      <c r="BE202" s="159">
        <f>IF(N202="základní",J202,0)</f>
        <v>0</v>
      </c>
      <c r="BF202" s="159">
        <f>IF(N202="snížená",J202,0)</f>
        <v>0</v>
      </c>
      <c r="BG202" s="159">
        <f>IF(N202="zákl. přenesená",J202,0)</f>
        <v>0</v>
      </c>
      <c r="BH202" s="159">
        <f>IF(N202="sníž. přenesená",J202,0)</f>
        <v>0</v>
      </c>
      <c r="BI202" s="159">
        <f>IF(N202="nulová",J202,0)</f>
        <v>0</v>
      </c>
      <c r="BJ202" s="18" t="s">
        <v>15</v>
      </c>
      <c r="BK202" s="159">
        <f>ROUND(I202*H202,2)</f>
        <v>0</v>
      </c>
      <c r="BL202" s="18" t="s">
        <v>269</v>
      </c>
      <c r="BM202" s="158" t="s">
        <v>1305</v>
      </c>
    </row>
    <row r="203" spans="2:51" s="13" customFormat="1" ht="12">
      <c r="B203" s="160"/>
      <c r="D203" s="343" t="s">
        <v>190</v>
      </c>
      <c r="E203" s="161" t="s">
        <v>3</v>
      </c>
      <c r="F203" s="162" t="s">
        <v>645</v>
      </c>
      <c r="H203" s="163">
        <v>19.2</v>
      </c>
      <c r="I203" s="164"/>
      <c r="L203" s="160"/>
      <c r="M203" s="165"/>
      <c r="N203" s="166"/>
      <c r="O203" s="166"/>
      <c r="P203" s="166"/>
      <c r="Q203" s="166"/>
      <c r="R203" s="166"/>
      <c r="S203" s="166"/>
      <c r="T203" s="167"/>
      <c r="AT203" s="161" t="s">
        <v>190</v>
      </c>
      <c r="AU203" s="161" t="s">
        <v>79</v>
      </c>
      <c r="AV203" s="13" t="s">
        <v>79</v>
      </c>
      <c r="AW203" s="13" t="s">
        <v>33</v>
      </c>
      <c r="AX203" s="13" t="s">
        <v>71</v>
      </c>
      <c r="AY203" s="161" t="s">
        <v>182</v>
      </c>
    </row>
    <row r="204" spans="2:51" s="13" customFormat="1" ht="12">
      <c r="B204" s="160"/>
      <c r="D204" s="343" t="s">
        <v>190</v>
      </c>
      <c r="E204" s="161" t="s">
        <v>3</v>
      </c>
      <c r="F204" s="162" t="s">
        <v>658</v>
      </c>
      <c r="H204" s="163">
        <v>-1.4</v>
      </c>
      <c r="I204" s="164"/>
      <c r="L204" s="160"/>
      <c r="M204" s="165"/>
      <c r="N204" s="166"/>
      <c r="O204" s="166"/>
      <c r="P204" s="166"/>
      <c r="Q204" s="166"/>
      <c r="R204" s="166"/>
      <c r="S204" s="166"/>
      <c r="T204" s="167"/>
      <c r="AT204" s="161" t="s">
        <v>190</v>
      </c>
      <c r="AU204" s="161" t="s">
        <v>79</v>
      </c>
      <c r="AV204" s="13" t="s">
        <v>79</v>
      </c>
      <c r="AW204" s="13" t="s">
        <v>33</v>
      </c>
      <c r="AX204" s="13" t="s">
        <v>71</v>
      </c>
      <c r="AY204" s="161" t="s">
        <v>182</v>
      </c>
    </row>
    <row r="205" spans="2:51" s="14" customFormat="1" ht="12">
      <c r="B205" s="168"/>
      <c r="D205" s="343" t="s">
        <v>190</v>
      </c>
      <c r="E205" s="169" t="s">
        <v>3</v>
      </c>
      <c r="F205" s="170" t="s">
        <v>198</v>
      </c>
      <c r="H205" s="171">
        <v>17.8</v>
      </c>
      <c r="I205" s="172"/>
      <c r="L205" s="168"/>
      <c r="M205" s="173"/>
      <c r="N205" s="174"/>
      <c r="O205" s="174"/>
      <c r="P205" s="174"/>
      <c r="Q205" s="174"/>
      <c r="R205" s="174"/>
      <c r="S205" s="174"/>
      <c r="T205" s="175"/>
      <c r="AT205" s="169" t="s">
        <v>190</v>
      </c>
      <c r="AU205" s="169" t="s">
        <v>79</v>
      </c>
      <c r="AV205" s="14" t="s">
        <v>87</v>
      </c>
      <c r="AW205" s="14" t="s">
        <v>33</v>
      </c>
      <c r="AX205" s="14" t="s">
        <v>15</v>
      </c>
      <c r="AY205" s="169" t="s">
        <v>182</v>
      </c>
    </row>
    <row r="206" spans="1:65" s="2" customFormat="1" ht="24">
      <c r="A206" s="33"/>
      <c r="B206" s="146"/>
      <c r="C206" s="184" t="s">
        <v>427</v>
      </c>
      <c r="D206" s="345" t="s">
        <v>341</v>
      </c>
      <c r="E206" s="185" t="s">
        <v>433</v>
      </c>
      <c r="F206" s="186" t="s">
        <v>434</v>
      </c>
      <c r="G206" s="187" t="s">
        <v>187</v>
      </c>
      <c r="H206" s="188">
        <v>19.58</v>
      </c>
      <c r="I206" s="189"/>
      <c r="J206" s="190">
        <f>ROUND(I206*H206,2)</f>
        <v>0</v>
      </c>
      <c r="K206" s="186" t="s">
        <v>3</v>
      </c>
      <c r="L206" s="191"/>
      <c r="M206" s="192" t="s">
        <v>3</v>
      </c>
      <c r="N206" s="193" t="s">
        <v>42</v>
      </c>
      <c r="O206" s="54"/>
      <c r="P206" s="156">
        <f>O206*H206</f>
        <v>0</v>
      </c>
      <c r="Q206" s="156">
        <v>0</v>
      </c>
      <c r="R206" s="156">
        <f>Q206*H206</f>
        <v>0</v>
      </c>
      <c r="S206" s="156">
        <v>0</v>
      </c>
      <c r="T206" s="157">
        <f>S206*H206</f>
        <v>0</v>
      </c>
      <c r="U206" s="33"/>
      <c r="V206" s="33"/>
      <c r="W206" s="33"/>
      <c r="X206" s="33"/>
      <c r="Y206" s="33"/>
      <c r="Z206" s="33"/>
      <c r="AA206" s="33"/>
      <c r="AB206" s="33"/>
      <c r="AC206" s="33"/>
      <c r="AD206" s="33"/>
      <c r="AE206" s="33"/>
      <c r="AR206" s="158" t="s">
        <v>344</v>
      </c>
      <c r="AT206" s="158" t="s">
        <v>341</v>
      </c>
      <c r="AU206" s="158" t="s">
        <v>79</v>
      </c>
      <c r="AY206" s="18" t="s">
        <v>182</v>
      </c>
      <c r="BE206" s="159">
        <f>IF(N206="základní",J206,0)</f>
        <v>0</v>
      </c>
      <c r="BF206" s="159">
        <f>IF(N206="snížená",J206,0)</f>
        <v>0</v>
      </c>
      <c r="BG206" s="159">
        <f>IF(N206="zákl. přenesená",J206,0)</f>
        <v>0</v>
      </c>
      <c r="BH206" s="159">
        <f>IF(N206="sníž. přenesená",J206,0)</f>
        <v>0</v>
      </c>
      <c r="BI206" s="159">
        <f>IF(N206="nulová",J206,0)</f>
        <v>0</v>
      </c>
      <c r="BJ206" s="18" t="s">
        <v>15</v>
      </c>
      <c r="BK206" s="159">
        <f>ROUND(I206*H206,2)</f>
        <v>0</v>
      </c>
      <c r="BL206" s="18" t="s">
        <v>269</v>
      </c>
      <c r="BM206" s="158" t="s">
        <v>1306</v>
      </c>
    </row>
    <row r="207" spans="2:51" s="13" customFormat="1" ht="12">
      <c r="B207" s="160"/>
      <c r="D207" s="343" t="s">
        <v>190</v>
      </c>
      <c r="F207" s="162" t="s">
        <v>706</v>
      </c>
      <c r="H207" s="163">
        <v>19.58</v>
      </c>
      <c r="I207" s="164"/>
      <c r="L207" s="160"/>
      <c r="M207" s="165"/>
      <c r="N207" s="166"/>
      <c r="O207" s="166"/>
      <c r="P207" s="166"/>
      <c r="Q207" s="166"/>
      <c r="R207" s="166"/>
      <c r="S207" s="166"/>
      <c r="T207" s="167"/>
      <c r="AT207" s="161" t="s">
        <v>190</v>
      </c>
      <c r="AU207" s="161" t="s">
        <v>79</v>
      </c>
      <c r="AV207" s="13" t="s">
        <v>79</v>
      </c>
      <c r="AW207" s="13" t="s">
        <v>4</v>
      </c>
      <c r="AX207" s="13" t="s">
        <v>15</v>
      </c>
      <c r="AY207" s="161" t="s">
        <v>182</v>
      </c>
    </row>
    <row r="208" spans="1:65" s="2" customFormat="1" ht="24">
      <c r="A208" s="33"/>
      <c r="B208" s="146"/>
      <c r="C208" s="147" t="s">
        <v>432</v>
      </c>
      <c r="D208" s="342" t="s">
        <v>184</v>
      </c>
      <c r="E208" s="148" t="s">
        <v>438</v>
      </c>
      <c r="F208" s="149" t="s">
        <v>439</v>
      </c>
      <c r="G208" s="150" t="s">
        <v>187</v>
      </c>
      <c r="H208" s="151">
        <v>1.25</v>
      </c>
      <c r="I208" s="152"/>
      <c r="J208" s="153">
        <f>ROUND(I208*H208,2)</f>
        <v>0</v>
      </c>
      <c r="K208" s="149" t="s">
        <v>188</v>
      </c>
      <c r="L208" s="34"/>
      <c r="M208" s="154" t="s">
        <v>3</v>
      </c>
      <c r="N208" s="155" t="s">
        <v>42</v>
      </c>
      <c r="O208" s="54"/>
      <c r="P208" s="156">
        <f>O208*H208</f>
        <v>0</v>
      </c>
      <c r="Q208" s="156">
        <v>0.00057</v>
      </c>
      <c r="R208" s="156">
        <f>Q208*H208</f>
        <v>0.0007125</v>
      </c>
      <c r="S208" s="156">
        <v>0</v>
      </c>
      <c r="T208" s="157">
        <f>S208*H208</f>
        <v>0</v>
      </c>
      <c r="U208" s="33"/>
      <c r="V208" s="33"/>
      <c r="W208" s="33"/>
      <c r="X208" s="33"/>
      <c r="Y208" s="33"/>
      <c r="Z208" s="33"/>
      <c r="AA208" s="33"/>
      <c r="AB208" s="33"/>
      <c r="AC208" s="33"/>
      <c r="AD208" s="33"/>
      <c r="AE208" s="33"/>
      <c r="AR208" s="158" t="s">
        <v>269</v>
      </c>
      <c r="AT208" s="158" t="s">
        <v>184</v>
      </c>
      <c r="AU208" s="158" t="s">
        <v>79</v>
      </c>
      <c r="AY208" s="18" t="s">
        <v>182</v>
      </c>
      <c r="BE208" s="159">
        <f>IF(N208="základní",J208,0)</f>
        <v>0</v>
      </c>
      <c r="BF208" s="159">
        <f>IF(N208="snížená",J208,0)</f>
        <v>0</v>
      </c>
      <c r="BG208" s="159">
        <f>IF(N208="zákl. přenesená",J208,0)</f>
        <v>0</v>
      </c>
      <c r="BH208" s="159">
        <f>IF(N208="sníž. přenesená",J208,0)</f>
        <v>0</v>
      </c>
      <c r="BI208" s="159">
        <f>IF(N208="nulová",J208,0)</f>
        <v>0</v>
      </c>
      <c r="BJ208" s="18" t="s">
        <v>15</v>
      </c>
      <c r="BK208" s="159">
        <f>ROUND(I208*H208,2)</f>
        <v>0</v>
      </c>
      <c r="BL208" s="18" t="s">
        <v>269</v>
      </c>
      <c r="BM208" s="158" t="s">
        <v>1307</v>
      </c>
    </row>
    <row r="209" spans="2:51" s="13" customFormat="1" ht="12">
      <c r="B209" s="160"/>
      <c r="D209" s="343" t="s">
        <v>190</v>
      </c>
      <c r="E209" s="161" t="s">
        <v>3</v>
      </c>
      <c r="F209" s="162" t="s">
        <v>708</v>
      </c>
      <c r="H209" s="163">
        <v>1.25</v>
      </c>
      <c r="I209" s="164"/>
      <c r="L209" s="160"/>
      <c r="M209" s="165"/>
      <c r="N209" s="166"/>
      <c r="O209" s="166"/>
      <c r="P209" s="166"/>
      <c r="Q209" s="166"/>
      <c r="R209" s="166"/>
      <c r="S209" s="166"/>
      <c r="T209" s="167"/>
      <c r="AT209" s="161" t="s">
        <v>190</v>
      </c>
      <c r="AU209" s="161" t="s">
        <v>79</v>
      </c>
      <c r="AV209" s="13" t="s">
        <v>79</v>
      </c>
      <c r="AW209" s="13" t="s">
        <v>33</v>
      </c>
      <c r="AX209" s="13" t="s">
        <v>15</v>
      </c>
      <c r="AY209" s="161" t="s">
        <v>182</v>
      </c>
    </row>
    <row r="210" spans="1:65" s="2" customFormat="1" ht="16.5" customHeight="1">
      <c r="A210" s="33"/>
      <c r="B210" s="146"/>
      <c r="C210" s="184" t="s">
        <v>437</v>
      </c>
      <c r="D210" s="345" t="s">
        <v>341</v>
      </c>
      <c r="E210" s="185" t="s">
        <v>443</v>
      </c>
      <c r="F210" s="186" t="s">
        <v>444</v>
      </c>
      <c r="G210" s="187" t="s">
        <v>187</v>
      </c>
      <c r="H210" s="188">
        <v>1.375</v>
      </c>
      <c r="I210" s="189"/>
      <c r="J210" s="190">
        <f>ROUND(I210*H210,2)</f>
        <v>0</v>
      </c>
      <c r="K210" s="186" t="s">
        <v>188</v>
      </c>
      <c r="L210" s="191"/>
      <c r="M210" s="192" t="s">
        <v>3</v>
      </c>
      <c r="N210" s="193" t="s">
        <v>42</v>
      </c>
      <c r="O210" s="54"/>
      <c r="P210" s="156">
        <f>O210*H210</f>
        <v>0</v>
      </c>
      <c r="Q210" s="156">
        <v>0.0075</v>
      </c>
      <c r="R210" s="156">
        <f>Q210*H210</f>
        <v>0.010312499999999999</v>
      </c>
      <c r="S210" s="156">
        <v>0</v>
      </c>
      <c r="T210" s="157">
        <f>S210*H210</f>
        <v>0</v>
      </c>
      <c r="U210" s="33"/>
      <c r="V210" s="33"/>
      <c r="W210" s="33"/>
      <c r="X210" s="33"/>
      <c r="Y210" s="33"/>
      <c r="Z210" s="33"/>
      <c r="AA210" s="33"/>
      <c r="AB210" s="33"/>
      <c r="AC210" s="33"/>
      <c r="AD210" s="33"/>
      <c r="AE210" s="33"/>
      <c r="AR210" s="158" t="s">
        <v>344</v>
      </c>
      <c r="AT210" s="158" t="s">
        <v>341</v>
      </c>
      <c r="AU210" s="158" t="s">
        <v>79</v>
      </c>
      <c r="AY210" s="18" t="s">
        <v>182</v>
      </c>
      <c r="BE210" s="159">
        <f>IF(N210="základní",J210,0)</f>
        <v>0</v>
      </c>
      <c r="BF210" s="159">
        <f>IF(N210="snížená",J210,0)</f>
        <v>0</v>
      </c>
      <c r="BG210" s="159">
        <f>IF(N210="zákl. přenesená",J210,0)</f>
        <v>0</v>
      </c>
      <c r="BH210" s="159">
        <f>IF(N210="sníž. přenesená",J210,0)</f>
        <v>0</v>
      </c>
      <c r="BI210" s="159">
        <f>IF(N210="nulová",J210,0)</f>
        <v>0</v>
      </c>
      <c r="BJ210" s="18" t="s">
        <v>15</v>
      </c>
      <c r="BK210" s="159">
        <f>ROUND(I210*H210,2)</f>
        <v>0</v>
      </c>
      <c r="BL210" s="18" t="s">
        <v>269</v>
      </c>
      <c r="BM210" s="158" t="s">
        <v>1308</v>
      </c>
    </row>
    <row r="211" spans="2:51" s="13" customFormat="1" ht="12">
      <c r="B211" s="160"/>
      <c r="D211" s="343" t="s">
        <v>190</v>
      </c>
      <c r="F211" s="162" t="s">
        <v>710</v>
      </c>
      <c r="H211" s="163">
        <v>1.375</v>
      </c>
      <c r="I211" s="164"/>
      <c r="L211" s="160"/>
      <c r="M211" s="165"/>
      <c r="N211" s="166"/>
      <c r="O211" s="166"/>
      <c r="P211" s="166"/>
      <c r="Q211" s="166"/>
      <c r="R211" s="166"/>
      <c r="S211" s="166"/>
      <c r="T211" s="167"/>
      <c r="AT211" s="161" t="s">
        <v>190</v>
      </c>
      <c r="AU211" s="161" t="s">
        <v>79</v>
      </c>
      <c r="AV211" s="13" t="s">
        <v>79</v>
      </c>
      <c r="AW211" s="13" t="s">
        <v>4</v>
      </c>
      <c r="AX211" s="13" t="s">
        <v>15</v>
      </c>
      <c r="AY211" s="161" t="s">
        <v>182</v>
      </c>
    </row>
    <row r="212" spans="1:65" s="2" customFormat="1" ht="24">
      <c r="A212" s="33"/>
      <c r="B212" s="146"/>
      <c r="C212" s="147" t="s">
        <v>442</v>
      </c>
      <c r="D212" s="342" t="s">
        <v>184</v>
      </c>
      <c r="E212" s="148" t="s">
        <v>448</v>
      </c>
      <c r="F212" s="149" t="s">
        <v>449</v>
      </c>
      <c r="G212" s="150" t="s">
        <v>194</v>
      </c>
      <c r="H212" s="151">
        <v>2.15</v>
      </c>
      <c r="I212" s="152"/>
      <c r="J212" s="153">
        <f>ROUND(I212*H212,2)</f>
        <v>0</v>
      </c>
      <c r="K212" s="149" t="s">
        <v>188</v>
      </c>
      <c r="L212" s="34"/>
      <c r="M212" s="154" t="s">
        <v>3</v>
      </c>
      <c r="N212" s="155" t="s">
        <v>42</v>
      </c>
      <c r="O212" s="54"/>
      <c r="P212" s="156">
        <f>O212*H212</f>
        <v>0</v>
      </c>
      <c r="Q212" s="156">
        <v>0.00031</v>
      </c>
      <c r="R212" s="156">
        <f>Q212*H212</f>
        <v>0.0006665</v>
      </c>
      <c r="S212" s="156">
        <v>0</v>
      </c>
      <c r="T212" s="157">
        <f>S212*H212</f>
        <v>0</v>
      </c>
      <c r="U212" s="33"/>
      <c r="V212" s="33"/>
      <c r="W212" s="33"/>
      <c r="X212" s="33"/>
      <c r="Y212" s="33"/>
      <c r="Z212" s="33"/>
      <c r="AA212" s="33"/>
      <c r="AB212" s="33"/>
      <c r="AC212" s="33"/>
      <c r="AD212" s="33"/>
      <c r="AE212" s="33"/>
      <c r="AR212" s="158" t="s">
        <v>269</v>
      </c>
      <c r="AT212" s="158" t="s">
        <v>184</v>
      </c>
      <c r="AU212" s="158" t="s">
        <v>79</v>
      </c>
      <c r="AY212" s="18" t="s">
        <v>182</v>
      </c>
      <c r="BE212" s="159">
        <f>IF(N212="základní",J212,0)</f>
        <v>0</v>
      </c>
      <c r="BF212" s="159">
        <f>IF(N212="snížená",J212,0)</f>
        <v>0</v>
      </c>
      <c r="BG212" s="159">
        <f>IF(N212="zákl. přenesená",J212,0)</f>
        <v>0</v>
      </c>
      <c r="BH212" s="159">
        <f>IF(N212="sníž. přenesená",J212,0)</f>
        <v>0</v>
      </c>
      <c r="BI212" s="159">
        <f>IF(N212="nulová",J212,0)</f>
        <v>0</v>
      </c>
      <c r="BJ212" s="18" t="s">
        <v>15</v>
      </c>
      <c r="BK212" s="159">
        <f>ROUND(I212*H212,2)</f>
        <v>0</v>
      </c>
      <c r="BL212" s="18" t="s">
        <v>269</v>
      </c>
      <c r="BM212" s="158" t="s">
        <v>1309</v>
      </c>
    </row>
    <row r="213" spans="2:51" s="13" customFormat="1" ht="12">
      <c r="B213" s="160"/>
      <c r="D213" s="343" t="s">
        <v>190</v>
      </c>
      <c r="E213" s="161" t="s">
        <v>3</v>
      </c>
      <c r="F213" s="162" t="s">
        <v>712</v>
      </c>
      <c r="H213" s="163">
        <v>2.15</v>
      </c>
      <c r="I213" s="164"/>
      <c r="L213" s="160"/>
      <c r="M213" s="165"/>
      <c r="N213" s="166"/>
      <c r="O213" s="166"/>
      <c r="P213" s="166"/>
      <c r="Q213" s="166"/>
      <c r="R213" s="166"/>
      <c r="S213" s="166"/>
      <c r="T213" s="167"/>
      <c r="AT213" s="161" t="s">
        <v>190</v>
      </c>
      <c r="AU213" s="161" t="s">
        <v>79</v>
      </c>
      <c r="AV213" s="13" t="s">
        <v>79</v>
      </c>
      <c r="AW213" s="13" t="s">
        <v>33</v>
      </c>
      <c r="AX213" s="13" t="s">
        <v>15</v>
      </c>
      <c r="AY213" s="161" t="s">
        <v>182</v>
      </c>
    </row>
    <row r="214" spans="1:65" s="2" customFormat="1" ht="16.5" customHeight="1">
      <c r="A214" s="33"/>
      <c r="B214" s="146"/>
      <c r="C214" s="147" t="s">
        <v>447</v>
      </c>
      <c r="D214" s="342" t="s">
        <v>184</v>
      </c>
      <c r="E214" s="148" t="s">
        <v>453</v>
      </c>
      <c r="F214" s="149" t="s">
        <v>454</v>
      </c>
      <c r="G214" s="150" t="s">
        <v>187</v>
      </c>
      <c r="H214" s="151">
        <v>17.8</v>
      </c>
      <c r="I214" s="152"/>
      <c r="J214" s="153">
        <f>ROUND(I214*H214,2)</f>
        <v>0</v>
      </c>
      <c r="K214" s="149" t="s">
        <v>188</v>
      </c>
      <c r="L214" s="34"/>
      <c r="M214" s="154" t="s">
        <v>3</v>
      </c>
      <c r="N214" s="155" t="s">
        <v>42</v>
      </c>
      <c r="O214" s="54"/>
      <c r="P214" s="156">
        <f>O214*H214</f>
        <v>0</v>
      </c>
      <c r="Q214" s="156">
        <v>0.0003</v>
      </c>
      <c r="R214" s="156">
        <f>Q214*H214</f>
        <v>0.00534</v>
      </c>
      <c r="S214" s="156">
        <v>0</v>
      </c>
      <c r="T214" s="157">
        <f>S214*H214</f>
        <v>0</v>
      </c>
      <c r="U214" s="33"/>
      <c r="V214" s="33"/>
      <c r="W214" s="33"/>
      <c r="X214" s="33"/>
      <c r="Y214" s="33"/>
      <c r="Z214" s="33"/>
      <c r="AA214" s="33"/>
      <c r="AB214" s="33"/>
      <c r="AC214" s="33"/>
      <c r="AD214" s="33"/>
      <c r="AE214" s="33"/>
      <c r="AR214" s="158" t="s">
        <v>269</v>
      </c>
      <c r="AT214" s="158" t="s">
        <v>184</v>
      </c>
      <c r="AU214" s="158" t="s">
        <v>79</v>
      </c>
      <c r="AY214" s="18" t="s">
        <v>182</v>
      </c>
      <c r="BE214" s="159">
        <f>IF(N214="základní",J214,0)</f>
        <v>0</v>
      </c>
      <c r="BF214" s="159">
        <f>IF(N214="snížená",J214,0)</f>
        <v>0</v>
      </c>
      <c r="BG214" s="159">
        <f>IF(N214="zákl. přenesená",J214,0)</f>
        <v>0</v>
      </c>
      <c r="BH214" s="159">
        <f>IF(N214="sníž. přenesená",J214,0)</f>
        <v>0</v>
      </c>
      <c r="BI214" s="159">
        <f>IF(N214="nulová",J214,0)</f>
        <v>0</v>
      </c>
      <c r="BJ214" s="18" t="s">
        <v>15</v>
      </c>
      <c r="BK214" s="159">
        <f>ROUND(I214*H214,2)</f>
        <v>0</v>
      </c>
      <c r="BL214" s="18" t="s">
        <v>269</v>
      </c>
      <c r="BM214" s="158" t="s">
        <v>1310</v>
      </c>
    </row>
    <row r="215" spans="1:65" s="2" customFormat="1" ht="16.5" customHeight="1">
      <c r="A215" s="33"/>
      <c r="B215" s="146"/>
      <c r="C215" s="147" t="s">
        <v>452</v>
      </c>
      <c r="D215" s="342" t="s">
        <v>184</v>
      </c>
      <c r="E215" s="148" t="s">
        <v>457</v>
      </c>
      <c r="F215" s="149" t="s">
        <v>458</v>
      </c>
      <c r="G215" s="150" t="s">
        <v>194</v>
      </c>
      <c r="H215" s="151">
        <v>23.05</v>
      </c>
      <c r="I215" s="152"/>
      <c r="J215" s="153">
        <f>ROUND(I215*H215,2)</f>
        <v>0</v>
      </c>
      <c r="K215" s="149" t="s">
        <v>188</v>
      </c>
      <c r="L215" s="34"/>
      <c r="M215" s="154" t="s">
        <v>3</v>
      </c>
      <c r="N215" s="155" t="s">
        <v>42</v>
      </c>
      <c r="O215" s="54"/>
      <c r="P215" s="156">
        <f>O215*H215</f>
        <v>0</v>
      </c>
      <c r="Q215" s="156">
        <v>3E-05</v>
      </c>
      <c r="R215" s="156">
        <f>Q215*H215</f>
        <v>0.0006915000000000001</v>
      </c>
      <c r="S215" s="156">
        <v>0</v>
      </c>
      <c r="T215" s="157">
        <f>S215*H215</f>
        <v>0</v>
      </c>
      <c r="U215" s="33"/>
      <c r="V215" s="33"/>
      <c r="W215" s="33"/>
      <c r="X215" s="33"/>
      <c r="Y215" s="33"/>
      <c r="Z215" s="33"/>
      <c r="AA215" s="33"/>
      <c r="AB215" s="33"/>
      <c r="AC215" s="33"/>
      <c r="AD215" s="33"/>
      <c r="AE215" s="33"/>
      <c r="AR215" s="158" t="s">
        <v>269</v>
      </c>
      <c r="AT215" s="158" t="s">
        <v>184</v>
      </c>
      <c r="AU215" s="158" t="s">
        <v>79</v>
      </c>
      <c r="AY215" s="18" t="s">
        <v>182</v>
      </c>
      <c r="BE215" s="159">
        <f>IF(N215="základní",J215,0)</f>
        <v>0</v>
      </c>
      <c r="BF215" s="159">
        <f>IF(N215="snížená",J215,0)</f>
        <v>0</v>
      </c>
      <c r="BG215" s="159">
        <f>IF(N215="zákl. přenesená",J215,0)</f>
        <v>0</v>
      </c>
      <c r="BH215" s="159">
        <f>IF(N215="sníž. přenesená",J215,0)</f>
        <v>0</v>
      </c>
      <c r="BI215" s="159">
        <f>IF(N215="nulová",J215,0)</f>
        <v>0</v>
      </c>
      <c r="BJ215" s="18" t="s">
        <v>15</v>
      </c>
      <c r="BK215" s="159">
        <f>ROUND(I215*H215,2)</f>
        <v>0</v>
      </c>
      <c r="BL215" s="18" t="s">
        <v>269</v>
      </c>
      <c r="BM215" s="158" t="s">
        <v>1311</v>
      </c>
    </row>
    <row r="216" spans="2:51" s="15" customFormat="1" ht="12">
      <c r="B216" s="176"/>
      <c r="D216" s="343" t="s">
        <v>190</v>
      </c>
      <c r="E216" s="177" t="s">
        <v>3</v>
      </c>
      <c r="F216" s="178" t="s">
        <v>460</v>
      </c>
      <c r="H216" s="177" t="s">
        <v>3</v>
      </c>
      <c r="I216" s="179"/>
      <c r="L216" s="176"/>
      <c r="M216" s="180"/>
      <c r="N216" s="181"/>
      <c r="O216" s="181"/>
      <c r="P216" s="181"/>
      <c r="Q216" s="181"/>
      <c r="R216" s="181"/>
      <c r="S216" s="181"/>
      <c r="T216" s="182"/>
      <c r="AT216" s="177" t="s">
        <v>190</v>
      </c>
      <c r="AU216" s="177" t="s">
        <v>79</v>
      </c>
      <c r="AV216" s="15" t="s">
        <v>15</v>
      </c>
      <c r="AW216" s="15" t="s">
        <v>33</v>
      </c>
      <c r="AX216" s="15" t="s">
        <v>71</v>
      </c>
      <c r="AY216" s="177" t="s">
        <v>182</v>
      </c>
    </row>
    <row r="217" spans="2:51" s="13" customFormat="1" ht="12">
      <c r="B217" s="160"/>
      <c r="D217" s="343" t="s">
        <v>190</v>
      </c>
      <c r="E217" s="161" t="s">
        <v>3</v>
      </c>
      <c r="F217" s="162" t="s">
        <v>715</v>
      </c>
      <c r="H217" s="163">
        <v>7.3</v>
      </c>
      <c r="I217" s="164"/>
      <c r="L217" s="160"/>
      <c r="M217" s="165"/>
      <c r="N217" s="166"/>
      <c r="O217" s="166"/>
      <c r="P217" s="166"/>
      <c r="Q217" s="166"/>
      <c r="R217" s="166"/>
      <c r="S217" s="166"/>
      <c r="T217" s="167"/>
      <c r="AT217" s="161" t="s">
        <v>190</v>
      </c>
      <c r="AU217" s="161" t="s">
        <v>79</v>
      </c>
      <c r="AV217" s="13" t="s">
        <v>79</v>
      </c>
      <c r="AW217" s="13" t="s">
        <v>33</v>
      </c>
      <c r="AX217" s="13" t="s">
        <v>71</v>
      </c>
      <c r="AY217" s="161" t="s">
        <v>182</v>
      </c>
    </row>
    <row r="218" spans="2:51" s="15" customFormat="1" ht="12">
      <c r="B218" s="176"/>
      <c r="D218" s="343" t="s">
        <v>190</v>
      </c>
      <c r="E218" s="177" t="s">
        <v>3</v>
      </c>
      <c r="F218" s="178" t="s">
        <v>462</v>
      </c>
      <c r="H218" s="177" t="s">
        <v>3</v>
      </c>
      <c r="I218" s="179"/>
      <c r="L218" s="176"/>
      <c r="M218" s="180"/>
      <c r="N218" s="181"/>
      <c r="O218" s="181"/>
      <c r="P218" s="181"/>
      <c r="Q218" s="181"/>
      <c r="R218" s="181"/>
      <c r="S218" s="181"/>
      <c r="T218" s="182"/>
      <c r="AT218" s="177" t="s">
        <v>190</v>
      </c>
      <c r="AU218" s="177" t="s">
        <v>79</v>
      </c>
      <c r="AV218" s="15" t="s">
        <v>15</v>
      </c>
      <c r="AW218" s="15" t="s">
        <v>33</v>
      </c>
      <c r="AX218" s="15" t="s">
        <v>71</v>
      </c>
      <c r="AY218" s="177" t="s">
        <v>182</v>
      </c>
    </row>
    <row r="219" spans="2:51" s="13" customFormat="1" ht="12">
      <c r="B219" s="160"/>
      <c r="D219" s="343" t="s">
        <v>190</v>
      </c>
      <c r="E219" s="161" t="s">
        <v>3</v>
      </c>
      <c r="F219" s="162" t="s">
        <v>716</v>
      </c>
      <c r="H219" s="163">
        <v>11.75</v>
      </c>
      <c r="I219" s="164"/>
      <c r="L219" s="160"/>
      <c r="M219" s="165"/>
      <c r="N219" s="166"/>
      <c r="O219" s="166"/>
      <c r="P219" s="166"/>
      <c r="Q219" s="166"/>
      <c r="R219" s="166"/>
      <c r="S219" s="166"/>
      <c r="T219" s="167"/>
      <c r="AT219" s="161" t="s">
        <v>190</v>
      </c>
      <c r="AU219" s="161" t="s">
        <v>79</v>
      </c>
      <c r="AV219" s="13" t="s">
        <v>79</v>
      </c>
      <c r="AW219" s="13" t="s">
        <v>33</v>
      </c>
      <c r="AX219" s="13" t="s">
        <v>71</v>
      </c>
      <c r="AY219" s="161" t="s">
        <v>182</v>
      </c>
    </row>
    <row r="220" spans="2:51" s="15" customFormat="1" ht="12">
      <c r="B220" s="176"/>
      <c r="D220" s="343" t="s">
        <v>190</v>
      </c>
      <c r="E220" s="177" t="s">
        <v>3</v>
      </c>
      <c r="F220" s="178" t="s">
        <v>717</v>
      </c>
      <c r="H220" s="177" t="s">
        <v>3</v>
      </c>
      <c r="I220" s="179"/>
      <c r="L220" s="176"/>
      <c r="M220" s="180"/>
      <c r="N220" s="181"/>
      <c r="O220" s="181"/>
      <c r="P220" s="181"/>
      <c r="Q220" s="181"/>
      <c r="R220" s="181"/>
      <c r="S220" s="181"/>
      <c r="T220" s="182"/>
      <c r="AT220" s="177" t="s">
        <v>190</v>
      </c>
      <c r="AU220" s="177" t="s">
        <v>79</v>
      </c>
      <c r="AV220" s="15" t="s">
        <v>15</v>
      </c>
      <c r="AW220" s="15" t="s">
        <v>33</v>
      </c>
      <c r="AX220" s="15" t="s">
        <v>71</v>
      </c>
      <c r="AY220" s="177" t="s">
        <v>182</v>
      </c>
    </row>
    <row r="221" spans="2:51" s="13" customFormat="1" ht="12">
      <c r="B221" s="160"/>
      <c r="D221" s="343" t="s">
        <v>190</v>
      </c>
      <c r="E221" s="161" t="s">
        <v>3</v>
      </c>
      <c r="F221" s="162" t="s">
        <v>718</v>
      </c>
      <c r="H221" s="163">
        <v>4</v>
      </c>
      <c r="I221" s="164"/>
      <c r="L221" s="160"/>
      <c r="M221" s="165"/>
      <c r="N221" s="166"/>
      <c r="O221" s="166"/>
      <c r="P221" s="166"/>
      <c r="Q221" s="166"/>
      <c r="R221" s="166"/>
      <c r="S221" s="166"/>
      <c r="T221" s="167"/>
      <c r="AT221" s="161" t="s">
        <v>190</v>
      </c>
      <c r="AU221" s="161" t="s">
        <v>79</v>
      </c>
      <c r="AV221" s="13" t="s">
        <v>79</v>
      </c>
      <c r="AW221" s="13" t="s">
        <v>33</v>
      </c>
      <c r="AX221" s="13" t="s">
        <v>71</v>
      </c>
      <c r="AY221" s="161" t="s">
        <v>182</v>
      </c>
    </row>
    <row r="222" spans="2:51" s="14" customFormat="1" ht="12">
      <c r="B222" s="168"/>
      <c r="D222" s="343" t="s">
        <v>190</v>
      </c>
      <c r="E222" s="169" t="s">
        <v>3</v>
      </c>
      <c r="F222" s="170" t="s">
        <v>198</v>
      </c>
      <c r="H222" s="171">
        <v>23.05</v>
      </c>
      <c r="I222" s="172"/>
      <c r="L222" s="168"/>
      <c r="M222" s="173"/>
      <c r="N222" s="174"/>
      <c r="O222" s="174"/>
      <c r="P222" s="174"/>
      <c r="Q222" s="174"/>
      <c r="R222" s="174"/>
      <c r="S222" s="174"/>
      <c r="T222" s="175"/>
      <c r="AT222" s="169" t="s">
        <v>190</v>
      </c>
      <c r="AU222" s="169" t="s">
        <v>79</v>
      </c>
      <c r="AV222" s="14" t="s">
        <v>87</v>
      </c>
      <c r="AW222" s="14" t="s">
        <v>33</v>
      </c>
      <c r="AX222" s="14" t="s">
        <v>15</v>
      </c>
      <c r="AY222" s="169" t="s">
        <v>182</v>
      </c>
    </row>
    <row r="223" spans="1:65" s="2" customFormat="1" ht="44.25" customHeight="1">
      <c r="A223" s="33"/>
      <c r="B223" s="146"/>
      <c r="C223" s="147" t="s">
        <v>456</v>
      </c>
      <c r="D223" s="342" t="s">
        <v>184</v>
      </c>
      <c r="E223" s="148" t="s">
        <v>1249</v>
      </c>
      <c r="F223" s="149" t="s">
        <v>1250</v>
      </c>
      <c r="G223" s="150" t="s">
        <v>290</v>
      </c>
      <c r="H223" s="183"/>
      <c r="I223" s="152"/>
      <c r="J223" s="153">
        <f>ROUND(I223*H223,2)</f>
        <v>0</v>
      </c>
      <c r="K223" s="149" t="s">
        <v>188</v>
      </c>
      <c r="L223" s="34"/>
      <c r="M223" s="154" t="s">
        <v>3</v>
      </c>
      <c r="N223" s="155" t="s">
        <v>42</v>
      </c>
      <c r="O223" s="54"/>
      <c r="P223" s="156">
        <f>O223*H223</f>
        <v>0</v>
      </c>
      <c r="Q223" s="156">
        <v>0</v>
      </c>
      <c r="R223" s="156">
        <f>Q223*H223</f>
        <v>0</v>
      </c>
      <c r="S223" s="156">
        <v>0</v>
      </c>
      <c r="T223" s="157">
        <f>S223*H223</f>
        <v>0</v>
      </c>
      <c r="U223" s="33"/>
      <c r="V223" s="33"/>
      <c r="W223" s="33"/>
      <c r="X223" s="33"/>
      <c r="Y223" s="33"/>
      <c r="Z223" s="33"/>
      <c r="AA223" s="33"/>
      <c r="AB223" s="33"/>
      <c r="AC223" s="33"/>
      <c r="AD223" s="33"/>
      <c r="AE223" s="33"/>
      <c r="AR223" s="158" t="s">
        <v>269</v>
      </c>
      <c r="AT223" s="158" t="s">
        <v>184</v>
      </c>
      <c r="AU223" s="158" t="s">
        <v>79</v>
      </c>
      <c r="AY223" s="18" t="s">
        <v>182</v>
      </c>
      <c r="BE223" s="159">
        <f>IF(N223="základní",J223,0)</f>
        <v>0</v>
      </c>
      <c r="BF223" s="159">
        <f>IF(N223="snížená",J223,0)</f>
        <v>0</v>
      </c>
      <c r="BG223" s="159">
        <f>IF(N223="zákl. přenesená",J223,0)</f>
        <v>0</v>
      </c>
      <c r="BH223" s="159">
        <f>IF(N223="sníž. přenesená",J223,0)</f>
        <v>0</v>
      </c>
      <c r="BI223" s="159">
        <f>IF(N223="nulová",J223,0)</f>
        <v>0</v>
      </c>
      <c r="BJ223" s="18" t="s">
        <v>15</v>
      </c>
      <c r="BK223" s="159">
        <f>ROUND(I223*H223,2)</f>
        <v>0</v>
      </c>
      <c r="BL223" s="18" t="s">
        <v>269</v>
      </c>
      <c r="BM223" s="158" t="s">
        <v>1312</v>
      </c>
    </row>
    <row r="224" spans="2:63" s="12" customFormat="1" ht="22.9" customHeight="1">
      <c r="B224" s="133"/>
      <c r="D224" s="344" t="s">
        <v>70</v>
      </c>
      <c r="E224" s="144" t="s">
        <v>471</v>
      </c>
      <c r="F224" s="144" t="s">
        <v>472</v>
      </c>
      <c r="I224" s="136"/>
      <c r="J224" s="145">
        <f>BK224</f>
        <v>0</v>
      </c>
      <c r="L224" s="133"/>
      <c r="M224" s="138"/>
      <c r="N224" s="139"/>
      <c r="O224" s="139"/>
      <c r="P224" s="140">
        <f>SUM(P225:P229)</f>
        <v>0</v>
      </c>
      <c r="Q224" s="139"/>
      <c r="R224" s="140">
        <f>SUM(R225:R229)</f>
        <v>0.00043475</v>
      </c>
      <c r="S224" s="139"/>
      <c r="T224" s="141">
        <f>SUM(T225:T229)</f>
        <v>0</v>
      </c>
      <c r="AR224" s="134" t="s">
        <v>79</v>
      </c>
      <c r="AT224" s="142" t="s">
        <v>70</v>
      </c>
      <c r="AU224" s="142" t="s">
        <v>15</v>
      </c>
      <c r="AY224" s="134" t="s">
        <v>182</v>
      </c>
      <c r="BK224" s="143">
        <f>SUM(BK225:BK229)</f>
        <v>0</v>
      </c>
    </row>
    <row r="225" spans="1:65" s="2" customFormat="1" ht="24">
      <c r="A225" s="33"/>
      <c r="B225" s="146"/>
      <c r="C225" s="147" t="s">
        <v>467</v>
      </c>
      <c r="D225" s="342" t="s">
        <v>184</v>
      </c>
      <c r="E225" s="148" t="s">
        <v>474</v>
      </c>
      <c r="F225" s="149" t="s">
        <v>475</v>
      </c>
      <c r="G225" s="150" t="s">
        <v>187</v>
      </c>
      <c r="H225" s="151">
        <v>1.175</v>
      </c>
      <c r="I225" s="152"/>
      <c r="J225" s="153">
        <f>ROUND(I225*H225,2)</f>
        <v>0</v>
      </c>
      <c r="K225" s="149" t="s">
        <v>188</v>
      </c>
      <c r="L225" s="34"/>
      <c r="M225" s="154" t="s">
        <v>3</v>
      </c>
      <c r="N225" s="155" t="s">
        <v>42</v>
      </c>
      <c r="O225" s="54"/>
      <c r="P225" s="156">
        <f>O225*H225</f>
        <v>0</v>
      </c>
      <c r="Q225" s="156">
        <v>0</v>
      </c>
      <c r="R225" s="156">
        <f>Q225*H225</f>
        <v>0</v>
      </c>
      <c r="S225" s="156">
        <v>0</v>
      </c>
      <c r="T225" s="157">
        <f>S225*H225</f>
        <v>0</v>
      </c>
      <c r="U225" s="33"/>
      <c r="V225" s="33"/>
      <c r="W225" s="33"/>
      <c r="X225" s="33"/>
      <c r="Y225" s="33"/>
      <c r="Z225" s="33"/>
      <c r="AA225" s="33"/>
      <c r="AB225" s="33"/>
      <c r="AC225" s="33"/>
      <c r="AD225" s="33"/>
      <c r="AE225" s="33"/>
      <c r="AR225" s="158" t="s">
        <v>269</v>
      </c>
      <c r="AT225" s="158" t="s">
        <v>184</v>
      </c>
      <c r="AU225" s="158" t="s">
        <v>79</v>
      </c>
      <c r="AY225" s="18" t="s">
        <v>182</v>
      </c>
      <c r="BE225" s="159">
        <f>IF(N225="základní",J225,0)</f>
        <v>0</v>
      </c>
      <c r="BF225" s="159">
        <f>IF(N225="snížená",J225,0)</f>
        <v>0</v>
      </c>
      <c r="BG225" s="159">
        <f>IF(N225="zákl. přenesená",J225,0)</f>
        <v>0</v>
      </c>
      <c r="BH225" s="159">
        <f>IF(N225="sníž. přenesená",J225,0)</f>
        <v>0</v>
      </c>
      <c r="BI225" s="159">
        <f>IF(N225="nulová",J225,0)</f>
        <v>0</v>
      </c>
      <c r="BJ225" s="18" t="s">
        <v>15</v>
      </c>
      <c r="BK225" s="159">
        <f>ROUND(I225*H225,2)</f>
        <v>0</v>
      </c>
      <c r="BL225" s="18" t="s">
        <v>269</v>
      </c>
      <c r="BM225" s="158" t="s">
        <v>1313</v>
      </c>
    </row>
    <row r="226" spans="2:51" s="15" customFormat="1" ht="12">
      <c r="B226" s="176"/>
      <c r="D226" s="343" t="s">
        <v>190</v>
      </c>
      <c r="E226" s="177" t="s">
        <v>3</v>
      </c>
      <c r="F226" s="178" t="s">
        <v>477</v>
      </c>
      <c r="H226" s="177" t="s">
        <v>3</v>
      </c>
      <c r="I226" s="179"/>
      <c r="L226" s="176"/>
      <c r="M226" s="180"/>
      <c r="N226" s="181"/>
      <c r="O226" s="181"/>
      <c r="P226" s="181"/>
      <c r="Q226" s="181"/>
      <c r="R226" s="181"/>
      <c r="S226" s="181"/>
      <c r="T226" s="182"/>
      <c r="AT226" s="177" t="s">
        <v>190</v>
      </c>
      <c r="AU226" s="177" t="s">
        <v>79</v>
      </c>
      <c r="AV226" s="15" t="s">
        <v>15</v>
      </c>
      <c r="AW226" s="15" t="s">
        <v>33</v>
      </c>
      <c r="AX226" s="15" t="s">
        <v>71</v>
      </c>
      <c r="AY226" s="177" t="s">
        <v>182</v>
      </c>
    </row>
    <row r="227" spans="2:51" s="13" customFormat="1" ht="12">
      <c r="B227" s="160"/>
      <c r="D227" s="343" t="s">
        <v>190</v>
      </c>
      <c r="E227" s="161" t="s">
        <v>3</v>
      </c>
      <c r="F227" s="162" t="s">
        <v>721</v>
      </c>
      <c r="H227" s="163">
        <v>1.175</v>
      </c>
      <c r="I227" s="164"/>
      <c r="L227" s="160"/>
      <c r="M227" s="165"/>
      <c r="N227" s="166"/>
      <c r="O227" s="166"/>
      <c r="P227" s="166"/>
      <c r="Q227" s="166"/>
      <c r="R227" s="166"/>
      <c r="S227" s="166"/>
      <c r="T227" s="167"/>
      <c r="AT227" s="161" t="s">
        <v>190</v>
      </c>
      <c r="AU227" s="161" t="s">
        <v>79</v>
      </c>
      <c r="AV227" s="13" t="s">
        <v>79</v>
      </c>
      <c r="AW227" s="13" t="s">
        <v>33</v>
      </c>
      <c r="AX227" s="13" t="s">
        <v>15</v>
      </c>
      <c r="AY227" s="161" t="s">
        <v>182</v>
      </c>
    </row>
    <row r="228" spans="1:65" s="2" customFormat="1" ht="24">
      <c r="A228" s="33"/>
      <c r="B228" s="146"/>
      <c r="C228" s="147" t="s">
        <v>473</v>
      </c>
      <c r="D228" s="342" t="s">
        <v>184</v>
      </c>
      <c r="E228" s="148" t="s">
        <v>480</v>
      </c>
      <c r="F228" s="149" t="s">
        <v>481</v>
      </c>
      <c r="G228" s="150" t="s">
        <v>187</v>
      </c>
      <c r="H228" s="151">
        <v>1.175</v>
      </c>
      <c r="I228" s="152"/>
      <c r="J228" s="153">
        <f>ROUND(I228*H228,2)</f>
        <v>0</v>
      </c>
      <c r="K228" s="149" t="s">
        <v>188</v>
      </c>
      <c r="L228" s="34"/>
      <c r="M228" s="154" t="s">
        <v>3</v>
      </c>
      <c r="N228" s="155" t="s">
        <v>42</v>
      </c>
      <c r="O228" s="54"/>
      <c r="P228" s="156">
        <f>O228*H228</f>
        <v>0</v>
      </c>
      <c r="Q228" s="156">
        <v>0.00014</v>
      </c>
      <c r="R228" s="156">
        <f>Q228*H228</f>
        <v>0.0001645</v>
      </c>
      <c r="S228" s="156">
        <v>0</v>
      </c>
      <c r="T228" s="157">
        <f>S228*H228</f>
        <v>0</v>
      </c>
      <c r="U228" s="33"/>
      <c r="V228" s="33"/>
      <c r="W228" s="33"/>
      <c r="X228" s="33"/>
      <c r="Y228" s="33"/>
      <c r="Z228" s="33"/>
      <c r="AA228" s="33"/>
      <c r="AB228" s="33"/>
      <c r="AC228" s="33"/>
      <c r="AD228" s="33"/>
      <c r="AE228" s="33"/>
      <c r="AR228" s="158" t="s">
        <v>269</v>
      </c>
      <c r="AT228" s="158" t="s">
        <v>184</v>
      </c>
      <c r="AU228" s="158" t="s">
        <v>79</v>
      </c>
      <c r="AY228" s="18" t="s">
        <v>182</v>
      </c>
      <c r="BE228" s="159">
        <f>IF(N228="základní",J228,0)</f>
        <v>0</v>
      </c>
      <c r="BF228" s="159">
        <f>IF(N228="snížená",J228,0)</f>
        <v>0</v>
      </c>
      <c r="BG228" s="159">
        <f>IF(N228="zákl. přenesená",J228,0)</f>
        <v>0</v>
      </c>
      <c r="BH228" s="159">
        <f>IF(N228="sníž. přenesená",J228,0)</f>
        <v>0</v>
      </c>
      <c r="BI228" s="159">
        <f>IF(N228="nulová",J228,0)</f>
        <v>0</v>
      </c>
      <c r="BJ228" s="18" t="s">
        <v>15</v>
      </c>
      <c r="BK228" s="159">
        <f>ROUND(I228*H228,2)</f>
        <v>0</v>
      </c>
      <c r="BL228" s="18" t="s">
        <v>269</v>
      </c>
      <c r="BM228" s="158" t="s">
        <v>1314</v>
      </c>
    </row>
    <row r="229" spans="1:65" s="2" customFormat="1" ht="24">
      <c r="A229" s="33"/>
      <c r="B229" s="146"/>
      <c r="C229" s="147" t="s">
        <v>479</v>
      </c>
      <c r="D229" s="342" t="s">
        <v>184</v>
      </c>
      <c r="E229" s="148" t="s">
        <v>484</v>
      </c>
      <c r="F229" s="149" t="s">
        <v>485</v>
      </c>
      <c r="G229" s="150" t="s">
        <v>187</v>
      </c>
      <c r="H229" s="151">
        <v>1.175</v>
      </c>
      <c r="I229" s="152"/>
      <c r="J229" s="153">
        <f>ROUND(I229*H229,2)</f>
        <v>0</v>
      </c>
      <c r="K229" s="149" t="s">
        <v>188</v>
      </c>
      <c r="L229" s="34"/>
      <c r="M229" s="154" t="s">
        <v>3</v>
      </c>
      <c r="N229" s="155" t="s">
        <v>42</v>
      </c>
      <c r="O229" s="54"/>
      <c r="P229" s="156">
        <f>O229*H229</f>
        <v>0</v>
      </c>
      <c r="Q229" s="156">
        <v>0.00023</v>
      </c>
      <c r="R229" s="156">
        <f>Q229*H229</f>
        <v>0.00027025000000000004</v>
      </c>
      <c r="S229" s="156">
        <v>0</v>
      </c>
      <c r="T229" s="157">
        <f>S229*H229</f>
        <v>0</v>
      </c>
      <c r="U229" s="33"/>
      <c r="V229" s="33"/>
      <c r="W229" s="33"/>
      <c r="X229" s="33"/>
      <c r="Y229" s="33"/>
      <c r="Z229" s="33"/>
      <c r="AA229" s="33"/>
      <c r="AB229" s="33"/>
      <c r="AC229" s="33"/>
      <c r="AD229" s="33"/>
      <c r="AE229" s="33"/>
      <c r="AR229" s="158" t="s">
        <v>269</v>
      </c>
      <c r="AT229" s="158" t="s">
        <v>184</v>
      </c>
      <c r="AU229" s="158" t="s">
        <v>79</v>
      </c>
      <c r="AY229" s="18" t="s">
        <v>182</v>
      </c>
      <c r="BE229" s="159">
        <f>IF(N229="základní",J229,0)</f>
        <v>0</v>
      </c>
      <c r="BF229" s="159">
        <f>IF(N229="snížená",J229,0)</f>
        <v>0</v>
      </c>
      <c r="BG229" s="159">
        <f>IF(N229="zákl. přenesená",J229,0)</f>
        <v>0</v>
      </c>
      <c r="BH229" s="159">
        <f>IF(N229="sníž. přenesená",J229,0)</f>
        <v>0</v>
      </c>
      <c r="BI229" s="159">
        <f>IF(N229="nulová",J229,0)</f>
        <v>0</v>
      </c>
      <c r="BJ229" s="18" t="s">
        <v>15</v>
      </c>
      <c r="BK229" s="159">
        <f>ROUND(I229*H229,2)</f>
        <v>0</v>
      </c>
      <c r="BL229" s="18" t="s">
        <v>269</v>
      </c>
      <c r="BM229" s="158" t="s">
        <v>1315</v>
      </c>
    </row>
    <row r="230" spans="2:63" s="12" customFormat="1" ht="22.9" customHeight="1">
      <c r="B230" s="133"/>
      <c r="D230" s="344" t="s">
        <v>70</v>
      </c>
      <c r="E230" s="144" t="s">
        <v>487</v>
      </c>
      <c r="F230" s="144" t="s">
        <v>488</v>
      </c>
      <c r="I230" s="136"/>
      <c r="J230" s="145">
        <f>BK230</f>
        <v>0</v>
      </c>
      <c r="L230" s="133"/>
      <c r="M230" s="138"/>
      <c r="N230" s="139"/>
      <c r="O230" s="139"/>
      <c r="P230" s="140">
        <f>SUM(P231:P242)</f>
        <v>0</v>
      </c>
      <c r="Q230" s="139"/>
      <c r="R230" s="140">
        <f>SUM(R231:R242)</f>
        <v>0.0230562</v>
      </c>
      <c r="S230" s="139"/>
      <c r="T230" s="141">
        <f>SUM(T231:T242)</f>
        <v>0.0042036</v>
      </c>
      <c r="AR230" s="134" t="s">
        <v>79</v>
      </c>
      <c r="AT230" s="142" t="s">
        <v>70</v>
      </c>
      <c r="AU230" s="142" t="s">
        <v>15</v>
      </c>
      <c r="AY230" s="134" t="s">
        <v>182</v>
      </c>
      <c r="BK230" s="143">
        <f>SUM(BK231:BK242)</f>
        <v>0</v>
      </c>
    </row>
    <row r="231" spans="1:65" s="2" customFormat="1" ht="16.5" customHeight="1">
      <c r="A231" s="33"/>
      <c r="B231" s="146"/>
      <c r="C231" s="147" t="s">
        <v>483</v>
      </c>
      <c r="D231" s="342" t="s">
        <v>184</v>
      </c>
      <c r="E231" s="148" t="s">
        <v>553</v>
      </c>
      <c r="F231" s="149" t="s">
        <v>554</v>
      </c>
      <c r="G231" s="150" t="s">
        <v>187</v>
      </c>
      <c r="H231" s="151">
        <v>13.56</v>
      </c>
      <c r="I231" s="152"/>
      <c r="J231" s="153">
        <f>ROUND(I231*H231,2)</f>
        <v>0</v>
      </c>
      <c r="K231" s="149" t="s">
        <v>188</v>
      </c>
      <c r="L231" s="34"/>
      <c r="M231" s="154" t="s">
        <v>3</v>
      </c>
      <c r="N231" s="155" t="s">
        <v>42</v>
      </c>
      <c r="O231" s="54"/>
      <c r="P231" s="156">
        <f>O231*H231</f>
        <v>0</v>
      </c>
      <c r="Q231" s="156">
        <v>0.001</v>
      </c>
      <c r="R231" s="156">
        <f>Q231*H231</f>
        <v>0.013560000000000001</v>
      </c>
      <c r="S231" s="156">
        <v>0.00031</v>
      </c>
      <c r="T231" s="157">
        <f>S231*H231</f>
        <v>0.0042036</v>
      </c>
      <c r="U231" s="33"/>
      <c r="V231" s="33"/>
      <c r="W231" s="33"/>
      <c r="X231" s="33"/>
      <c r="Y231" s="33"/>
      <c r="Z231" s="33"/>
      <c r="AA231" s="33"/>
      <c r="AB231" s="33"/>
      <c r="AC231" s="33"/>
      <c r="AD231" s="33"/>
      <c r="AE231" s="33"/>
      <c r="AR231" s="158" t="s">
        <v>269</v>
      </c>
      <c r="AT231" s="158" t="s">
        <v>184</v>
      </c>
      <c r="AU231" s="158" t="s">
        <v>79</v>
      </c>
      <c r="AY231" s="18" t="s">
        <v>182</v>
      </c>
      <c r="BE231" s="159">
        <f>IF(N231="základní",J231,0)</f>
        <v>0</v>
      </c>
      <c r="BF231" s="159">
        <f>IF(N231="snížená",J231,0)</f>
        <v>0</v>
      </c>
      <c r="BG231" s="159">
        <f>IF(N231="zákl. přenesená",J231,0)</f>
        <v>0</v>
      </c>
      <c r="BH231" s="159">
        <f>IF(N231="sníž. přenesená",J231,0)</f>
        <v>0</v>
      </c>
      <c r="BI231" s="159">
        <f>IF(N231="nulová",J231,0)</f>
        <v>0</v>
      </c>
      <c r="BJ231" s="18" t="s">
        <v>15</v>
      </c>
      <c r="BK231" s="159">
        <f>ROUND(I231*H231,2)</f>
        <v>0</v>
      </c>
      <c r="BL231" s="18" t="s">
        <v>269</v>
      </c>
      <c r="BM231" s="158" t="s">
        <v>1316</v>
      </c>
    </row>
    <row r="232" spans="2:51" s="15" customFormat="1" ht="12">
      <c r="B232" s="176"/>
      <c r="D232" s="343" t="s">
        <v>190</v>
      </c>
      <c r="E232" s="177" t="s">
        <v>3</v>
      </c>
      <c r="F232" s="178" t="s">
        <v>725</v>
      </c>
      <c r="H232" s="177" t="s">
        <v>3</v>
      </c>
      <c r="I232" s="179"/>
      <c r="L232" s="176"/>
      <c r="M232" s="180"/>
      <c r="N232" s="181"/>
      <c r="O232" s="181"/>
      <c r="P232" s="181"/>
      <c r="Q232" s="181"/>
      <c r="R232" s="181"/>
      <c r="S232" s="181"/>
      <c r="T232" s="182"/>
      <c r="AT232" s="177" t="s">
        <v>190</v>
      </c>
      <c r="AU232" s="177" t="s">
        <v>79</v>
      </c>
      <c r="AV232" s="15" t="s">
        <v>15</v>
      </c>
      <c r="AW232" s="15" t="s">
        <v>33</v>
      </c>
      <c r="AX232" s="15" t="s">
        <v>71</v>
      </c>
      <c r="AY232" s="177" t="s">
        <v>182</v>
      </c>
    </row>
    <row r="233" spans="2:51" s="13" customFormat="1" ht="12">
      <c r="B233" s="160"/>
      <c r="D233" s="343" t="s">
        <v>190</v>
      </c>
      <c r="E233" s="161" t="s">
        <v>3</v>
      </c>
      <c r="F233" s="162" t="s">
        <v>726</v>
      </c>
      <c r="H233" s="163">
        <v>11.16</v>
      </c>
      <c r="I233" s="164"/>
      <c r="L233" s="160"/>
      <c r="M233" s="165"/>
      <c r="N233" s="166"/>
      <c r="O233" s="166"/>
      <c r="P233" s="166"/>
      <c r="Q233" s="166"/>
      <c r="R233" s="166"/>
      <c r="S233" s="166"/>
      <c r="T233" s="167"/>
      <c r="AT233" s="161" t="s">
        <v>190</v>
      </c>
      <c r="AU233" s="161" t="s">
        <v>79</v>
      </c>
      <c r="AV233" s="13" t="s">
        <v>79</v>
      </c>
      <c r="AW233" s="13" t="s">
        <v>33</v>
      </c>
      <c r="AX233" s="13" t="s">
        <v>71</v>
      </c>
      <c r="AY233" s="161" t="s">
        <v>182</v>
      </c>
    </row>
    <row r="234" spans="2:51" s="13" customFormat="1" ht="12">
      <c r="B234" s="160"/>
      <c r="D234" s="343" t="s">
        <v>190</v>
      </c>
      <c r="E234" s="161" t="s">
        <v>3</v>
      </c>
      <c r="F234" s="162" t="s">
        <v>727</v>
      </c>
      <c r="H234" s="163">
        <v>2.4</v>
      </c>
      <c r="I234" s="164"/>
      <c r="L234" s="160"/>
      <c r="M234" s="165"/>
      <c r="N234" s="166"/>
      <c r="O234" s="166"/>
      <c r="P234" s="166"/>
      <c r="Q234" s="166"/>
      <c r="R234" s="166"/>
      <c r="S234" s="166"/>
      <c r="T234" s="167"/>
      <c r="AT234" s="161" t="s">
        <v>190</v>
      </c>
      <c r="AU234" s="161" t="s">
        <v>79</v>
      </c>
      <c r="AV234" s="13" t="s">
        <v>79</v>
      </c>
      <c r="AW234" s="13" t="s">
        <v>33</v>
      </c>
      <c r="AX234" s="13" t="s">
        <v>71</v>
      </c>
      <c r="AY234" s="161" t="s">
        <v>182</v>
      </c>
    </row>
    <row r="235" spans="2:51" s="14" customFormat="1" ht="12">
      <c r="B235" s="168"/>
      <c r="D235" s="343" t="s">
        <v>190</v>
      </c>
      <c r="E235" s="169" t="s">
        <v>3</v>
      </c>
      <c r="F235" s="170" t="s">
        <v>198</v>
      </c>
      <c r="H235" s="171">
        <v>13.56</v>
      </c>
      <c r="I235" s="172"/>
      <c r="L235" s="168"/>
      <c r="M235" s="173"/>
      <c r="N235" s="174"/>
      <c r="O235" s="174"/>
      <c r="P235" s="174"/>
      <c r="Q235" s="174"/>
      <c r="R235" s="174"/>
      <c r="S235" s="174"/>
      <c r="T235" s="175"/>
      <c r="AT235" s="169" t="s">
        <v>190</v>
      </c>
      <c r="AU235" s="169" t="s">
        <v>79</v>
      </c>
      <c r="AV235" s="14" t="s">
        <v>87</v>
      </c>
      <c r="AW235" s="14" t="s">
        <v>33</v>
      </c>
      <c r="AX235" s="14" t="s">
        <v>15</v>
      </c>
      <c r="AY235" s="169" t="s">
        <v>182</v>
      </c>
    </row>
    <row r="236" spans="1:65" s="2" customFormat="1" ht="24">
      <c r="A236" s="33"/>
      <c r="B236" s="146"/>
      <c r="C236" s="147" t="s">
        <v>489</v>
      </c>
      <c r="D236" s="342" t="s">
        <v>184</v>
      </c>
      <c r="E236" s="148" t="s">
        <v>490</v>
      </c>
      <c r="F236" s="149" t="s">
        <v>491</v>
      </c>
      <c r="G236" s="150" t="s">
        <v>187</v>
      </c>
      <c r="H236" s="151">
        <v>19.38</v>
      </c>
      <c r="I236" s="152"/>
      <c r="J236" s="153">
        <f>ROUND(I236*H236,2)</f>
        <v>0</v>
      </c>
      <c r="K236" s="149" t="s">
        <v>188</v>
      </c>
      <c r="L236" s="34"/>
      <c r="M236" s="154" t="s">
        <v>3</v>
      </c>
      <c r="N236" s="155" t="s">
        <v>42</v>
      </c>
      <c r="O236" s="54"/>
      <c r="P236" s="156">
        <f>O236*H236</f>
        <v>0</v>
      </c>
      <c r="Q236" s="156">
        <v>0.0002</v>
      </c>
      <c r="R236" s="156">
        <f>Q236*H236</f>
        <v>0.003876</v>
      </c>
      <c r="S236" s="156">
        <v>0</v>
      </c>
      <c r="T236" s="157">
        <f>S236*H236</f>
        <v>0</v>
      </c>
      <c r="U236" s="33"/>
      <c r="V236" s="33"/>
      <c r="W236" s="33"/>
      <c r="X236" s="33"/>
      <c r="Y236" s="33"/>
      <c r="Z236" s="33"/>
      <c r="AA236" s="33"/>
      <c r="AB236" s="33"/>
      <c r="AC236" s="33"/>
      <c r="AD236" s="33"/>
      <c r="AE236" s="33"/>
      <c r="AR236" s="158" t="s">
        <v>269</v>
      </c>
      <c r="AT236" s="158" t="s">
        <v>184</v>
      </c>
      <c r="AU236" s="158" t="s">
        <v>79</v>
      </c>
      <c r="AY236" s="18" t="s">
        <v>182</v>
      </c>
      <c r="BE236" s="159">
        <f>IF(N236="základní",J236,0)</f>
        <v>0</v>
      </c>
      <c r="BF236" s="159">
        <f>IF(N236="snížená",J236,0)</f>
        <v>0</v>
      </c>
      <c r="BG236" s="159">
        <f>IF(N236="zákl. přenesená",J236,0)</f>
        <v>0</v>
      </c>
      <c r="BH236" s="159">
        <f>IF(N236="sníž. přenesená",J236,0)</f>
        <v>0</v>
      </c>
      <c r="BI236" s="159">
        <f>IF(N236="nulová",J236,0)</f>
        <v>0</v>
      </c>
      <c r="BJ236" s="18" t="s">
        <v>15</v>
      </c>
      <c r="BK236" s="159">
        <f>ROUND(I236*H236,2)</f>
        <v>0</v>
      </c>
      <c r="BL236" s="18" t="s">
        <v>269</v>
      </c>
      <c r="BM236" s="158" t="s">
        <v>1317</v>
      </c>
    </row>
    <row r="237" spans="2:51" s="15" customFormat="1" ht="12">
      <c r="B237" s="176"/>
      <c r="D237" s="343" t="s">
        <v>190</v>
      </c>
      <c r="E237" s="177" t="s">
        <v>3</v>
      </c>
      <c r="F237" s="178" t="s">
        <v>729</v>
      </c>
      <c r="H237" s="177" t="s">
        <v>3</v>
      </c>
      <c r="I237" s="179"/>
      <c r="L237" s="176"/>
      <c r="M237" s="180"/>
      <c r="N237" s="181"/>
      <c r="O237" s="181"/>
      <c r="P237" s="181"/>
      <c r="Q237" s="181"/>
      <c r="R237" s="181"/>
      <c r="S237" s="181"/>
      <c r="T237" s="182"/>
      <c r="AT237" s="177" t="s">
        <v>190</v>
      </c>
      <c r="AU237" s="177" t="s">
        <v>79</v>
      </c>
      <c r="AV237" s="15" t="s">
        <v>15</v>
      </c>
      <c r="AW237" s="15" t="s">
        <v>33</v>
      </c>
      <c r="AX237" s="15" t="s">
        <v>71</v>
      </c>
      <c r="AY237" s="177" t="s">
        <v>182</v>
      </c>
    </row>
    <row r="238" spans="2:51" s="13" customFormat="1" ht="12">
      <c r="B238" s="160"/>
      <c r="D238" s="343" t="s">
        <v>190</v>
      </c>
      <c r="E238" s="161" t="s">
        <v>3</v>
      </c>
      <c r="F238" s="162" t="s">
        <v>730</v>
      </c>
      <c r="H238" s="163">
        <v>3.9</v>
      </c>
      <c r="I238" s="164"/>
      <c r="L238" s="160"/>
      <c r="M238" s="165"/>
      <c r="N238" s="166"/>
      <c r="O238" s="166"/>
      <c r="P238" s="166"/>
      <c r="Q238" s="166"/>
      <c r="R238" s="166"/>
      <c r="S238" s="166"/>
      <c r="T238" s="167"/>
      <c r="AT238" s="161" t="s">
        <v>190</v>
      </c>
      <c r="AU238" s="161" t="s">
        <v>79</v>
      </c>
      <c r="AV238" s="13" t="s">
        <v>79</v>
      </c>
      <c r="AW238" s="13" t="s">
        <v>33</v>
      </c>
      <c r="AX238" s="13" t="s">
        <v>71</v>
      </c>
      <c r="AY238" s="161" t="s">
        <v>182</v>
      </c>
    </row>
    <row r="239" spans="2:51" s="15" customFormat="1" ht="12">
      <c r="B239" s="176"/>
      <c r="D239" s="343" t="s">
        <v>190</v>
      </c>
      <c r="E239" s="177" t="s">
        <v>3</v>
      </c>
      <c r="F239" s="178" t="s">
        <v>731</v>
      </c>
      <c r="H239" s="177" t="s">
        <v>3</v>
      </c>
      <c r="I239" s="179"/>
      <c r="L239" s="176"/>
      <c r="M239" s="180"/>
      <c r="N239" s="181"/>
      <c r="O239" s="181"/>
      <c r="P239" s="181"/>
      <c r="Q239" s="181"/>
      <c r="R239" s="181"/>
      <c r="S239" s="181"/>
      <c r="T239" s="182"/>
      <c r="AT239" s="177" t="s">
        <v>190</v>
      </c>
      <c r="AU239" s="177" t="s">
        <v>79</v>
      </c>
      <c r="AV239" s="15" t="s">
        <v>15</v>
      </c>
      <c r="AW239" s="15" t="s">
        <v>33</v>
      </c>
      <c r="AX239" s="15" t="s">
        <v>71</v>
      </c>
      <c r="AY239" s="177" t="s">
        <v>182</v>
      </c>
    </row>
    <row r="240" spans="2:51" s="13" customFormat="1" ht="12">
      <c r="B240" s="160"/>
      <c r="D240" s="343" t="s">
        <v>190</v>
      </c>
      <c r="E240" s="161" t="s">
        <v>3</v>
      </c>
      <c r="F240" s="162" t="s">
        <v>732</v>
      </c>
      <c r="H240" s="163">
        <v>15.48</v>
      </c>
      <c r="I240" s="164"/>
      <c r="L240" s="160"/>
      <c r="M240" s="165"/>
      <c r="N240" s="166"/>
      <c r="O240" s="166"/>
      <c r="P240" s="166"/>
      <c r="Q240" s="166"/>
      <c r="R240" s="166"/>
      <c r="S240" s="166"/>
      <c r="T240" s="167"/>
      <c r="AT240" s="161" t="s">
        <v>190</v>
      </c>
      <c r="AU240" s="161" t="s">
        <v>79</v>
      </c>
      <c r="AV240" s="13" t="s">
        <v>79</v>
      </c>
      <c r="AW240" s="13" t="s">
        <v>33</v>
      </c>
      <c r="AX240" s="13" t="s">
        <v>71</v>
      </c>
      <c r="AY240" s="161" t="s">
        <v>182</v>
      </c>
    </row>
    <row r="241" spans="2:51" s="14" customFormat="1" ht="12">
      <c r="B241" s="168"/>
      <c r="D241" s="343" t="s">
        <v>190</v>
      </c>
      <c r="E241" s="169" t="s">
        <v>3</v>
      </c>
      <c r="F241" s="170" t="s">
        <v>198</v>
      </c>
      <c r="H241" s="171">
        <v>19.38</v>
      </c>
      <c r="I241" s="172"/>
      <c r="L241" s="168"/>
      <c r="M241" s="173"/>
      <c r="N241" s="174"/>
      <c r="O241" s="174"/>
      <c r="P241" s="174"/>
      <c r="Q241" s="174"/>
      <c r="R241" s="174"/>
      <c r="S241" s="174"/>
      <c r="T241" s="175"/>
      <c r="AT241" s="169" t="s">
        <v>190</v>
      </c>
      <c r="AU241" s="169" t="s">
        <v>79</v>
      </c>
      <c r="AV241" s="14" t="s">
        <v>87</v>
      </c>
      <c r="AW241" s="14" t="s">
        <v>33</v>
      </c>
      <c r="AX241" s="14" t="s">
        <v>15</v>
      </c>
      <c r="AY241" s="169" t="s">
        <v>182</v>
      </c>
    </row>
    <row r="242" spans="1:65" s="2" customFormat="1" ht="36">
      <c r="A242" s="33"/>
      <c r="B242" s="146"/>
      <c r="C242" s="147" t="s">
        <v>493</v>
      </c>
      <c r="D242" s="342" t="s">
        <v>184</v>
      </c>
      <c r="E242" s="148" t="s">
        <v>494</v>
      </c>
      <c r="F242" s="149" t="s">
        <v>495</v>
      </c>
      <c r="G242" s="150" t="s">
        <v>187</v>
      </c>
      <c r="H242" s="151">
        <v>19.38</v>
      </c>
      <c r="I242" s="152"/>
      <c r="J242" s="153">
        <f>ROUND(I242*H242,2)</f>
        <v>0</v>
      </c>
      <c r="K242" s="149" t="s">
        <v>188</v>
      </c>
      <c r="L242" s="34"/>
      <c r="M242" s="194" t="s">
        <v>3</v>
      </c>
      <c r="N242" s="195" t="s">
        <v>42</v>
      </c>
      <c r="O242" s="196"/>
      <c r="P242" s="197">
        <f>O242*H242</f>
        <v>0</v>
      </c>
      <c r="Q242" s="197">
        <v>0.00029</v>
      </c>
      <c r="R242" s="197">
        <f>Q242*H242</f>
        <v>0.0056202</v>
      </c>
      <c r="S242" s="197">
        <v>0</v>
      </c>
      <c r="T242" s="198">
        <f>S242*H242</f>
        <v>0</v>
      </c>
      <c r="U242" s="33"/>
      <c r="V242" s="33"/>
      <c r="W242" s="33"/>
      <c r="X242" s="33"/>
      <c r="Y242" s="33"/>
      <c r="Z242" s="33"/>
      <c r="AA242" s="33"/>
      <c r="AB242" s="33"/>
      <c r="AC242" s="33"/>
      <c r="AD242" s="33"/>
      <c r="AE242" s="33"/>
      <c r="AR242" s="158" t="s">
        <v>269</v>
      </c>
      <c r="AT242" s="158" t="s">
        <v>184</v>
      </c>
      <c r="AU242" s="158" t="s">
        <v>79</v>
      </c>
      <c r="AY242" s="18" t="s">
        <v>182</v>
      </c>
      <c r="BE242" s="159">
        <f>IF(N242="základní",J242,0)</f>
        <v>0</v>
      </c>
      <c r="BF242" s="159">
        <f>IF(N242="snížená",J242,0)</f>
        <v>0</v>
      </c>
      <c r="BG242" s="159">
        <f>IF(N242="zákl. přenesená",J242,0)</f>
        <v>0</v>
      </c>
      <c r="BH242" s="159">
        <f>IF(N242="sníž. přenesená",J242,0)</f>
        <v>0</v>
      </c>
      <c r="BI242" s="159">
        <f>IF(N242="nulová",J242,0)</f>
        <v>0</v>
      </c>
      <c r="BJ242" s="18" t="s">
        <v>15</v>
      </c>
      <c r="BK242" s="159">
        <f>ROUND(I242*H242,2)</f>
        <v>0</v>
      </c>
      <c r="BL242" s="18" t="s">
        <v>269</v>
      </c>
      <c r="BM242" s="158" t="s">
        <v>1318</v>
      </c>
    </row>
    <row r="243" spans="1:31" s="2" customFormat="1" ht="6.95" customHeight="1">
      <c r="A243" s="33"/>
      <c r="B243" s="43"/>
      <c r="C243" s="44"/>
      <c r="D243" s="44"/>
      <c r="E243" s="44"/>
      <c r="F243" s="44"/>
      <c r="G243" s="44"/>
      <c r="H243" s="44"/>
      <c r="I243" s="44"/>
      <c r="J243" s="44"/>
      <c r="K243" s="44"/>
      <c r="L243" s="34"/>
      <c r="M243" s="33"/>
      <c r="O243" s="33"/>
      <c r="P243" s="33"/>
      <c r="Q243" s="33"/>
      <c r="R243" s="33"/>
      <c r="S243" s="33"/>
      <c r="T243" s="33"/>
      <c r="U243" s="33"/>
      <c r="V243" s="33"/>
      <c r="W243" s="33"/>
      <c r="X243" s="33"/>
      <c r="Y243" s="33"/>
      <c r="Z243" s="33"/>
      <c r="AA243" s="33"/>
      <c r="AB243" s="33"/>
      <c r="AC243" s="33"/>
      <c r="AD243" s="33"/>
      <c r="AE243" s="33"/>
    </row>
  </sheetData>
  <autoFilter ref="C107:K242"/>
  <mergeCells count="15">
    <mergeCell ref="E94:H94"/>
    <mergeCell ref="E98:H98"/>
    <mergeCell ref="E96:H96"/>
    <mergeCell ref="E100:H100"/>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workbookViewId="0" topLeftCell="A89">
      <selection activeCell="D106" sqref="D106:D17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116</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734</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ROUND(J103,2)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ROUND((SUM(BE103:BE174)),2)</f>
        <v>0</v>
      </c>
      <c r="G37" s="33"/>
      <c r="H37" s="33"/>
      <c r="I37" s="105">
        <v>0.21</v>
      </c>
      <c r="J37" s="104">
        <f>ROUND(((SUM(BE103:BE174))*I37),2)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ROUND((SUM(BF103:BF174)),2)</f>
        <v>0</v>
      </c>
      <c r="G38" s="33"/>
      <c r="H38" s="33"/>
      <c r="I38" s="105">
        <v>0.15</v>
      </c>
      <c r="J38" s="104">
        <f>ROUND(((SUM(BF103:BF174))*I38),2)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ROUND((SUM(BG103:BG174)),2)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ROUND((SUM(BH103:BH174)),2)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ROUND((SUM(BI103:BI174)),2)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3 - Kuchyňka typ A1-A4</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J103</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J104</f>
        <v>0</v>
      </c>
      <c r="L68" s="115"/>
    </row>
    <row r="69" spans="2:12" s="10" customFormat="1" ht="19.9" customHeight="1">
      <c r="B69" s="119"/>
      <c r="D69" s="120" t="s">
        <v>152</v>
      </c>
      <c r="E69" s="121"/>
      <c r="F69" s="121"/>
      <c r="G69" s="121"/>
      <c r="H69" s="121"/>
      <c r="I69" s="121"/>
      <c r="J69" s="122">
        <f>J105</f>
        <v>0</v>
      </c>
      <c r="L69" s="119"/>
    </row>
    <row r="70" spans="2:12" s="10" customFormat="1" ht="19.9" customHeight="1">
      <c r="B70" s="119"/>
      <c r="D70" s="120" t="s">
        <v>153</v>
      </c>
      <c r="E70" s="121"/>
      <c r="F70" s="121"/>
      <c r="G70" s="121"/>
      <c r="H70" s="121"/>
      <c r="I70" s="121"/>
      <c r="J70" s="122">
        <f>J112</f>
        <v>0</v>
      </c>
      <c r="L70" s="119"/>
    </row>
    <row r="71" spans="2:12" s="10" customFormat="1" ht="14.85" customHeight="1">
      <c r="B71" s="119"/>
      <c r="D71" s="120" t="s">
        <v>154</v>
      </c>
      <c r="E71" s="121"/>
      <c r="F71" s="121"/>
      <c r="G71" s="121"/>
      <c r="H71" s="121"/>
      <c r="I71" s="121"/>
      <c r="J71" s="122">
        <f>J113</f>
        <v>0</v>
      </c>
      <c r="L71" s="119"/>
    </row>
    <row r="72" spans="2:12" s="10" customFormat="1" ht="14.85" customHeight="1">
      <c r="B72" s="119"/>
      <c r="D72" s="120" t="s">
        <v>155</v>
      </c>
      <c r="E72" s="121"/>
      <c r="F72" s="121"/>
      <c r="G72" s="121"/>
      <c r="H72" s="121"/>
      <c r="I72" s="121"/>
      <c r="J72" s="122">
        <f>J115</f>
        <v>0</v>
      </c>
      <c r="L72" s="119"/>
    </row>
    <row r="73" spans="2:12" s="10" customFormat="1" ht="19.9" customHeight="1">
      <c r="B73" s="119"/>
      <c r="D73" s="120" t="s">
        <v>156</v>
      </c>
      <c r="E73" s="121"/>
      <c r="F73" s="121"/>
      <c r="G73" s="121"/>
      <c r="H73" s="121"/>
      <c r="I73" s="121"/>
      <c r="J73" s="122">
        <f>J118</f>
        <v>0</v>
      </c>
      <c r="L73" s="119"/>
    </row>
    <row r="74" spans="2:12" s="10" customFormat="1" ht="19.9" customHeight="1">
      <c r="B74" s="119"/>
      <c r="D74" s="120" t="s">
        <v>157</v>
      </c>
      <c r="E74" s="121"/>
      <c r="F74" s="121"/>
      <c r="G74" s="121"/>
      <c r="H74" s="121"/>
      <c r="I74" s="121"/>
      <c r="J74" s="122">
        <f>J124</f>
        <v>0</v>
      </c>
      <c r="L74" s="119"/>
    </row>
    <row r="75" spans="2:12" s="9" customFormat="1" ht="24.95" customHeight="1">
      <c r="B75" s="115"/>
      <c r="D75" s="116" t="s">
        <v>158</v>
      </c>
      <c r="E75" s="117"/>
      <c r="F75" s="117"/>
      <c r="G75" s="117"/>
      <c r="H75" s="117"/>
      <c r="I75" s="117"/>
      <c r="J75" s="118">
        <f>J126</f>
        <v>0</v>
      </c>
      <c r="L75" s="115"/>
    </row>
    <row r="76" spans="2:12" s="10" customFormat="1" ht="19.9" customHeight="1">
      <c r="B76" s="119"/>
      <c r="D76" s="120" t="s">
        <v>161</v>
      </c>
      <c r="E76" s="121"/>
      <c r="F76" s="121"/>
      <c r="G76" s="121"/>
      <c r="H76" s="121"/>
      <c r="I76" s="121"/>
      <c r="J76" s="122">
        <f>J127</f>
        <v>0</v>
      </c>
      <c r="L76" s="119"/>
    </row>
    <row r="77" spans="2:12" s="10" customFormat="1" ht="19.9" customHeight="1">
      <c r="B77" s="119"/>
      <c r="D77" s="120" t="s">
        <v>162</v>
      </c>
      <c r="E77" s="121"/>
      <c r="F77" s="121"/>
      <c r="G77" s="121"/>
      <c r="H77" s="121"/>
      <c r="I77" s="121"/>
      <c r="J77" s="122">
        <f>J133</f>
        <v>0</v>
      </c>
      <c r="L77" s="119"/>
    </row>
    <row r="78" spans="2:12" s="10" customFormat="1" ht="19.9" customHeight="1">
      <c r="B78" s="119"/>
      <c r="D78" s="120" t="s">
        <v>164</v>
      </c>
      <c r="E78" s="121"/>
      <c r="F78" s="121"/>
      <c r="G78" s="121"/>
      <c r="H78" s="121"/>
      <c r="I78" s="121"/>
      <c r="J78" s="122">
        <f>J143</f>
        <v>0</v>
      </c>
      <c r="L78" s="119"/>
    </row>
    <row r="79" spans="2:12" s="10" customFormat="1" ht="19.9" customHeight="1">
      <c r="B79" s="119"/>
      <c r="D79" s="120" t="s">
        <v>166</v>
      </c>
      <c r="E79" s="121"/>
      <c r="F79" s="121"/>
      <c r="G79" s="121"/>
      <c r="H79" s="121"/>
      <c r="I79" s="121"/>
      <c r="J79" s="122">
        <f>J155</f>
        <v>0</v>
      </c>
      <c r="L79" s="119"/>
    </row>
    <row r="80" spans="1:31" s="2" customFormat="1" ht="21.75" customHeight="1">
      <c r="A80" s="33"/>
      <c r="B80" s="34"/>
      <c r="C80" s="33"/>
      <c r="D80" s="33"/>
      <c r="E80" s="33"/>
      <c r="F80" s="33"/>
      <c r="G80" s="33"/>
      <c r="H80" s="33"/>
      <c r="I80" s="33"/>
      <c r="J80" s="33"/>
      <c r="K80" s="33"/>
      <c r="L80" s="99"/>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44"/>
      <c r="J81" s="44"/>
      <c r="K81" s="44"/>
      <c r="L81" s="99"/>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46"/>
      <c r="J85" s="46"/>
      <c r="K85" s="46"/>
      <c r="L85" s="99"/>
      <c r="S85" s="33"/>
      <c r="T85" s="33"/>
      <c r="U85" s="33"/>
      <c r="V85" s="33"/>
      <c r="W85" s="33"/>
      <c r="X85" s="33"/>
      <c r="Y85" s="33"/>
      <c r="Z85" s="33"/>
      <c r="AA85" s="33"/>
      <c r="AB85" s="33"/>
      <c r="AC85" s="33"/>
      <c r="AD85" s="33"/>
      <c r="AE85" s="33"/>
    </row>
    <row r="86" spans="1:31" s="2" customFormat="1" ht="24.95" customHeight="1">
      <c r="A86" s="33"/>
      <c r="B86" s="34"/>
      <c r="C86" s="22" t="s">
        <v>167</v>
      </c>
      <c r="D86" s="33"/>
      <c r="E86" s="33"/>
      <c r="F86" s="33"/>
      <c r="G86" s="33"/>
      <c r="H86" s="33"/>
      <c r="I86" s="33"/>
      <c r="J86" s="33"/>
      <c r="K86" s="33"/>
      <c r="L86" s="99"/>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33"/>
      <c r="J87" s="33"/>
      <c r="K87" s="33"/>
      <c r="L87" s="99"/>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33"/>
      <c r="J88" s="33"/>
      <c r="K88" s="33"/>
      <c r="L88" s="99"/>
      <c r="S88" s="33"/>
      <c r="T88" s="33"/>
      <c r="U88" s="33"/>
      <c r="V88" s="33"/>
      <c r="W88" s="33"/>
      <c r="X88" s="33"/>
      <c r="Y88" s="33"/>
      <c r="Z88" s="33"/>
      <c r="AA88" s="33"/>
      <c r="AB88" s="33"/>
      <c r="AC88" s="33"/>
      <c r="AD88" s="33"/>
      <c r="AE88" s="33"/>
    </row>
    <row r="89" spans="1:31" s="2" customFormat="1" ht="16.5" customHeight="1">
      <c r="A89" s="33"/>
      <c r="B89" s="34"/>
      <c r="C89" s="33"/>
      <c r="D89" s="33"/>
      <c r="E89" s="326" t="str">
        <f>E7</f>
        <v>Rekonstrukce koupelen</v>
      </c>
      <c r="F89" s="327"/>
      <c r="G89" s="327"/>
      <c r="H89" s="327"/>
      <c r="I89" s="33"/>
      <c r="J89" s="33"/>
      <c r="K89" s="33"/>
      <c r="L89" s="99"/>
      <c r="S89" s="33"/>
      <c r="T89" s="33"/>
      <c r="U89" s="33"/>
      <c r="V89" s="33"/>
      <c r="W89" s="33"/>
      <c r="X89" s="33"/>
      <c r="Y89" s="33"/>
      <c r="Z89" s="33"/>
      <c r="AA89" s="33"/>
      <c r="AB89" s="33"/>
      <c r="AC89" s="33"/>
      <c r="AD89" s="33"/>
      <c r="AE89" s="33"/>
    </row>
    <row r="90" spans="2:12" s="1" customFormat="1" ht="12" customHeight="1">
      <c r="B90" s="21"/>
      <c r="C90" s="28" t="s">
        <v>139</v>
      </c>
      <c r="L90" s="21"/>
    </row>
    <row r="91" spans="2:12" s="1" customFormat="1" ht="16.5" customHeight="1">
      <c r="B91" s="21"/>
      <c r="E91" s="326" t="s">
        <v>140</v>
      </c>
      <c r="F91" s="301"/>
      <c r="G91" s="301"/>
      <c r="H91" s="301"/>
      <c r="L91" s="21"/>
    </row>
    <row r="92" spans="2:12" s="1" customFormat="1" ht="12" customHeight="1">
      <c r="B92" s="21"/>
      <c r="C92" s="28" t="s">
        <v>141</v>
      </c>
      <c r="L92" s="21"/>
    </row>
    <row r="93" spans="1:31" s="2" customFormat="1" ht="16.5" customHeight="1">
      <c r="A93" s="33"/>
      <c r="B93" s="34"/>
      <c r="C93" s="33"/>
      <c r="D93" s="33"/>
      <c r="E93" s="328" t="s">
        <v>142</v>
      </c>
      <c r="F93" s="329"/>
      <c r="G93" s="329"/>
      <c r="H93" s="329"/>
      <c r="I93" s="33"/>
      <c r="J93" s="33"/>
      <c r="K93" s="33"/>
      <c r="L93" s="99"/>
      <c r="S93" s="33"/>
      <c r="T93" s="33"/>
      <c r="U93" s="33"/>
      <c r="V93" s="33"/>
      <c r="W93" s="33"/>
      <c r="X93" s="33"/>
      <c r="Y93" s="33"/>
      <c r="Z93" s="33"/>
      <c r="AA93" s="33"/>
      <c r="AB93" s="33"/>
      <c r="AC93" s="33"/>
      <c r="AD93" s="33"/>
      <c r="AE93" s="33"/>
    </row>
    <row r="94" spans="1:31" s="2" customFormat="1" ht="12" customHeight="1">
      <c r="A94" s="33"/>
      <c r="B94" s="34"/>
      <c r="C94" s="28" t="s">
        <v>143</v>
      </c>
      <c r="D94" s="33"/>
      <c r="E94" s="33"/>
      <c r="F94" s="33"/>
      <c r="G94" s="33"/>
      <c r="H94" s="33"/>
      <c r="I94" s="33"/>
      <c r="J94" s="33"/>
      <c r="K94" s="33"/>
      <c r="L94" s="99"/>
      <c r="S94" s="33"/>
      <c r="T94" s="33"/>
      <c r="U94" s="33"/>
      <c r="V94" s="33"/>
      <c r="W94" s="33"/>
      <c r="X94" s="33"/>
      <c r="Y94" s="33"/>
      <c r="Z94" s="33"/>
      <c r="AA94" s="33"/>
      <c r="AB94" s="33"/>
      <c r="AC94" s="33"/>
      <c r="AD94" s="33"/>
      <c r="AE94" s="33"/>
    </row>
    <row r="95" spans="1:31" s="2" customFormat="1" ht="16.5" customHeight="1">
      <c r="A95" s="33"/>
      <c r="B95" s="34"/>
      <c r="C95" s="33"/>
      <c r="D95" s="33"/>
      <c r="E95" s="302" t="str">
        <f>E13</f>
        <v>3 - Kuchyňka typ A1-A4</v>
      </c>
      <c r="F95" s="329"/>
      <c r="G95" s="329"/>
      <c r="H95" s="329"/>
      <c r="I95" s="33"/>
      <c r="J95" s="33"/>
      <c r="K95" s="33"/>
      <c r="L95" s="99"/>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9"/>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28" t="s">
        <v>23</v>
      </c>
      <c r="J97" s="51" t="str">
        <f>IF(J16="","",J16)</f>
        <v>28. 8. 2018</v>
      </c>
      <c r="K97" s="33"/>
      <c r="L97" s="99"/>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9"/>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28" t="s">
        <v>31</v>
      </c>
      <c r="J99" s="31" t="str">
        <f>E25</f>
        <v>PROJECTICA s.r.o.</v>
      </c>
      <c r="K99" s="33"/>
      <c r="L99" s="99"/>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28" t="s">
        <v>34</v>
      </c>
      <c r="J100" s="31" t="str">
        <f>E28</f>
        <v xml:space="preserve"> </v>
      </c>
      <c r="K100" s="33"/>
      <c r="L100" s="99"/>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11" customFormat="1" ht="29.25" customHeight="1">
      <c r="A102" s="123"/>
      <c r="B102" s="124"/>
      <c r="C102" s="125" t="s">
        <v>168</v>
      </c>
      <c r="D102" s="126" t="s">
        <v>56</v>
      </c>
      <c r="E102" s="126" t="s">
        <v>52</v>
      </c>
      <c r="F102" s="126" t="s">
        <v>53</v>
      </c>
      <c r="G102" s="126" t="s">
        <v>169</v>
      </c>
      <c r="H102" s="126" t="s">
        <v>170</v>
      </c>
      <c r="I102" s="126" t="s">
        <v>171</v>
      </c>
      <c r="J102" s="126" t="s">
        <v>148</v>
      </c>
      <c r="K102" s="127" t="s">
        <v>172</v>
      </c>
      <c r="L102" s="128"/>
      <c r="M102" s="59" t="s">
        <v>3</v>
      </c>
      <c r="N102" s="60" t="s">
        <v>41</v>
      </c>
      <c r="O102" s="60" t="s">
        <v>173</v>
      </c>
      <c r="P102" s="60" t="s">
        <v>174</v>
      </c>
      <c r="Q102" s="60" t="s">
        <v>175</v>
      </c>
      <c r="R102" s="60" t="s">
        <v>176</v>
      </c>
      <c r="S102" s="60" t="s">
        <v>177</v>
      </c>
      <c r="T102" s="61" t="s">
        <v>178</v>
      </c>
      <c r="U102" s="123"/>
      <c r="V102" s="123"/>
      <c r="W102" s="123"/>
      <c r="X102" s="123"/>
      <c r="Y102" s="123"/>
      <c r="Z102" s="123"/>
      <c r="AA102" s="123"/>
      <c r="AB102" s="123"/>
      <c r="AC102" s="123"/>
      <c r="AD102" s="123"/>
      <c r="AE102" s="123"/>
    </row>
    <row r="103" spans="1:63" s="2" customFormat="1" ht="22.9" customHeight="1">
      <c r="A103" s="33"/>
      <c r="B103" s="34"/>
      <c r="C103" s="66" t="s">
        <v>179</v>
      </c>
      <c r="D103" s="33"/>
      <c r="E103" s="33"/>
      <c r="F103" s="33"/>
      <c r="G103" s="33"/>
      <c r="H103" s="33"/>
      <c r="I103" s="33"/>
      <c r="J103" s="129">
        <f>BK103</f>
        <v>0</v>
      </c>
      <c r="K103" s="33"/>
      <c r="L103" s="34"/>
      <c r="M103" s="62"/>
      <c r="N103" s="52"/>
      <c r="O103" s="63"/>
      <c r="P103" s="130">
        <f>P104+P126</f>
        <v>0</v>
      </c>
      <c r="Q103" s="63"/>
      <c r="R103" s="130">
        <f>R104+R126</f>
        <v>0.19137900000000002</v>
      </c>
      <c r="S103" s="63"/>
      <c r="T103" s="131">
        <f>T104+T126</f>
        <v>1.414885</v>
      </c>
      <c r="U103" s="33"/>
      <c r="V103" s="33"/>
      <c r="W103" s="33"/>
      <c r="X103" s="33"/>
      <c r="Y103" s="33"/>
      <c r="Z103" s="33"/>
      <c r="AA103" s="33"/>
      <c r="AB103" s="33"/>
      <c r="AC103" s="33"/>
      <c r="AD103" s="33"/>
      <c r="AE103" s="33"/>
      <c r="AT103" s="18" t="s">
        <v>70</v>
      </c>
      <c r="AU103" s="18" t="s">
        <v>149</v>
      </c>
      <c r="BK103" s="132">
        <f>BK104+BK126</f>
        <v>0</v>
      </c>
    </row>
    <row r="104" spans="2:63" s="12" customFormat="1" ht="25.9" customHeight="1">
      <c r="B104" s="133"/>
      <c r="D104" s="134" t="s">
        <v>70</v>
      </c>
      <c r="E104" s="135" t="s">
        <v>180</v>
      </c>
      <c r="F104" s="135" t="s">
        <v>181</v>
      </c>
      <c r="I104" s="136"/>
      <c r="J104" s="137">
        <f>BK104</f>
        <v>0</v>
      </c>
      <c r="L104" s="133"/>
      <c r="M104" s="138"/>
      <c r="N104" s="139"/>
      <c r="O104" s="139"/>
      <c r="P104" s="140">
        <f>P105+P112+P118+P124</f>
        <v>0</v>
      </c>
      <c r="Q104" s="139"/>
      <c r="R104" s="140">
        <f>R105+R112+R118+R124</f>
        <v>0.033395</v>
      </c>
      <c r="S104" s="139"/>
      <c r="T104" s="141">
        <f>T105+T112+T118+T124</f>
        <v>0.0966</v>
      </c>
      <c r="AR104" s="134" t="s">
        <v>15</v>
      </c>
      <c r="AT104" s="142" t="s">
        <v>70</v>
      </c>
      <c r="AU104" s="142" t="s">
        <v>71</v>
      </c>
      <c r="AY104" s="134" t="s">
        <v>182</v>
      </c>
      <c r="BK104" s="143">
        <f>BK105+BK112+BK118+BK124</f>
        <v>0</v>
      </c>
    </row>
    <row r="105" spans="2:63" s="12" customFormat="1" ht="22.9" customHeight="1">
      <c r="B105" s="133"/>
      <c r="D105" s="134" t="s">
        <v>70</v>
      </c>
      <c r="E105" s="144" t="s">
        <v>126</v>
      </c>
      <c r="F105" s="144" t="s">
        <v>203</v>
      </c>
      <c r="I105" s="136"/>
      <c r="J105" s="145">
        <f>BK105</f>
        <v>0</v>
      </c>
      <c r="L105" s="133"/>
      <c r="M105" s="138"/>
      <c r="N105" s="139"/>
      <c r="O105" s="139"/>
      <c r="P105" s="140">
        <f>SUM(P106:P111)</f>
        <v>0</v>
      </c>
      <c r="Q105" s="139"/>
      <c r="R105" s="140">
        <f>SUM(R106:R111)</f>
        <v>0.033075</v>
      </c>
      <c r="S105" s="139"/>
      <c r="T105" s="141">
        <f>SUM(T106:T111)</f>
        <v>0</v>
      </c>
      <c r="AR105" s="134" t="s">
        <v>15</v>
      </c>
      <c r="AT105" s="142" t="s">
        <v>70</v>
      </c>
      <c r="AU105" s="142" t="s">
        <v>15</v>
      </c>
      <c r="AY105" s="134" t="s">
        <v>182</v>
      </c>
      <c r="BK105" s="143">
        <f>SUM(BK106:BK111)</f>
        <v>0</v>
      </c>
    </row>
    <row r="106" spans="1:65" s="2" customFormat="1" ht="36">
      <c r="A106" s="33"/>
      <c r="B106" s="146"/>
      <c r="C106" s="147" t="s">
        <v>15</v>
      </c>
      <c r="D106" s="346" t="s">
        <v>184</v>
      </c>
      <c r="E106" s="148" t="s">
        <v>204</v>
      </c>
      <c r="F106" s="149" t="s">
        <v>205</v>
      </c>
      <c r="G106" s="150" t="s">
        <v>187</v>
      </c>
      <c r="H106" s="151">
        <v>2.1</v>
      </c>
      <c r="I106" s="152"/>
      <c r="J106" s="153">
        <f>ROUND(I106*H106,2)</f>
        <v>0</v>
      </c>
      <c r="K106" s="149" t="s">
        <v>188</v>
      </c>
      <c r="L106" s="34"/>
      <c r="M106" s="154" t="s">
        <v>3</v>
      </c>
      <c r="N106" s="155" t="s">
        <v>42</v>
      </c>
      <c r="O106" s="54"/>
      <c r="P106" s="156">
        <f>O106*H106</f>
        <v>0</v>
      </c>
      <c r="Q106" s="156">
        <v>0.01575</v>
      </c>
      <c r="R106" s="156">
        <f>Q106*H106</f>
        <v>0.033075</v>
      </c>
      <c r="S106" s="156">
        <v>0</v>
      </c>
      <c r="T106" s="157">
        <f>S106*H106</f>
        <v>0</v>
      </c>
      <c r="U106" s="33"/>
      <c r="V106" s="33"/>
      <c r="W106" s="33"/>
      <c r="X106" s="33"/>
      <c r="Y106" s="33"/>
      <c r="Z106" s="33"/>
      <c r="AA106" s="33"/>
      <c r="AB106" s="33"/>
      <c r="AC106" s="33"/>
      <c r="AD106" s="33"/>
      <c r="AE106" s="33"/>
      <c r="AR106" s="158" t="s">
        <v>87</v>
      </c>
      <c r="AT106" s="158" t="s">
        <v>184</v>
      </c>
      <c r="AU106" s="158" t="s">
        <v>79</v>
      </c>
      <c r="AY106" s="18" t="s">
        <v>182</v>
      </c>
      <c r="BE106" s="159">
        <f>IF(N106="základní",J106,0)</f>
        <v>0</v>
      </c>
      <c r="BF106" s="159">
        <f>IF(N106="snížená",J106,0)</f>
        <v>0</v>
      </c>
      <c r="BG106" s="159">
        <f>IF(N106="zákl. přenesená",J106,0)</f>
        <v>0</v>
      </c>
      <c r="BH106" s="159">
        <f>IF(N106="sníž. přenesená",J106,0)</f>
        <v>0</v>
      </c>
      <c r="BI106" s="159">
        <f>IF(N106="nulová",J106,0)</f>
        <v>0</v>
      </c>
      <c r="BJ106" s="18" t="s">
        <v>15</v>
      </c>
      <c r="BK106" s="159">
        <f>ROUND(I106*H106,2)</f>
        <v>0</v>
      </c>
      <c r="BL106" s="18" t="s">
        <v>87</v>
      </c>
      <c r="BM106" s="158" t="s">
        <v>1319</v>
      </c>
    </row>
    <row r="107" spans="2:51" s="13" customFormat="1" ht="12">
      <c r="B107" s="160"/>
      <c r="D107" s="347" t="s">
        <v>190</v>
      </c>
      <c r="E107" s="161" t="s">
        <v>3</v>
      </c>
      <c r="F107" s="162" t="s">
        <v>499</v>
      </c>
      <c r="H107" s="163">
        <v>2.1</v>
      </c>
      <c r="I107" s="164"/>
      <c r="L107" s="160"/>
      <c r="M107" s="165"/>
      <c r="N107" s="166"/>
      <c r="O107" s="166"/>
      <c r="P107" s="166"/>
      <c r="Q107" s="166"/>
      <c r="R107" s="166"/>
      <c r="S107" s="166"/>
      <c r="T107" s="167"/>
      <c r="AT107" s="161" t="s">
        <v>190</v>
      </c>
      <c r="AU107" s="161" t="s">
        <v>79</v>
      </c>
      <c r="AV107" s="13" t="s">
        <v>79</v>
      </c>
      <c r="AW107" s="13" t="s">
        <v>33</v>
      </c>
      <c r="AX107" s="13" t="s">
        <v>15</v>
      </c>
      <c r="AY107" s="161" t="s">
        <v>182</v>
      </c>
    </row>
    <row r="108" spans="1:65" s="2" customFormat="1" ht="33" customHeight="1">
      <c r="A108" s="33"/>
      <c r="B108" s="146"/>
      <c r="C108" s="147" t="s">
        <v>79</v>
      </c>
      <c r="D108" s="346" t="s">
        <v>184</v>
      </c>
      <c r="E108" s="148" t="s">
        <v>211</v>
      </c>
      <c r="F108" s="149" t="s">
        <v>212</v>
      </c>
      <c r="G108" s="150" t="s">
        <v>187</v>
      </c>
      <c r="H108" s="151">
        <v>8</v>
      </c>
      <c r="I108" s="152"/>
      <c r="J108" s="153">
        <f>ROUND(I108*H108,2)</f>
        <v>0</v>
      </c>
      <c r="K108" s="149" t="s">
        <v>188</v>
      </c>
      <c r="L108" s="34"/>
      <c r="M108" s="154" t="s">
        <v>3</v>
      </c>
      <c r="N108" s="155" t="s">
        <v>42</v>
      </c>
      <c r="O108" s="54"/>
      <c r="P108" s="156">
        <f>O108*H108</f>
        <v>0</v>
      </c>
      <c r="Q108" s="156">
        <v>0</v>
      </c>
      <c r="R108" s="156">
        <f>Q108*H108</f>
        <v>0</v>
      </c>
      <c r="S108" s="156">
        <v>0</v>
      </c>
      <c r="T108" s="157">
        <f>S108*H108</f>
        <v>0</v>
      </c>
      <c r="U108" s="33"/>
      <c r="V108" s="33"/>
      <c r="W108" s="33"/>
      <c r="X108" s="33"/>
      <c r="Y108" s="33"/>
      <c r="Z108" s="33"/>
      <c r="AA108" s="33"/>
      <c r="AB108" s="33"/>
      <c r="AC108" s="33"/>
      <c r="AD108" s="33"/>
      <c r="AE108" s="33"/>
      <c r="AR108" s="158" t="s">
        <v>87</v>
      </c>
      <c r="AT108" s="158" t="s">
        <v>184</v>
      </c>
      <c r="AU108" s="158" t="s">
        <v>79</v>
      </c>
      <c r="AY108" s="18" t="s">
        <v>182</v>
      </c>
      <c r="BE108" s="159">
        <f>IF(N108="základní",J108,0)</f>
        <v>0</v>
      </c>
      <c r="BF108" s="159">
        <f>IF(N108="snížená",J108,0)</f>
        <v>0</v>
      </c>
      <c r="BG108" s="159">
        <f>IF(N108="zákl. přenesená",J108,0)</f>
        <v>0</v>
      </c>
      <c r="BH108" s="159">
        <f>IF(N108="sníž. přenesená",J108,0)</f>
        <v>0</v>
      </c>
      <c r="BI108" s="159">
        <f>IF(N108="nulová",J108,0)</f>
        <v>0</v>
      </c>
      <c r="BJ108" s="18" t="s">
        <v>15</v>
      </c>
      <c r="BK108" s="159">
        <f>ROUND(I108*H108,2)</f>
        <v>0</v>
      </c>
      <c r="BL108" s="18" t="s">
        <v>87</v>
      </c>
      <c r="BM108" s="158" t="s">
        <v>1320</v>
      </c>
    </row>
    <row r="109" spans="1:65" s="2" customFormat="1" ht="36">
      <c r="A109" s="33"/>
      <c r="B109" s="146"/>
      <c r="C109" s="147" t="s">
        <v>75</v>
      </c>
      <c r="D109" s="346" t="s">
        <v>184</v>
      </c>
      <c r="E109" s="148" t="s">
        <v>214</v>
      </c>
      <c r="F109" s="149" t="s">
        <v>215</v>
      </c>
      <c r="G109" s="150" t="s">
        <v>187</v>
      </c>
      <c r="H109" s="151">
        <v>7</v>
      </c>
      <c r="I109" s="152"/>
      <c r="J109" s="153">
        <f>ROUND(I109*H109,2)</f>
        <v>0</v>
      </c>
      <c r="K109" s="149" t="s">
        <v>188</v>
      </c>
      <c r="L109" s="34"/>
      <c r="M109" s="154" t="s">
        <v>3</v>
      </c>
      <c r="N109" s="155" t="s">
        <v>42</v>
      </c>
      <c r="O109" s="54"/>
      <c r="P109" s="156">
        <f>O109*H109</f>
        <v>0</v>
      </c>
      <c r="Q109" s="156">
        <v>0</v>
      </c>
      <c r="R109" s="156">
        <f>Q109*H109</f>
        <v>0</v>
      </c>
      <c r="S109" s="156">
        <v>0</v>
      </c>
      <c r="T109" s="157">
        <f>S109*H109</f>
        <v>0</v>
      </c>
      <c r="U109" s="33"/>
      <c r="V109" s="33"/>
      <c r="W109" s="33"/>
      <c r="X109" s="33"/>
      <c r="Y109" s="33"/>
      <c r="Z109" s="33"/>
      <c r="AA109" s="33"/>
      <c r="AB109" s="33"/>
      <c r="AC109" s="33"/>
      <c r="AD109" s="33"/>
      <c r="AE109" s="33"/>
      <c r="AR109" s="158" t="s">
        <v>87</v>
      </c>
      <c r="AT109" s="158" t="s">
        <v>184</v>
      </c>
      <c r="AU109" s="158" t="s">
        <v>79</v>
      </c>
      <c r="AY109" s="18" t="s">
        <v>182</v>
      </c>
      <c r="BE109" s="159">
        <f>IF(N109="základní",J109,0)</f>
        <v>0</v>
      </c>
      <c r="BF109" s="159">
        <f>IF(N109="snížená",J109,0)</f>
        <v>0</v>
      </c>
      <c r="BG109" s="159">
        <f>IF(N109="zákl. přenesená",J109,0)</f>
        <v>0</v>
      </c>
      <c r="BH109" s="159">
        <f>IF(N109="sníž. přenesená",J109,0)</f>
        <v>0</v>
      </c>
      <c r="BI109" s="159">
        <f>IF(N109="nulová",J109,0)</f>
        <v>0</v>
      </c>
      <c r="BJ109" s="18" t="s">
        <v>15</v>
      </c>
      <c r="BK109" s="159">
        <f>ROUND(I109*H109,2)</f>
        <v>0</v>
      </c>
      <c r="BL109" s="18" t="s">
        <v>87</v>
      </c>
      <c r="BM109" s="158" t="s">
        <v>1321</v>
      </c>
    </row>
    <row r="110" spans="2:51" s="15" customFormat="1" ht="12">
      <c r="B110" s="176"/>
      <c r="D110" s="347" t="s">
        <v>190</v>
      </c>
      <c r="E110" s="177" t="s">
        <v>3</v>
      </c>
      <c r="F110" s="178" t="s">
        <v>217</v>
      </c>
      <c r="H110" s="177" t="s">
        <v>3</v>
      </c>
      <c r="I110" s="179"/>
      <c r="L110" s="176"/>
      <c r="M110" s="180"/>
      <c r="N110" s="181"/>
      <c r="O110" s="181"/>
      <c r="P110" s="181"/>
      <c r="Q110" s="181"/>
      <c r="R110" s="181"/>
      <c r="S110" s="181"/>
      <c r="T110" s="182"/>
      <c r="AT110" s="177" t="s">
        <v>190</v>
      </c>
      <c r="AU110" s="177" t="s">
        <v>79</v>
      </c>
      <c r="AV110" s="15" t="s">
        <v>15</v>
      </c>
      <c r="AW110" s="15" t="s">
        <v>33</v>
      </c>
      <c r="AX110" s="15" t="s">
        <v>71</v>
      </c>
      <c r="AY110" s="177" t="s">
        <v>182</v>
      </c>
    </row>
    <row r="111" spans="2:51" s="13" customFormat="1" ht="12">
      <c r="B111" s="160"/>
      <c r="D111" s="347" t="s">
        <v>190</v>
      </c>
      <c r="E111" s="161" t="s">
        <v>3</v>
      </c>
      <c r="F111" s="162" t="s">
        <v>502</v>
      </c>
      <c r="H111" s="163">
        <v>7</v>
      </c>
      <c r="I111" s="164"/>
      <c r="L111" s="160"/>
      <c r="M111" s="165"/>
      <c r="N111" s="166"/>
      <c r="O111" s="166"/>
      <c r="P111" s="166"/>
      <c r="Q111" s="166"/>
      <c r="R111" s="166"/>
      <c r="S111" s="166"/>
      <c r="T111" s="167"/>
      <c r="AT111" s="161" t="s">
        <v>190</v>
      </c>
      <c r="AU111" s="161" t="s">
        <v>79</v>
      </c>
      <c r="AV111" s="13" t="s">
        <v>79</v>
      </c>
      <c r="AW111" s="13" t="s">
        <v>33</v>
      </c>
      <c r="AX111" s="13" t="s">
        <v>15</v>
      </c>
      <c r="AY111" s="161" t="s">
        <v>182</v>
      </c>
    </row>
    <row r="112" spans="2:63" s="12" customFormat="1" ht="22.9" customHeight="1">
      <c r="B112" s="133"/>
      <c r="D112" s="348" t="s">
        <v>70</v>
      </c>
      <c r="E112" s="144" t="s">
        <v>219</v>
      </c>
      <c r="F112" s="144" t="s">
        <v>220</v>
      </c>
      <c r="I112" s="136"/>
      <c r="J112" s="145">
        <f>BK112</f>
        <v>0</v>
      </c>
      <c r="L112" s="133"/>
      <c r="M112" s="138"/>
      <c r="N112" s="139"/>
      <c r="O112" s="139"/>
      <c r="P112" s="140">
        <f>P113+P115</f>
        <v>0</v>
      </c>
      <c r="Q112" s="139"/>
      <c r="R112" s="140">
        <f>R113+R115</f>
        <v>0.00032</v>
      </c>
      <c r="S112" s="139"/>
      <c r="T112" s="141">
        <f>T113+T115</f>
        <v>0.0966</v>
      </c>
      <c r="AR112" s="134" t="s">
        <v>15</v>
      </c>
      <c r="AT112" s="142" t="s">
        <v>70</v>
      </c>
      <c r="AU112" s="142" t="s">
        <v>15</v>
      </c>
      <c r="AY112" s="134" t="s">
        <v>182</v>
      </c>
      <c r="BK112" s="143">
        <f>BK113+BK115</f>
        <v>0</v>
      </c>
    </row>
    <row r="113" spans="2:63" s="12" customFormat="1" ht="20.85" customHeight="1">
      <c r="B113" s="133"/>
      <c r="D113" s="348" t="s">
        <v>70</v>
      </c>
      <c r="E113" s="144" t="s">
        <v>221</v>
      </c>
      <c r="F113" s="144" t="s">
        <v>222</v>
      </c>
      <c r="I113" s="136"/>
      <c r="J113" s="145">
        <f>BK113</f>
        <v>0</v>
      </c>
      <c r="L113" s="133"/>
      <c r="M113" s="138"/>
      <c r="N113" s="139"/>
      <c r="O113" s="139"/>
      <c r="P113" s="140">
        <f>P114</f>
        <v>0</v>
      </c>
      <c r="Q113" s="139"/>
      <c r="R113" s="140">
        <f>R114</f>
        <v>0.00032</v>
      </c>
      <c r="S113" s="139"/>
      <c r="T113" s="141">
        <f>T114</f>
        <v>0</v>
      </c>
      <c r="AR113" s="134" t="s">
        <v>15</v>
      </c>
      <c r="AT113" s="142" t="s">
        <v>70</v>
      </c>
      <c r="AU113" s="142" t="s">
        <v>79</v>
      </c>
      <c r="AY113" s="134" t="s">
        <v>182</v>
      </c>
      <c r="BK113" s="143">
        <f>BK114</f>
        <v>0</v>
      </c>
    </row>
    <row r="114" spans="1:65" s="2" customFormat="1" ht="36">
      <c r="A114" s="33"/>
      <c r="B114" s="146"/>
      <c r="C114" s="147" t="s">
        <v>87</v>
      </c>
      <c r="D114" s="346" t="s">
        <v>184</v>
      </c>
      <c r="E114" s="148" t="s">
        <v>223</v>
      </c>
      <c r="F114" s="149" t="s">
        <v>224</v>
      </c>
      <c r="G114" s="150" t="s">
        <v>187</v>
      </c>
      <c r="H114" s="151">
        <v>8</v>
      </c>
      <c r="I114" s="152"/>
      <c r="J114" s="153">
        <f>ROUND(I114*H114,2)</f>
        <v>0</v>
      </c>
      <c r="K114" s="149" t="s">
        <v>188</v>
      </c>
      <c r="L114" s="34"/>
      <c r="M114" s="154" t="s">
        <v>3</v>
      </c>
      <c r="N114" s="155" t="s">
        <v>42</v>
      </c>
      <c r="O114" s="54"/>
      <c r="P114" s="156">
        <f>O114*H114</f>
        <v>0</v>
      </c>
      <c r="Q114" s="156">
        <v>4E-05</v>
      </c>
      <c r="R114" s="156">
        <f>Q114*H114</f>
        <v>0.00032</v>
      </c>
      <c r="S114" s="156">
        <v>0</v>
      </c>
      <c r="T114" s="157">
        <f>S114*H114</f>
        <v>0</v>
      </c>
      <c r="U114" s="33"/>
      <c r="V114" s="33"/>
      <c r="W114" s="33"/>
      <c r="X114" s="33"/>
      <c r="Y114" s="33"/>
      <c r="Z114" s="33"/>
      <c r="AA114" s="33"/>
      <c r="AB114" s="33"/>
      <c r="AC114" s="33"/>
      <c r="AD114" s="33"/>
      <c r="AE114" s="33"/>
      <c r="AR114" s="158" t="s">
        <v>87</v>
      </c>
      <c r="AT114" s="158" t="s">
        <v>184</v>
      </c>
      <c r="AU114" s="158" t="s">
        <v>75</v>
      </c>
      <c r="AY114" s="18" t="s">
        <v>182</v>
      </c>
      <c r="BE114" s="159">
        <f>IF(N114="základní",J114,0)</f>
        <v>0</v>
      </c>
      <c r="BF114" s="159">
        <f>IF(N114="snížená",J114,0)</f>
        <v>0</v>
      </c>
      <c r="BG114" s="159">
        <f>IF(N114="zákl. přenesená",J114,0)</f>
        <v>0</v>
      </c>
      <c r="BH114" s="159">
        <f>IF(N114="sníž. přenesená",J114,0)</f>
        <v>0</v>
      </c>
      <c r="BI114" s="159">
        <f>IF(N114="nulová",J114,0)</f>
        <v>0</v>
      </c>
      <c r="BJ114" s="18" t="s">
        <v>15</v>
      </c>
      <c r="BK114" s="159">
        <f>ROUND(I114*H114,2)</f>
        <v>0</v>
      </c>
      <c r="BL114" s="18" t="s">
        <v>87</v>
      </c>
      <c r="BM114" s="158" t="s">
        <v>1322</v>
      </c>
    </row>
    <row r="115" spans="2:63" s="12" customFormat="1" ht="20.85" customHeight="1">
      <c r="B115" s="133"/>
      <c r="D115" s="348" t="s">
        <v>70</v>
      </c>
      <c r="E115" s="144" t="s">
        <v>227</v>
      </c>
      <c r="F115" s="144" t="s">
        <v>228</v>
      </c>
      <c r="I115" s="136"/>
      <c r="J115" s="145">
        <f>BK115</f>
        <v>0</v>
      </c>
      <c r="L115" s="133"/>
      <c r="M115" s="138"/>
      <c r="N115" s="139"/>
      <c r="O115" s="139"/>
      <c r="P115" s="140">
        <f>SUM(P116:P117)</f>
        <v>0</v>
      </c>
      <c r="Q115" s="139"/>
      <c r="R115" s="140">
        <f>SUM(R116:R117)</f>
        <v>0</v>
      </c>
      <c r="S115" s="139"/>
      <c r="T115" s="141">
        <f>SUM(T116:T117)</f>
        <v>0.0966</v>
      </c>
      <c r="AR115" s="134" t="s">
        <v>15</v>
      </c>
      <c r="AT115" s="142" t="s">
        <v>70</v>
      </c>
      <c r="AU115" s="142" t="s">
        <v>79</v>
      </c>
      <c r="AY115" s="134" t="s">
        <v>182</v>
      </c>
      <c r="BK115" s="143">
        <f>SUM(BK116:BK117)</f>
        <v>0</v>
      </c>
    </row>
    <row r="116" spans="1:65" s="2" customFormat="1" ht="36">
      <c r="A116" s="33"/>
      <c r="B116" s="146"/>
      <c r="C116" s="147" t="s">
        <v>111</v>
      </c>
      <c r="D116" s="346" t="s">
        <v>184</v>
      </c>
      <c r="E116" s="148" t="s">
        <v>236</v>
      </c>
      <c r="F116" s="149" t="s">
        <v>237</v>
      </c>
      <c r="G116" s="150" t="s">
        <v>187</v>
      </c>
      <c r="H116" s="151">
        <v>2.1</v>
      </c>
      <c r="I116" s="152"/>
      <c r="J116" s="153">
        <f>ROUND(I116*H116,2)</f>
        <v>0</v>
      </c>
      <c r="K116" s="149" t="s">
        <v>188</v>
      </c>
      <c r="L116" s="34"/>
      <c r="M116" s="154" t="s">
        <v>3</v>
      </c>
      <c r="N116" s="155" t="s">
        <v>42</v>
      </c>
      <c r="O116" s="54"/>
      <c r="P116" s="156">
        <f>O116*H116</f>
        <v>0</v>
      </c>
      <c r="Q116" s="156">
        <v>0</v>
      </c>
      <c r="R116" s="156">
        <f>Q116*H116</f>
        <v>0</v>
      </c>
      <c r="S116" s="156">
        <v>0.046</v>
      </c>
      <c r="T116" s="157">
        <f>S116*H116</f>
        <v>0.0966</v>
      </c>
      <c r="U116" s="33"/>
      <c r="V116" s="33"/>
      <c r="W116" s="33"/>
      <c r="X116" s="33"/>
      <c r="Y116" s="33"/>
      <c r="Z116" s="33"/>
      <c r="AA116" s="33"/>
      <c r="AB116" s="33"/>
      <c r="AC116" s="33"/>
      <c r="AD116" s="33"/>
      <c r="AE116" s="33"/>
      <c r="AR116" s="158" t="s">
        <v>87</v>
      </c>
      <c r="AT116" s="158" t="s">
        <v>184</v>
      </c>
      <c r="AU116" s="158" t="s">
        <v>75</v>
      </c>
      <c r="AY116" s="18" t="s">
        <v>182</v>
      </c>
      <c r="BE116" s="159">
        <f>IF(N116="základní",J116,0)</f>
        <v>0</v>
      </c>
      <c r="BF116" s="159">
        <f>IF(N116="snížená",J116,0)</f>
        <v>0</v>
      </c>
      <c r="BG116" s="159">
        <f>IF(N116="zákl. přenesená",J116,0)</f>
        <v>0</v>
      </c>
      <c r="BH116" s="159">
        <f>IF(N116="sníž. přenesená",J116,0)</f>
        <v>0</v>
      </c>
      <c r="BI116" s="159">
        <f>IF(N116="nulová",J116,0)</f>
        <v>0</v>
      </c>
      <c r="BJ116" s="18" t="s">
        <v>15</v>
      </c>
      <c r="BK116" s="159">
        <f>ROUND(I116*H116,2)</f>
        <v>0</v>
      </c>
      <c r="BL116" s="18" t="s">
        <v>87</v>
      </c>
      <c r="BM116" s="158" t="s">
        <v>1323</v>
      </c>
    </row>
    <row r="117" spans="2:51" s="13" customFormat="1" ht="12">
      <c r="B117" s="160"/>
      <c r="D117" s="347" t="s">
        <v>190</v>
      </c>
      <c r="E117" s="161" t="s">
        <v>3</v>
      </c>
      <c r="F117" s="162" t="s">
        <v>499</v>
      </c>
      <c r="H117" s="163">
        <v>2.1</v>
      </c>
      <c r="I117" s="164"/>
      <c r="L117" s="160"/>
      <c r="M117" s="165"/>
      <c r="N117" s="166"/>
      <c r="O117" s="166"/>
      <c r="P117" s="166"/>
      <c r="Q117" s="166"/>
      <c r="R117" s="166"/>
      <c r="S117" s="166"/>
      <c r="T117" s="167"/>
      <c r="AT117" s="161" t="s">
        <v>190</v>
      </c>
      <c r="AU117" s="161" t="s">
        <v>75</v>
      </c>
      <c r="AV117" s="13" t="s">
        <v>79</v>
      </c>
      <c r="AW117" s="13" t="s">
        <v>33</v>
      </c>
      <c r="AX117" s="13" t="s">
        <v>15</v>
      </c>
      <c r="AY117" s="161" t="s">
        <v>182</v>
      </c>
    </row>
    <row r="118" spans="2:63" s="12" customFormat="1" ht="22.9" customHeight="1">
      <c r="B118" s="133"/>
      <c r="D118" s="348" t="s">
        <v>70</v>
      </c>
      <c r="E118" s="144" t="s">
        <v>240</v>
      </c>
      <c r="F118" s="144" t="s">
        <v>241</v>
      </c>
      <c r="I118" s="136"/>
      <c r="J118" s="145">
        <f>BK118</f>
        <v>0</v>
      </c>
      <c r="L118" s="133"/>
      <c r="M118" s="138"/>
      <c r="N118" s="139"/>
      <c r="O118" s="139"/>
      <c r="P118" s="140">
        <f>SUM(P119:P123)</f>
        <v>0</v>
      </c>
      <c r="Q118" s="139"/>
      <c r="R118" s="140">
        <f>SUM(R119:R123)</f>
        <v>0</v>
      </c>
      <c r="S118" s="139"/>
      <c r="T118" s="141">
        <f>SUM(T119:T123)</f>
        <v>0</v>
      </c>
      <c r="AR118" s="134" t="s">
        <v>15</v>
      </c>
      <c r="AT118" s="142" t="s">
        <v>70</v>
      </c>
      <c r="AU118" s="142" t="s">
        <v>15</v>
      </c>
      <c r="AY118" s="134" t="s">
        <v>182</v>
      </c>
      <c r="BK118" s="143">
        <f>SUM(BK119:BK123)</f>
        <v>0</v>
      </c>
    </row>
    <row r="119" spans="1:65" s="2" customFormat="1" ht="44.25" customHeight="1">
      <c r="A119" s="33"/>
      <c r="B119" s="146"/>
      <c r="C119" s="147" t="s">
        <v>126</v>
      </c>
      <c r="D119" s="346" t="s">
        <v>184</v>
      </c>
      <c r="E119" s="148" t="s">
        <v>1189</v>
      </c>
      <c r="F119" s="149" t="s">
        <v>1190</v>
      </c>
      <c r="G119" s="150" t="s">
        <v>245</v>
      </c>
      <c r="H119" s="151">
        <v>1.415</v>
      </c>
      <c r="I119" s="152"/>
      <c r="J119" s="153">
        <f>ROUND(I119*H119,2)</f>
        <v>0</v>
      </c>
      <c r="K119" s="149" t="s">
        <v>188</v>
      </c>
      <c r="L119" s="34"/>
      <c r="M119" s="154" t="s">
        <v>3</v>
      </c>
      <c r="N119" s="155" t="s">
        <v>42</v>
      </c>
      <c r="O119" s="54"/>
      <c r="P119" s="156">
        <f>O119*H119</f>
        <v>0</v>
      </c>
      <c r="Q119" s="156">
        <v>0</v>
      </c>
      <c r="R119" s="156">
        <f>Q119*H119</f>
        <v>0</v>
      </c>
      <c r="S119" s="156">
        <v>0</v>
      </c>
      <c r="T119" s="157">
        <f>S119*H119</f>
        <v>0</v>
      </c>
      <c r="U119" s="33"/>
      <c r="V119" s="33"/>
      <c r="W119" s="33"/>
      <c r="X119" s="33"/>
      <c r="Y119" s="33"/>
      <c r="Z119" s="33"/>
      <c r="AA119" s="33"/>
      <c r="AB119" s="33"/>
      <c r="AC119" s="33"/>
      <c r="AD119" s="33"/>
      <c r="AE119" s="33"/>
      <c r="AR119" s="158" t="s">
        <v>87</v>
      </c>
      <c r="AT119" s="158" t="s">
        <v>184</v>
      </c>
      <c r="AU119" s="158" t="s">
        <v>79</v>
      </c>
      <c r="AY119" s="18" t="s">
        <v>182</v>
      </c>
      <c r="BE119" s="159">
        <f>IF(N119="základní",J119,0)</f>
        <v>0</v>
      </c>
      <c r="BF119" s="159">
        <f>IF(N119="snížená",J119,0)</f>
        <v>0</v>
      </c>
      <c r="BG119" s="159">
        <f>IF(N119="zákl. přenesená",J119,0)</f>
        <v>0</v>
      </c>
      <c r="BH119" s="159">
        <f>IF(N119="sníž. přenesená",J119,0)</f>
        <v>0</v>
      </c>
      <c r="BI119" s="159">
        <f>IF(N119="nulová",J119,0)</f>
        <v>0</v>
      </c>
      <c r="BJ119" s="18" t="s">
        <v>15</v>
      </c>
      <c r="BK119" s="159">
        <f>ROUND(I119*H119,2)</f>
        <v>0</v>
      </c>
      <c r="BL119" s="18" t="s">
        <v>87</v>
      </c>
      <c r="BM119" s="158" t="s">
        <v>1324</v>
      </c>
    </row>
    <row r="120" spans="1:65" s="2" customFormat="1" ht="33" customHeight="1">
      <c r="A120" s="33"/>
      <c r="B120" s="146"/>
      <c r="C120" s="147" t="s">
        <v>129</v>
      </c>
      <c r="D120" s="346" t="s">
        <v>184</v>
      </c>
      <c r="E120" s="148" t="s">
        <v>248</v>
      </c>
      <c r="F120" s="149" t="s">
        <v>249</v>
      </c>
      <c r="G120" s="150" t="s">
        <v>245</v>
      </c>
      <c r="H120" s="151">
        <v>1.415</v>
      </c>
      <c r="I120" s="152"/>
      <c r="J120" s="153">
        <f>ROUND(I120*H120,2)</f>
        <v>0</v>
      </c>
      <c r="K120" s="149" t="s">
        <v>188</v>
      </c>
      <c r="L120" s="34"/>
      <c r="M120" s="154" t="s">
        <v>3</v>
      </c>
      <c r="N120" s="155" t="s">
        <v>42</v>
      </c>
      <c r="O120" s="54"/>
      <c r="P120" s="156">
        <f>O120*H120</f>
        <v>0</v>
      </c>
      <c r="Q120" s="156">
        <v>0</v>
      </c>
      <c r="R120" s="156">
        <f>Q120*H120</f>
        <v>0</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1325</v>
      </c>
    </row>
    <row r="121" spans="1:65" s="2" customFormat="1" ht="44.25" customHeight="1">
      <c r="A121" s="33"/>
      <c r="B121" s="146"/>
      <c r="C121" s="147" t="s">
        <v>132</v>
      </c>
      <c r="D121" s="346" t="s">
        <v>184</v>
      </c>
      <c r="E121" s="148" t="s">
        <v>252</v>
      </c>
      <c r="F121" s="149" t="s">
        <v>253</v>
      </c>
      <c r="G121" s="150" t="s">
        <v>245</v>
      </c>
      <c r="H121" s="151">
        <v>42.45</v>
      </c>
      <c r="I121" s="152"/>
      <c r="J121" s="153">
        <f>ROUND(I121*H121,2)</f>
        <v>0</v>
      </c>
      <c r="K121" s="149" t="s">
        <v>188</v>
      </c>
      <c r="L121" s="34"/>
      <c r="M121" s="154" t="s">
        <v>3</v>
      </c>
      <c r="N121" s="155" t="s">
        <v>42</v>
      </c>
      <c r="O121" s="54"/>
      <c r="P121" s="156">
        <f>O121*H121</f>
        <v>0</v>
      </c>
      <c r="Q121" s="156">
        <v>0</v>
      </c>
      <c r="R121" s="156">
        <f>Q121*H121</f>
        <v>0</v>
      </c>
      <c r="S121" s="156">
        <v>0</v>
      </c>
      <c r="T121" s="157">
        <f>S121*H121</f>
        <v>0</v>
      </c>
      <c r="U121" s="33"/>
      <c r="V121" s="33"/>
      <c r="W121" s="33"/>
      <c r="X121" s="33"/>
      <c r="Y121" s="33"/>
      <c r="Z121" s="33"/>
      <c r="AA121" s="33"/>
      <c r="AB121" s="33"/>
      <c r="AC121" s="33"/>
      <c r="AD121" s="33"/>
      <c r="AE121" s="33"/>
      <c r="AR121" s="158" t="s">
        <v>87</v>
      </c>
      <c r="AT121" s="158" t="s">
        <v>184</v>
      </c>
      <c r="AU121" s="158" t="s">
        <v>79</v>
      </c>
      <c r="AY121" s="18" t="s">
        <v>182</v>
      </c>
      <c r="BE121" s="159">
        <f>IF(N121="základní",J121,0)</f>
        <v>0</v>
      </c>
      <c r="BF121" s="159">
        <f>IF(N121="snížená",J121,0)</f>
        <v>0</v>
      </c>
      <c r="BG121" s="159">
        <f>IF(N121="zákl. přenesená",J121,0)</f>
        <v>0</v>
      </c>
      <c r="BH121" s="159">
        <f>IF(N121="sníž. přenesená",J121,0)</f>
        <v>0</v>
      </c>
      <c r="BI121" s="159">
        <f>IF(N121="nulová",J121,0)</f>
        <v>0</v>
      </c>
      <c r="BJ121" s="18" t="s">
        <v>15</v>
      </c>
      <c r="BK121" s="159">
        <f>ROUND(I121*H121,2)</f>
        <v>0</v>
      </c>
      <c r="BL121" s="18" t="s">
        <v>87</v>
      </c>
      <c r="BM121" s="158" t="s">
        <v>1326</v>
      </c>
    </row>
    <row r="122" spans="2:51" s="13" customFormat="1" ht="12">
      <c r="B122" s="160"/>
      <c r="D122" s="347" t="s">
        <v>190</v>
      </c>
      <c r="F122" s="162" t="s">
        <v>508</v>
      </c>
      <c r="H122" s="163">
        <v>42.45</v>
      </c>
      <c r="I122" s="164"/>
      <c r="L122" s="160"/>
      <c r="M122" s="165"/>
      <c r="N122" s="166"/>
      <c r="O122" s="166"/>
      <c r="P122" s="166"/>
      <c r="Q122" s="166"/>
      <c r="R122" s="166"/>
      <c r="S122" s="166"/>
      <c r="T122" s="167"/>
      <c r="AT122" s="161" t="s">
        <v>190</v>
      </c>
      <c r="AU122" s="161" t="s">
        <v>79</v>
      </c>
      <c r="AV122" s="13" t="s">
        <v>79</v>
      </c>
      <c r="AW122" s="13" t="s">
        <v>4</v>
      </c>
      <c r="AX122" s="13" t="s">
        <v>15</v>
      </c>
      <c r="AY122" s="161" t="s">
        <v>182</v>
      </c>
    </row>
    <row r="123" spans="1:65" s="2" customFormat="1" ht="44.25" customHeight="1">
      <c r="A123" s="33"/>
      <c r="B123" s="146"/>
      <c r="C123" s="147" t="s">
        <v>219</v>
      </c>
      <c r="D123" s="346" t="s">
        <v>184</v>
      </c>
      <c r="E123" s="148" t="s">
        <v>257</v>
      </c>
      <c r="F123" s="149" t="s">
        <v>258</v>
      </c>
      <c r="G123" s="150" t="s">
        <v>245</v>
      </c>
      <c r="H123" s="151">
        <v>1.415</v>
      </c>
      <c r="I123" s="152"/>
      <c r="J123" s="153">
        <f>ROUND(I123*H123,2)</f>
        <v>0</v>
      </c>
      <c r="K123" s="149" t="s">
        <v>188</v>
      </c>
      <c r="L123" s="34"/>
      <c r="M123" s="154" t="s">
        <v>3</v>
      </c>
      <c r="N123" s="155" t="s">
        <v>42</v>
      </c>
      <c r="O123" s="54"/>
      <c r="P123" s="156">
        <f>O123*H123</f>
        <v>0</v>
      </c>
      <c r="Q123" s="156">
        <v>0</v>
      </c>
      <c r="R123" s="156">
        <f>Q123*H123</f>
        <v>0</v>
      </c>
      <c r="S123" s="156">
        <v>0</v>
      </c>
      <c r="T123" s="157">
        <f>S123*H123</f>
        <v>0</v>
      </c>
      <c r="U123" s="33"/>
      <c r="V123" s="33"/>
      <c r="W123" s="33"/>
      <c r="X123" s="33"/>
      <c r="Y123" s="33"/>
      <c r="Z123" s="33"/>
      <c r="AA123" s="33"/>
      <c r="AB123" s="33"/>
      <c r="AC123" s="33"/>
      <c r="AD123" s="33"/>
      <c r="AE123" s="33"/>
      <c r="AR123" s="158" t="s">
        <v>87</v>
      </c>
      <c r="AT123" s="158" t="s">
        <v>184</v>
      </c>
      <c r="AU123" s="158" t="s">
        <v>79</v>
      </c>
      <c r="AY123" s="18" t="s">
        <v>182</v>
      </c>
      <c r="BE123" s="159">
        <f>IF(N123="základní",J123,0)</f>
        <v>0</v>
      </c>
      <c r="BF123" s="159">
        <f>IF(N123="snížená",J123,0)</f>
        <v>0</v>
      </c>
      <c r="BG123" s="159">
        <f>IF(N123="zákl. přenesená",J123,0)</f>
        <v>0</v>
      </c>
      <c r="BH123" s="159">
        <f>IF(N123="sníž. přenesená",J123,0)</f>
        <v>0</v>
      </c>
      <c r="BI123" s="159">
        <f>IF(N123="nulová",J123,0)</f>
        <v>0</v>
      </c>
      <c r="BJ123" s="18" t="s">
        <v>15</v>
      </c>
      <c r="BK123" s="159">
        <f>ROUND(I123*H123,2)</f>
        <v>0</v>
      </c>
      <c r="BL123" s="18" t="s">
        <v>87</v>
      </c>
      <c r="BM123" s="158" t="s">
        <v>1327</v>
      </c>
    </row>
    <row r="124" spans="2:63" s="12" customFormat="1" ht="22.9" customHeight="1">
      <c r="B124" s="133"/>
      <c r="D124" s="348" t="s">
        <v>70</v>
      </c>
      <c r="E124" s="144" t="s">
        <v>260</v>
      </c>
      <c r="F124" s="144" t="s">
        <v>261</v>
      </c>
      <c r="I124" s="136"/>
      <c r="J124" s="145">
        <f>BK124</f>
        <v>0</v>
      </c>
      <c r="L124" s="133"/>
      <c r="M124" s="138"/>
      <c r="N124" s="139"/>
      <c r="O124" s="139"/>
      <c r="P124" s="140">
        <f>P125</f>
        <v>0</v>
      </c>
      <c r="Q124" s="139"/>
      <c r="R124" s="140">
        <f>R125</f>
        <v>0</v>
      </c>
      <c r="S124" s="139"/>
      <c r="T124" s="141">
        <f>T125</f>
        <v>0</v>
      </c>
      <c r="AR124" s="134" t="s">
        <v>15</v>
      </c>
      <c r="AT124" s="142" t="s">
        <v>70</v>
      </c>
      <c r="AU124" s="142" t="s">
        <v>15</v>
      </c>
      <c r="AY124" s="134" t="s">
        <v>182</v>
      </c>
      <c r="BK124" s="143">
        <f>BK125</f>
        <v>0</v>
      </c>
    </row>
    <row r="125" spans="1:65" s="2" customFormat="1" ht="55.5" customHeight="1">
      <c r="A125" s="33"/>
      <c r="B125" s="146"/>
      <c r="C125" s="147" t="s">
        <v>235</v>
      </c>
      <c r="D125" s="346" t="s">
        <v>184</v>
      </c>
      <c r="E125" s="148" t="s">
        <v>1195</v>
      </c>
      <c r="F125" s="149" t="s">
        <v>1196</v>
      </c>
      <c r="G125" s="150" t="s">
        <v>245</v>
      </c>
      <c r="H125" s="151">
        <v>0.033</v>
      </c>
      <c r="I125" s="152"/>
      <c r="J125" s="153">
        <f>ROUND(I125*H125,2)</f>
        <v>0</v>
      </c>
      <c r="K125" s="149" t="s">
        <v>188</v>
      </c>
      <c r="L125" s="34"/>
      <c r="M125" s="154" t="s">
        <v>3</v>
      </c>
      <c r="N125" s="155" t="s">
        <v>42</v>
      </c>
      <c r="O125" s="54"/>
      <c r="P125" s="156">
        <f>O125*H125</f>
        <v>0</v>
      </c>
      <c r="Q125" s="156">
        <v>0</v>
      </c>
      <c r="R125" s="156">
        <f>Q125*H125</f>
        <v>0</v>
      </c>
      <c r="S125" s="156">
        <v>0</v>
      </c>
      <c r="T125" s="157">
        <f>S125*H125</f>
        <v>0</v>
      </c>
      <c r="U125" s="33"/>
      <c r="V125" s="33"/>
      <c r="W125" s="33"/>
      <c r="X125" s="33"/>
      <c r="Y125" s="33"/>
      <c r="Z125" s="33"/>
      <c r="AA125" s="33"/>
      <c r="AB125" s="33"/>
      <c r="AC125" s="33"/>
      <c r="AD125" s="33"/>
      <c r="AE125" s="33"/>
      <c r="AR125" s="158" t="s">
        <v>87</v>
      </c>
      <c r="AT125" s="158" t="s">
        <v>184</v>
      </c>
      <c r="AU125" s="158" t="s">
        <v>79</v>
      </c>
      <c r="AY125" s="18" t="s">
        <v>182</v>
      </c>
      <c r="BE125" s="159">
        <f>IF(N125="základní",J125,0)</f>
        <v>0</v>
      </c>
      <c r="BF125" s="159">
        <f>IF(N125="snížená",J125,0)</f>
        <v>0</v>
      </c>
      <c r="BG125" s="159">
        <f>IF(N125="zákl. přenesená",J125,0)</f>
        <v>0</v>
      </c>
      <c r="BH125" s="159">
        <f>IF(N125="sníž. přenesená",J125,0)</f>
        <v>0</v>
      </c>
      <c r="BI125" s="159">
        <f>IF(N125="nulová",J125,0)</f>
        <v>0</v>
      </c>
      <c r="BJ125" s="18" t="s">
        <v>15</v>
      </c>
      <c r="BK125" s="159">
        <f>ROUND(I125*H125,2)</f>
        <v>0</v>
      </c>
      <c r="BL125" s="18" t="s">
        <v>87</v>
      </c>
      <c r="BM125" s="158" t="s">
        <v>1328</v>
      </c>
    </row>
    <row r="126" spans="2:63" s="12" customFormat="1" ht="25.9" customHeight="1">
      <c r="B126" s="133"/>
      <c r="D126" s="348" t="s">
        <v>70</v>
      </c>
      <c r="E126" s="135" t="s">
        <v>265</v>
      </c>
      <c r="F126" s="135" t="s">
        <v>266</v>
      </c>
      <c r="I126" s="136"/>
      <c r="J126" s="137">
        <f>BK126</f>
        <v>0</v>
      </c>
      <c r="L126" s="133"/>
      <c r="M126" s="138"/>
      <c r="N126" s="139"/>
      <c r="O126" s="139"/>
      <c r="P126" s="140">
        <f>P127+P133+P143+P155</f>
        <v>0</v>
      </c>
      <c r="Q126" s="139"/>
      <c r="R126" s="140">
        <f>R127+R133+R143+R155</f>
        <v>0.157984</v>
      </c>
      <c r="S126" s="139"/>
      <c r="T126" s="141">
        <f>T127+T133+T143+T155</f>
        <v>1.318285</v>
      </c>
      <c r="AR126" s="134" t="s">
        <v>79</v>
      </c>
      <c r="AT126" s="142" t="s">
        <v>70</v>
      </c>
      <c r="AU126" s="142" t="s">
        <v>71</v>
      </c>
      <c r="AY126" s="134" t="s">
        <v>182</v>
      </c>
      <c r="BK126" s="143">
        <f>BK127+BK133+BK143+BK155</f>
        <v>0</v>
      </c>
    </row>
    <row r="127" spans="2:63" s="12" customFormat="1" ht="22.9" customHeight="1">
      <c r="B127" s="133"/>
      <c r="D127" s="348" t="s">
        <v>70</v>
      </c>
      <c r="E127" s="144" t="s">
        <v>326</v>
      </c>
      <c r="F127" s="144" t="s">
        <v>327</v>
      </c>
      <c r="I127" s="136"/>
      <c r="J127" s="145">
        <f>BK127</f>
        <v>0</v>
      </c>
      <c r="L127" s="133"/>
      <c r="M127" s="138"/>
      <c r="N127" s="139"/>
      <c r="O127" s="139"/>
      <c r="P127" s="140">
        <f>SUM(P128:P132)</f>
        <v>0</v>
      </c>
      <c r="Q127" s="139"/>
      <c r="R127" s="140">
        <f>SUM(R128:R132)</f>
        <v>0.10071000000000001</v>
      </c>
      <c r="S127" s="139"/>
      <c r="T127" s="141">
        <f>SUM(T128:T132)</f>
        <v>0.13768</v>
      </c>
      <c r="AR127" s="134" t="s">
        <v>79</v>
      </c>
      <c r="AT127" s="142" t="s">
        <v>70</v>
      </c>
      <c r="AU127" s="142" t="s">
        <v>15</v>
      </c>
      <c r="AY127" s="134" t="s">
        <v>182</v>
      </c>
      <c r="BK127" s="143">
        <f>SUM(BK128:BK132)</f>
        <v>0</v>
      </c>
    </row>
    <row r="128" spans="1:65" s="2" customFormat="1" ht="48">
      <c r="A128" s="33"/>
      <c r="B128" s="146"/>
      <c r="C128" s="147" t="s">
        <v>242</v>
      </c>
      <c r="D128" s="346" t="s">
        <v>184</v>
      </c>
      <c r="E128" s="148" t="s">
        <v>329</v>
      </c>
      <c r="F128" s="149" t="s">
        <v>330</v>
      </c>
      <c r="G128" s="150" t="s">
        <v>187</v>
      </c>
      <c r="H128" s="151">
        <v>8</v>
      </c>
      <c r="I128" s="152"/>
      <c r="J128" s="153">
        <f>ROUND(I128*H128,2)</f>
        <v>0</v>
      </c>
      <c r="K128" s="149" t="s">
        <v>3</v>
      </c>
      <c r="L128" s="34"/>
      <c r="M128" s="154" t="s">
        <v>3</v>
      </c>
      <c r="N128" s="155" t="s">
        <v>42</v>
      </c>
      <c r="O128" s="54"/>
      <c r="P128" s="156">
        <f>O128*H128</f>
        <v>0</v>
      </c>
      <c r="Q128" s="156">
        <v>0.01254</v>
      </c>
      <c r="R128" s="156">
        <f>Q128*H128</f>
        <v>0.10032</v>
      </c>
      <c r="S128" s="156">
        <v>0</v>
      </c>
      <c r="T128" s="157">
        <f>S128*H128</f>
        <v>0</v>
      </c>
      <c r="U128" s="33"/>
      <c r="V128" s="33"/>
      <c r="W128" s="33"/>
      <c r="X128" s="33"/>
      <c r="Y128" s="33"/>
      <c r="Z128" s="33"/>
      <c r="AA128" s="33"/>
      <c r="AB128" s="33"/>
      <c r="AC128" s="33"/>
      <c r="AD128" s="33"/>
      <c r="AE128" s="33"/>
      <c r="AR128" s="158" t="s">
        <v>269</v>
      </c>
      <c r="AT128" s="158" t="s">
        <v>184</v>
      </c>
      <c r="AU128" s="158" t="s">
        <v>79</v>
      </c>
      <c r="AY128" s="18" t="s">
        <v>182</v>
      </c>
      <c r="BE128" s="159">
        <f>IF(N128="základní",J128,0)</f>
        <v>0</v>
      </c>
      <c r="BF128" s="159">
        <f>IF(N128="snížená",J128,0)</f>
        <v>0</v>
      </c>
      <c r="BG128" s="159">
        <f>IF(N128="zákl. přenesená",J128,0)</f>
        <v>0</v>
      </c>
      <c r="BH128" s="159">
        <f>IF(N128="sníž. přenesená",J128,0)</f>
        <v>0</v>
      </c>
      <c r="BI128" s="159">
        <f>IF(N128="nulová",J128,0)</f>
        <v>0</v>
      </c>
      <c r="BJ128" s="18" t="s">
        <v>15</v>
      </c>
      <c r="BK128" s="159">
        <f>ROUND(I128*H128,2)</f>
        <v>0</v>
      </c>
      <c r="BL128" s="18" t="s">
        <v>269</v>
      </c>
      <c r="BM128" s="158" t="s">
        <v>1329</v>
      </c>
    </row>
    <row r="129" spans="1:65" s="2" customFormat="1" ht="48">
      <c r="A129" s="33"/>
      <c r="B129" s="146"/>
      <c r="C129" s="147" t="s">
        <v>247</v>
      </c>
      <c r="D129" s="346" t="s">
        <v>184</v>
      </c>
      <c r="E129" s="148" t="s">
        <v>333</v>
      </c>
      <c r="F129" s="149" t="s">
        <v>334</v>
      </c>
      <c r="G129" s="150" t="s">
        <v>187</v>
      </c>
      <c r="H129" s="151">
        <v>8</v>
      </c>
      <c r="I129" s="152"/>
      <c r="J129" s="153">
        <f>ROUND(I129*H129,2)</f>
        <v>0</v>
      </c>
      <c r="K129" s="149" t="s">
        <v>188</v>
      </c>
      <c r="L129" s="34"/>
      <c r="M129" s="154" t="s">
        <v>3</v>
      </c>
      <c r="N129" s="155" t="s">
        <v>42</v>
      </c>
      <c r="O129" s="54"/>
      <c r="P129" s="156">
        <f>O129*H129</f>
        <v>0</v>
      </c>
      <c r="Q129" s="156">
        <v>0</v>
      </c>
      <c r="R129" s="156">
        <f>Q129*H129</f>
        <v>0</v>
      </c>
      <c r="S129" s="156">
        <v>0.01721</v>
      </c>
      <c r="T129" s="157">
        <f>S129*H129</f>
        <v>0.13768</v>
      </c>
      <c r="U129" s="33"/>
      <c r="V129" s="33"/>
      <c r="W129" s="33"/>
      <c r="X129" s="33"/>
      <c r="Y129" s="33"/>
      <c r="Z129" s="33"/>
      <c r="AA129" s="33"/>
      <c r="AB129" s="33"/>
      <c r="AC129" s="33"/>
      <c r="AD129" s="33"/>
      <c r="AE129" s="33"/>
      <c r="AR129" s="158" t="s">
        <v>269</v>
      </c>
      <c r="AT129" s="158" t="s">
        <v>184</v>
      </c>
      <c r="AU129" s="158" t="s">
        <v>79</v>
      </c>
      <c r="AY129" s="18" t="s">
        <v>182</v>
      </c>
      <c r="BE129" s="159">
        <f>IF(N129="základní",J129,0)</f>
        <v>0</v>
      </c>
      <c r="BF129" s="159">
        <f>IF(N129="snížená",J129,0)</f>
        <v>0</v>
      </c>
      <c r="BG129" s="159">
        <f>IF(N129="zákl. přenesená",J129,0)</f>
        <v>0</v>
      </c>
      <c r="BH129" s="159">
        <f>IF(N129="sníž. přenesená",J129,0)</f>
        <v>0</v>
      </c>
      <c r="BI129" s="159">
        <f>IF(N129="nulová",J129,0)</f>
        <v>0</v>
      </c>
      <c r="BJ129" s="18" t="s">
        <v>15</v>
      </c>
      <c r="BK129" s="159">
        <f>ROUND(I129*H129,2)</f>
        <v>0</v>
      </c>
      <c r="BL129" s="18" t="s">
        <v>269</v>
      </c>
      <c r="BM129" s="158" t="s">
        <v>1330</v>
      </c>
    </row>
    <row r="130" spans="1:65" s="2" customFormat="1" ht="33" customHeight="1">
      <c r="A130" s="33"/>
      <c r="B130" s="146"/>
      <c r="C130" s="147" t="s">
        <v>251</v>
      </c>
      <c r="D130" s="346" t="s">
        <v>184</v>
      </c>
      <c r="E130" s="148" t="s">
        <v>337</v>
      </c>
      <c r="F130" s="149" t="s">
        <v>338</v>
      </c>
      <c r="G130" s="150" t="s">
        <v>300</v>
      </c>
      <c r="H130" s="151">
        <v>1</v>
      </c>
      <c r="I130" s="152"/>
      <c r="J130" s="153">
        <f>ROUND(I130*H130,2)</f>
        <v>0</v>
      </c>
      <c r="K130" s="149" t="s">
        <v>3</v>
      </c>
      <c r="L130" s="34"/>
      <c r="M130" s="154" t="s">
        <v>3</v>
      </c>
      <c r="N130" s="155" t="s">
        <v>42</v>
      </c>
      <c r="O130" s="54"/>
      <c r="P130" s="156">
        <f>O130*H130</f>
        <v>0</v>
      </c>
      <c r="Q130" s="156">
        <v>3E-05</v>
      </c>
      <c r="R130" s="156">
        <f>Q130*H130</f>
        <v>3E-05</v>
      </c>
      <c r="S130" s="156">
        <v>0</v>
      </c>
      <c r="T130" s="157">
        <f>S130*H130</f>
        <v>0</v>
      </c>
      <c r="U130" s="33"/>
      <c r="V130" s="33"/>
      <c r="W130" s="33"/>
      <c r="X130" s="33"/>
      <c r="Y130" s="33"/>
      <c r="Z130" s="33"/>
      <c r="AA130" s="33"/>
      <c r="AB130" s="33"/>
      <c r="AC130" s="33"/>
      <c r="AD130" s="33"/>
      <c r="AE130" s="33"/>
      <c r="AR130" s="158" t="s">
        <v>269</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269</v>
      </c>
      <c r="BM130" s="158" t="s">
        <v>1331</v>
      </c>
    </row>
    <row r="131" spans="1:65" s="2" customFormat="1" ht="21.75" customHeight="1">
      <c r="A131" s="33"/>
      <c r="B131" s="146"/>
      <c r="C131" s="184" t="s">
        <v>256</v>
      </c>
      <c r="D131" s="349" t="s">
        <v>341</v>
      </c>
      <c r="E131" s="185" t="s">
        <v>342</v>
      </c>
      <c r="F131" s="186" t="s">
        <v>343</v>
      </c>
      <c r="G131" s="187" t="s">
        <v>300</v>
      </c>
      <c r="H131" s="188">
        <v>1</v>
      </c>
      <c r="I131" s="189"/>
      <c r="J131" s="190">
        <f>ROUND(I131*H131,2)</f>
        <v>0</v>
      </c>
      <c r="K131" s="186" t="s">
        <v>3</v>
      </c>
      <c r="L131" s="191"/>
      <c r="M131" s="192" t="s">
        <v>3</v>
      </c>
      <c r="N131" s="193" t="s">
        <v>42</v>
      </c>
      <c r="O131" s="54"/>
      <c r="P131" s="156">
        <f>O131*H131</f>
        <v>0</v>
      </c>
      <c r="Q131" s="156">
        <v>0.00036</v>
      </c>
      <c r="R131" s="156">
        <f>Q131*H131</f>
        <v>0.00036</v>
      </c>
      <c r="S131" s="156">
        <v>0</v>
      </c>
      <c r="T131" s="157">
        <f>S131*H131</f>
        <v>0</v>
      </c>
      <c r="U131" s="33"/>
      <c r="V131" s="33"/>
      <c r="W131" s="33"/>
      <c r="X131" s="33"/>
      <c r="Y131" s="33"/>
      <c r="Z131" s="33"/>
      <c r="AA131" s="33"/>
      <c r="AB131" s="33"/>
      <c r="AC131" s="33"/>
      <c r="AD131" s="33"/>
      <c r="AE131" s="33"/>
      <c r="AR131" s="158" t="s">
        <v>344</v>
      </c>
      <c r="AT131" s="158" t="s">
        <v>341</v>
      </c>
      <c r="AU131" s="158" t="s">
        <v>79</v>
      </c>
      <c r="AY131" s="18" t="s">
        <v>182</v>
      </c>
      <c r="BE131" s="159">
        <f>IF(N131="základní",J131,0)</f>
        <v>0</v>
      </c>
      <c r="BF131" s="159">
        <f>IF(N131="snížená",J131,0)</f>
        <v>0</v>
      </c>
      <c r="BG131" s="159">
        <f>IF(N131="zákl. přenesená",J131,0)</f>
        <v>0</v>
      </c>
      <c r="BH131" s="159">
        <f>IF(N131="sníž. přenesená",J131,0)</f>
        <v>0</v>
      </c>
      <c r="BI131" s="159">
        <f>IF(N131="nulová",J131,0)</f>
        <v>0</v>
      </c>
      <c r="BJ131" s="18" t="s">
        <v>15</v>
      </c>
      <c r="BK131" s="159">
        <f>ROUND(I131*H131,2)</f>
        <v>0</v>
      </c>
      <c r="BL131" s="18" t="s">
        <v>269</v>
      </c>
      <c r="BM131" s="158" t="s">
        <v>1332</v>
      </c>
    </row>
    <row r="132" spans="1:65" s="2" customFormat="1" ht="48">
      <c r="A132" s="33"/>
      <c r="B132" s="146"/>
      <c r="C132" s="147" t="s">
        <v>9</v>
      </c>
      <c r="D132" s="346" t="s">
        <v>184</v>
      </c>
      <c r="E132" s="148" t="s">
        <v>1218</v>
      </c>
      <c r="F132" s="149" t="s">
        <v>1219</v>
      </c>
      <c r="G132" s="150" t="s">
        <v>290</v>
      </c>
      <c r="H132" s="183"/>
      <c r="I132" s="152"/>
      <c r="J132" s="153">
        <f>ROUND(I132*H132,2)</f>
        <v>0</v>
      </c>
      <c r="K132" s="149" t="s">
        <v>188</v>
      </c>
      <c r="L132" s="34"/>
      <c r="M132" s="154" t="s">
        <v>3</v>
      </c>
      <c r="N132" s="155" t="s">
        <v>42</v>
      </c>
      <c r="O132" s="54"/>
      <c r="P132" s="156">
        <f>O132*H132</f>
        <v>0</v>
      </c>
      <c r="Q132" s="156">
        <v>0</v>
      </c>
      <c r="R132" s="156">
        <f>Q132*H132</f>
        <v>0</v>
      </c>
      <c r="S132" s="156">
        <v>0</v>
      </c>
      <c r="T132" s="157">
        <f>S132*H132</f>
        <v>0</v>
      </c>
      <c r="U132" s="33"/>
      <c r="V132" s="33"/>
      <c r="W132" s="33"/>
      <c r="X132" s="33"/>
      <c r="Y132" s="33"/>
      <c r="Z132" s="33"/>
      <c r="AA132" s="33"/>
      <c r="AB132" s="33"/>
      <c r="AC132" s="33"/>
      <c r="AD132" s="33"/>
      <c r="AE132" s="33"/>
      <c r="AR132" s="158" t="s">
        <v>269</v>
      </c>
      <c r="AT132" s="158" t="s">
        <v>184</v>
      </c>
      <c r="AU132" s="158" t="s">
        <v>79</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269</v>
      </c>
      <c r="BM132" s="158" t="s">
        <v>1333</v>
      </c>
    </row>
    <row r="133" spans="2:63" s="12" customFormat="1" ht="22.9" customHeight="1">
      <c r="B133" s="133"/>
      <c r="D133" s="348" t="s">
        <v>70</v>
      </c>
      <c r="E133" s="144" t="s">
        <v>349</v>
      </c>
      <c r="F133" s="144" t="s">
        <v>350</v>
      </c>
      <c r="I133" s="136"/>
      <c r="J133" s="145">
        <f>BK133</f>
        <v>0</v>
      </c>
      <c r="L133" s="133"/>
      <c r="M133" s="138"/>
      <c r="N133" s="139"/>
      <c r="O133" s="139"/>
      <c r="P133" s="140">
        <f>SUM(P134:P142)</f>
        <v>0</v>
      </c>
      <c r="Q133" s="139"/>
      <c r="R133" s="140">
        <f>SUM(R134:R142)</f>
        <v>0</v>
      </c>
      <c r="S133" s="139"/>
      <c r="T133" s="141">
        <f>SUM(T134:T142)</f>
        <v>1</v>
      </c>
      <c r="AR133" s="134" t="s">
        <v>79</v>
      </c>
      <c r="AT133" s="142" t="s">
        <v>70</v>
      </c>
      <c r="AU133" s="142" t="s">
        <v>15</v>
      </c>
      <c r="AY133" s="134" t="s">
        <v>182</v>
      </c>
      <c r="BK133" s="143">
        <f>SUM(BK134:BK142)</f>
        <v>0</v>
      </c>
    </row>
    <row r="134" spans="1:65" s="2" customFormat="1" ht="44.25" customHeight="1">
      <c r="A134" s="33"/>
      <c r="B134" s="146"/>
      <c r="C134" s="147" t="s">
        <v>269</v>
      </c>
      <c r="D134" s="346" t="s">
        <v>184</v>
      </c>
      <c r="E134" s="148" t="s">
        <v>1228</v>
      </c>
      <c r="F134" s="149" t="s">
        <v>1229</v>
      </c>
      <c r="G134" s="150" t="s">
        <v>290</v>
      </c>
      <c r="H134" s="183"/>
      <c r="I134" s="152"/>
      <c r="J134" s="153">
        <f aca="true" t="shared" si="0" ref="J134:J142">ROUND(I134*H134,2)</f>
        <v>0</v>
      </c>
      <c r="K134" s="149" t="s">
        <v>188</v>
      </c>
      <c r="L134" s="34"/>
      <c r="M134" s="154" t="s">
        <v>3</v>
      </c>
      <c r="N134" s="155" t="s">
        <v>42</v>
      </c>
      <c r="O134" s="54"/>
      <c r="P134" s="156">
        <f aca="true" t="shared" si="1" ref="P134:P142">O134*H134</f>
        <v>0</v>
      </c>
      <c r="Q134" s="156">
        <v>0</v>
      </c>
      <c r="R134" s="156">
        <f aca="true" t="shared" si="2" ref="R134:R142">Q134*H134</f>
        <v>0</v>
      </c>
      <c r="S134" s="156">
        <v>0</v>
      </c>
      <c r="T134" s="157">
        <f aca="true" t="shared" si="3" ref="T134:T142">S134*H134</f>
        <v>0</v>
      </c>
      <c r="U134" s="33"/>
      <c r="V134" s="33"/>
      <c r="W134" s="33"/>
      <c r="X134" s="33"/>
      <c r="Y134" s="33"/>
      <c r="Z134" s="33"/>
      <c r="AA134" s="33"/>
      <c r="AB134" s="33"/>
      <c r="AC134" s="33"/>
      <c r="AD134" s="33"/>
      <c r="AE134" s="33"/>
      <c r="AR134" s="158" t="s">
        <v>269</v>
      </c>
      <c r="AT134" s="158" t="s">
        <v>184</v>
      </c>
      <c r="AU134" s="158" t="s">
        <v>79</v>
      </c>
      <c r="AY134" s="18" t="s">
        <v>182</v>
      </c>
      <c r="BE134" s="159">
        <f aca="true" t="shared" si="4" ref="BE134:BE142">IF(N134="základní",J134,0)</f>
        <v>0</v>
      </c>
      <c r="BF134" s="159">
        <f aca="true" t="shared" si="5" ref="BF134:BF142">IF(N134="snížená",J134,0)</f>
        <v>0</v>
      </c>
      <c r="BG134" s="159">
        <f aca="true" t="shared" si="6" ref="BG134:BG142">IF(N134="zákl. přenesená",J134,0)</f>
        <v>0</v>
      </c>
      <c r="BH134" s="159">
        <f aca="true" t="shared" si="7" ref="BH134:BH142">IF(N134="sníž. přenesená",J134,0)</f>
        <v>0</v>
      </c>
      <c r="BI134" s="159">
        <f aca="true" t="shared" si="8" ref="BI134:BI142">IF(N134="nulová",J134,0)</f>
        <v>0</v>
      </c>
      <c r="BJ134" s="18" t="s">
        <v>15</v>
      </c>
      <c r="BK134" s="159">
        <f aca="true" t="shared" si="9" ref="BK134:BK142">ROUND(I134*H134,2)</f>
        <v>0</v>
      </c>
      <c r="BL134" s="18" t="s">
        <v>269</v>
      </c>
      <c r="BM134" s="158" t="s">
        <v>1334</v>
      </c>
    </row>
    <row r="135" spans="1:65" s="2" customFormat="1" ht="24">
      <c r="A135" s="33"/>
      <c r="B135" s="146"/>
      <c r="C135" s="147" t="s">
        <v>273</v>
      </c>
      <c r="D135" s="346" t="s">
        <v>184</v>
      </c>
      <c r="E135" s="148" t="s">
        <v>517</v>
      </c>
      <c r="F135" s="149" t="s">
        <v>518</v>
      </c>
      <c r="G135" s="150" t="s">
        <v>519</v>
      </c>
      <c r="H135" s="151">
        <v>1</v>
      </c>
      <c r="I135" s="152"/>
      <c r="J135" s="153">
        <f t="shared" si="0"/>
        <v>0</v>
      </c>
      <c r="K135" s="149" t="s">
        <v>3</v>
      </c>
      <c r="L135" s="34"/>
      <c r="M135" s="154" t="s">
        <v>3</v>
      </c>
      <c r="N135" s="155" t="s">
        <v>42</v>
      </c>
      <c r="O135" s="54"/>
      <c r="P135" s="156">
        <f t="shared" si="1"/>
        <v>0</v>
      </c>
      <c r="Q135" s="156">
        <v>0</v>
      </c>
      <c r="R135" s="156">
        <f t="shared" si="2"/>
        <v>0</v>
      </c>
      <c r="S135" s="156">
        <v>1</v>
      </c>
      <c r="T135" s="157">
        <f t="shared" si="3"/>
        <v>1</v>
      </c>
      <c r="U135" s="33"/>
      <c r="V135" s="33"/>
      <c r="W135" s="33"/>
      <c r="X135" s="33"/>
      <c r="Y135" s="33"/>
      <c r="Z135" s="33"/>
      <c r="AA135" s="33"/>
      <c r="AB135" s="33"/>
      <c r="AC135" s="33"/>
      <c r="AD135" s="33"/>
      <c r="AE135" s="33"/>
      <c r="AR135" s="158" t="s">
        <v>269</v>
      </c>
      <c r="AT135" s="158" t="s">
        <v>184</v>
      </c>
      <c r="AU135" s="158" t="s">
        <v>79</v>
      </c>
      <c r="AY135" s="18" t="s">
        <v>182</v>
      </c>
      <c r="BE135" s="159">
        <f t="shared" si="4"/>
        <v>0</v>
      </c>
      <c r="BF135" s="159">
        <f t="shared" si="5"/>
        <v>0</v>
      </c>
      <c r="BG135" s="159">
        <f t="shared" si="6"/>
        <v>0</v>
      </c>
      <c r="BH135" s="159">
        <f t="shared" si="7"/>
        <v>0</v>
      </c>
      <c r="BI135" s="159">
        <f t="shared" si="8"/>
        <v>0</v>
      </c>
      <c r="BJ135" s="18" t="s">
        <v>15</v>
      </c>
      <c r="BK135" s="159">
        <f t="shared" si="9"/>
        <v>0</v>
      </c>
      <c r="BL135" s="18" t="s">
        <v>269</v>
      </c>
      <c r="BM135" s="158" t="s">
        <v>1335</v>
      </c>
    </row>
    <row r="136" spans="1:65" s="2" customFormat="1" ht="72">
      <c r="A136" s="33"/>
      <c r="B136" s="146"/>
      <c r="C136" s="147" t="s">
        <v>280</v>
      </c>
      <c r="D136" s="346" t="s">
        <v>184</v>
      </c>
      <c r="E136" s="148" t="s">
        <v>521</v>
      </c>
      <c r="F136" s="149" t="s">
        <v>522</v>
      </c>
      <c r="G136" s="150" t="s">
        <v>519</v>
      </c>
      <c r="H136" s="151">
        <v>1</v>
      </c>
      <c r="I136" s="152"/>
      <c r="J136" s="153">
        <f t="shared" si="0"/>
        <v>0</v>
      </c>
      <c r="K136" s="149" t="s">
        <v>3</v>
      </c>
      <c r="L136" s="34"/>
      <c r="M136" s="154" t="s">
        <v>3</v>
      </c>
      <c r="N136" s="155" t="s">
        <v>42</v>
      </c>
      <c r="O136" s="54"/>
      <c r="P136" s="156">
        <f t="shared" si="1"/>
        <v>0</v>
      </c>
      <c r="Q136" s="156">
        <v>0</v>
      </c>
      <c r="R136" s="156">
        <f t="shared" si="2"/>
        <v>0</v>
      </c>
      <c r="S136" s="156">
        <v>0</v>
      </c>
      <c r="T136" s="157">
        <f t="shared" si="3"/>
        <v>0</v>
      </c>
      <c r="U136" s="33"/>
      <c r="V136" s="33"/>
      <c r="W136" s="33"/>
      <c r="X136" s="33"/>
      <c r="Y136" s="33"/>
      <c r="Z136" s="33"/>
      <c r="AA136" s="33"/>
      <c r="AB136" s="33"/>
      <c r="AC136" s="33"/>
      <c r="AD136" s="33"/>
      <c r="AE136" s="33"/>
      <c r="AR136" s="158" t="s">
        <v>269</v>
      </c>
      <c r="AT136" s="158" t="s">
        <v>184</v>
      </c>
      <c r="AU136" s="158" t="s">
        <v>79</v>
      </c>
      <c r="AY136" s="18" t="s">
        <v>182</v>
      </c>
      <c r="BE136" s="159">
        <f t="shared" si="4"/>
        <v>0</v>
      </c>
      <c r="BF136" s="159">
        <f t="shared" si="5"/>
        <v>0</v>
      </c>
      <c r="BG136" s="159">
        <f t="shared" si="6"/>
        <v>0</v>
      </c>
      <c r="BH136" s="159">
        <f t="shared" si="7"/>
        <v>0</v>
      </c>
      <c r="BI136" s="159">
        <f t="shared" si="8"/>
        <v>0</v>
      </c>
      <c r="BJ136" s="18" t="s">
        <v>15</v>
      </c>
      <c r="BK136" s="159">
        <f t="shared" si="9"/>
        <v>0</v>
      </c>
      <c r="BL136" s="18" t="s">
        <v>269</v>
      </c>
      <c r="BM136" s="158" t="s">
        <v>1336</v>
      </c>
    </row>
    <row r="137" spans="1:65" s="2" customFormat="1" ht="16.5" customHeight="1">
      <c r="A137" s="33"/>
      <c r="B137" s="146"/>
      <c r="C137" s="147" t="s">
        <v>287</v>
      </c>
      <c r="D137" s="346" t="s">
        <v>184</v>
      </c>
      <c r="E137" s="148" t="s">
        <v>524</v>
      </c>
      <c r="F137" s="149" t="s">
        <v>525</v>
      </c>
      <c r="G137" s="150" t="s">
        <v>300</v>
      </c>
      <c r="H137" s="151">
        <v>1</v>
      </c>
      <c r="I137" s="152"/>
      <c r="J137" s="153">
        <f t="shared" si="0"/>
        <v>0</v>
      </c>
      <c r="K137" s="149" t="s">
        <v>3</v>
      </c>
      <c r="L137" s="34"/>
      <c r="M137" s="154" t="s">
        <v>3</v>
      </c>
      <c r="N137" s="155" t="s">
        <v>42</v>
      </c>
      <c r="O137" s="54"/>
      <c r="P137" s="156">
        <f t="shared" si="1"/>
        <v>0</v>
      </c>
      <c r="Q137" s="156">
        <v>0</v>
      </c>
      <c r="R137" s="156">
        <f t="shared" si="2"/>
        <v>0</v>
      </c>
      <c r="S137" s="156">
        <v>0</v>
      </c>
      <c r="T137" s="157">
        <f t="shared" si="3"/>
        <v>0</v>
      </c>
      <c r="U137" s="33"/>
      <c r="V137" s="33"/>
      <c r="W137" s="33"/>
      <c r="X137" s="33"/>
      <c r="Y137" s="33"/>
      <c r="Z137" s="33"/>
      <c r="AA137" s="33"/>
      <c r="AB137" s="33"/>
      <c r="AC137" s="33"/>
      <c r="AD137" s="33"/>
      <c r="AE137" s="33"/>
      <c r="AR137" s="158" t="s">
        <v>269</v>
      </c>
      <c r="AT137" s="158" t="s">
        <v>184</v>
      </c>
      <c r="AU137" s="158" t="s">
        <v>79</v>
      </c>
      <c r="AY137" s="18" t="s">
        <v>182</v>
      </c>
      <c r="BE137" s="159">
        <f t="shared" si="4"/>
        <v>0</v>
      </c>
      <c r="BF137" s="159">
        <f t="shared" si="5"/>
        <v>0</v>
      </c>
      <c r="BG137" s="159">
        <f t="shared" si="6"/>
        <v>0</v>
      </c>
      <c r="BH137" s="159">
        <f t="shared" si="7"/>
        <v>0</v>
      </c>
      <c r="BI137" s="159">
        <f t="shared" si="8"/>
        <v>0</v>
      </c>
      <c r="BJ137" s="18" t="s">
        <v>15</v>
      </c>
      <c r="BK137" s="159">
        <f t="shared" si="9"/>
        <v>0</v>
      </c>
      <c r="BL137" s="18" t="s">
        <v>269</v>
      </c>
      <c r="BM137" s="158" t="s">
        <v>1337</v>
      </c>
    </row>
    <row r="138" spans="1:65" s="2" customFormat="1" ht="16.5" customHeight="1">
      <c r="A138" s="33"/>
      <c r="B138" s="146"/>
      <c r="C138" s="147" t="s">
        <v>294</v>
      </c>
      <c r="D138" s="346" t="s">
        <v>184</v>
      </c>
      <c r="E138" s="148" t="s">
        <v>527</v>
      </c>
      <c r="F138" s="149" t="s">
        <v>528</v>
      </c>
      <c r="G138" s="150" t="s">
        <v>300</v>
      </c>
      <c r="H138" s="151">
        <v>1</v>
      </c>
      <c r="I138" s="152"/>
      <c r="J138" s="153">
        <f t="shared" si="0"/>
        <v>0</v>
      </c>
      <c r="K138" s="149" t="s">
        <v>3</v>
      </c>
      <c r="L138" s="34"/>
      <c r="M138" s="154" t="s">
        <v>3</v>
      </c>
      <c r="N138" s="155" t="s">
        <v>42</v>
      </c>
      <c r="O138" s="54"/>
      <c r="P138" s="156">
        <f t="shared" si="1"/>
        <v>0</v>
      </c>
      <c r="Q138" s="156">
        <v>0</v>
      </c>
      <c r="R138" s="156">
        <f t="shared" si="2"/>
        <v>0</v>
      </c>
      <c r="S138" s="156">
        <v>0</v>
      </c>
      <c r="T138" s="157">
        <f t="shared" si="3"/>
        <v>0</v>
      </c>
      <c r="U138" s="33"/>
      <c r="V138" s="33"/>
      <c r="W138" s="33"/>
      <c r="X138" s="33"/>
      <c r="Y138" s="33"/>
      <c r="Z138" s="33"/>
      <c r="AA138" s="33"/>
      <c r="AB138" s="33"/>
      <c r="AC138" s="33"/>
      <c r="AD138" s="33"/>
      <c r="AE138" s="33"/>
      <c r="AR138" s="158" t="s">
        <v>269</v>
      </c>
      <c r="AT138" s="158" t="s">
        <v>184</v>
      </c>
      <c r="AU138" s="158" t="s">
        <v>79</v>
      </c>
      <c r="AY138" s="18" t="s">
        <v>182</v>
      </c>
      <c r="BE138" s="159">
        <f t="shared" si="4"/>
        <v>0</v>
      </c>
      <c r="BF138" s="159">
        <f t="shared" si="5"/>
        <v>0</v>
      </c>
      <c r="BG138" s="159">
        <f t="shared" si="6"/>
        <v>0</v>
      </c>
      <c r="BH138" s="159">
        <f t="shared" si="7"/>
        <v>0</v>
      </c>
      <c r="BI138" s="159">
        <f t="shared" si="8"/>
        <v>0</v>
      </c>
      <c r="BJ138" s="18" t="s">
        <v>15</v>
      </c>
      <c r="BK138" s="159">
        <f t="shared" si="9"/>
        <v>0</v>
      </c>
      <c r="BL138" s="18" t="s">
        <v>269</v>
      </c>
      <c r="BM138" s="158" t="s">
        <v>1338</v>
      </c>
    </row>
    <row r="139" spans="1:65" s="2" customFormat="1" ht="16.5" customHeight="1">
      <c r="A139" s="33"/>
      <c r="B139" s="146"/>
      <c r="C139" s="147" t="s">
        <v>8</v>
      </c>
      <c r="D139" s="346" t="s">
        <v>184</v>
      </c>
      <c r="E139" s="148" t="s">
        <v>530</v>
      </c>
      <c r="F139" s="149" t="s">
        <v>531</v>
      </c>
      <c r="G139" s="150" t="s">
        <v>300</v>
      </c>
      <c r="H139" s="151">
        <v>1</v>
      </c>
      <c r="I139" s="152"/>
      <c r="J139" s="153">
        <f t="shared" si="0"/>
        <v>0</v>
      </c>
      <c r="K139" s="149" t="s">
        <v>3</v>
      </c>
      <c r="L139" s="34"/>
      <c r="M139" s="154" t="s">
        <v>3</v>
      </c>
      <c r="N139" s="155" t="s">
        <v>42</v>
      </c>
      <c r="O139" s="54"/>
      <c r="P139" s="156">
        <f t="shared" si="1"/>
        <v>0</v>
      </c>
      <c r="Q139" s="156">
        <v>0</v>
      </c>
      <c r="R139" s="156">
        <f t="shared" si="2"/>
        <v>0</v>
      </c>
      <c r="S139" s="156">
        <v>0</v>
      </c>
      <c r="T139" s="157">
        <f t="shared" si="3"/>
        <v>0</v>
      </c>
      <c r="U139" s="33"/>
      <c r="V139" s="33"/>
      <c r="W139" s="33"/>
      <c r="X139" s="33"/>
      <c r="Y139" s="33"/>
      <c r="Z139" s="33"/>
      <c r="AA139" s="33"/>
      <c r="AB139" s="33"/>
      <c r="AC139" s="33"/>
      <c r="AD139" s="33"/>
      <c r="AE139" s="33"/>
      <c r="AR139" s="158" t="s">
        <v>269</v>
      </c>
      <c r="AT139" s="158" t="s">
        <v>184</v>
      </c>
      <c r="AU139" s="158" t="s">
        <v>79</v>
      </c>
      <c r="AY139" s="18" t="s">
        <v>182</v>
      </c>
      <c r="BE139" s="159">
        <f t="shared" si="4"/>
        <v>0</v>
      </c>
      <c r="BF139" s="159">
        <f t="shared" si="5"/>
        <v>0</v>
      </c>
      <c r="BG139" s="159">
        <f t="shared" si="6"/>
        <v>0</v>
      </c>
      <c r="BH139" s="159">
        <f t="shared" si="7"/>
        <v>0</v>
      </c>
      <c r="BI139" s="159">
        <f t="shared" si="8"/>
        <v>0</v>
      </c>
      <c r="BJ139" s="18" t="s">
        <v>15</v>
      </c>
      <c r="BK139" s="159">
        <f t="shared" si="9"/>
        <v>0</v>
      </c>
      <c r="BL139" s="18" t="s">
        <v>269</v>
      </c>
      <c r="BM139" s="158" t="s">
        <v>1339</v>
      </c>
    </row>
    <row r="140" spans="1:65" s="2" customFormat="1" ht="16.5" customHeight="1">
      <c r="A140" s="33"/>
      <c r="B140" s="146"/>
      <c r="C140" s="147" t="s">
        <v>302</v>
      </c>
      <c r="D140" s="346" t="s">
        <v>184</v>
      </c>
      <c r="E140" s="148" t="s">
        <v>533</v>
      </c>
      <c r="F140" s="149" t="s">
        <v>534</v>
      </c>
      <c r="G140" s="150" t="s">
        <v>300</v>
      </c>
      <c r="H140" s="151">
        <v>1</v>
      </c>
      <c r="I140" s="152"/>
      <c r="J140" s="153">
        <f t="shared" si="0"/>
        <v>0</v>
      </c>
      <c r="K140" s="149" t="s">
        <v>3</v>
      </c>
      <c r="L140" s="34"/>
      <c r="M140" s="154" t="s">
        <v>3</v>
      </c>
      <c r="N140" s="155" t="s">
        <v>42</v>
      </c>
      <c r="O140" s="54"/>
      <c r="P140" s="156">
        <f t="shared" si="1"/>
        <v>0</v>
      </c>
      <c r="Q140" s="156">
        <v>0</v>
      </c>
      <c r="R140" s="156">
        <f t="shared" si="2"/>
        <v>0</v>
      </c>
      <c r="S140" s="156">
        <v>0</v>
      </c>
      <c r="T140" s="157">
        <f t="shared" si="3"/>
        <v>0</v>
      </c>
      <c r="U140" s="33"/>
      <c r="V140" s="33"/>
      <c r="W140" s="33"/>
      <c r="X140" s="33"/>
      <c r="Y140" s="33"/>
      <c r="Z140" s="33"/>
      <c r="AA140" s="33"/>
      <c r="AB140" s="33"/>
      <c r="AC140" s="33"/>
      <c r="AD140" s="33"/>
      <c r="AE140" s="33"/>
      <c r="AR140" s="158" t="s">
        <v>269</v>
      </c>
      <c r="AT140" s="158" t="s">
        <v>184</v>
      </c>
      <c r="AU140" s="158" t="s">
        <v>79</v>
      </c>
      <c r="AY140" s="18" t="s">
        <v>182</v>
      </c>
      <c r="BE140" s="159">
        <f t="shared" si="4"/>
        <v>0</v>
      </c>
      <c r="BF140" s="159">
        <f t="shared" si="5"/>
        <v>0</v>
      </c>
      <c r="BG140" s="159">
        <f t="shared" si="6"/>
        <v>0</v>
      </c>
      <c r="BH140" s="159">
        <f t="shared" si="7"/>
        <v>0</v>
      </c>
      <c r="BI140" s="159">
        <f t="shared" si="8"/>
        <v>0</v>
      </c>
      <c r="BJ140" s="18" t="s">
        <v>15</v>
      </c>
      <c r="BK140" s="159">
        <f t="shared" si="9"/>
        <v>0</v>
      </c>
      <c r="BL140" s="18" t="s">
        <v>269</v>
      </c>
      <c r="BM140" s="158" t="s">
        <v>1340</v>
      </c>
    </row>
    <row r="141" spans="1:65" s="2" customFormat="1" ht="16.5" customHeight="1">
      <c r="A141" s="33"/>
      <c r="B141" s="146"/>
      <c r="C141" s="147" t="s">
        <v>306</v>
      </c>
      <c r="D141" s="346" t="s">
        <v>184</v>
      </c>
      <c r="E141" s="148" t="s">
        <v>536</v>
      </c>
      <c r="F141" s="149" t="s">
        <v>537</v>
      </c>
      <c r="G141" s="150" t="s">
        <v>300</v>
      </c>
      <c r="H141" s="151">
        <v>1</v>
      </c>
      <c r="I141" s="152"/>
      <c r="J141" s="153">
        <f t="shared" si="0"/>
        <v>0</v>
      </c>
      <c r="K141" s="149" t="s">
        <v>3</v>
      </c>
      <c r="L141" s="34"/>
      <c r="M141" s="154" t="s">
        <v>3</v>
      </c>
      <c r="N141" s="155" t="s">
        <v>42</v>
      </c>
      <c r="O141" s="54"/>
      <c r="P141" s="156">
        <f t="shared" si="1"/>
        <v>0</v>
      </c>
      <c r="Q141" s="156">
        <v>0</v>
      </c>
      <c r="R141" s="156">
        <f t="shared" si="2"/>
        <v>0</v>
      </c>
      <c r="S141" s="156">
        <v>0</v>
      </c>
      <c r="T141" s="157">
        <f t="shared" si="3"/>
        <v>0</v>
      </c>
      <c r="U141" s="33"/>
      <c r="V141" s="33"/>
      <c r="W141" s="33"/>
      <c r="X141" s="33"/>
      <c r="Y141" s="33"/>
      <c r="Z141" s="33"/>
      <c r="AA141" s="33"/>
      <c r="AB141" s="33"/>
      <c r="AC141" s="33"/>
      <c r="AD141" s="33"/>
      <c r="AE141" s="33"/>
      <c r="AR141" s="158" t="s">
        <v>269</v>
      </c>
      <c r="AT141" s="158" t="s">
        <v>184</v>
      </c>
      <c r="AU141" s="158" t="s">
        <v>79</v>
      </c>
      <c r="AY141" s="18" t="s">
        <v>182</v>
      </c>
      <c r="BE141" s="159">
        <f t="shared" si="4"/>
        <v>0</v>
      </c>
      <c r="BF141" s="159">
        <f t="shared" si="5"/>
        <v>0</v>
      </c>
      <c r="BG141" s="159">
        <f t="shared" si="6"/>
        <v>0</v>
      </c>
      <c r="BH141" s="159">
        <f t="shared" si="7"/>
        <v>0</v>
      </c>
      <c r="BI141" s="159">
        <f t="shared" si="8"/>
        <v>0</v>
      </c>
      <c r="BJ141" s="18" t="s">
        <v>15</v>
      </c>
      <c r="BK141" s="159">
        <f t="shared" si="9"/>
        <v>0</v>
      </c>
      <c r="BL141" s="18" t="s">
        <v>269</v>
      </c>
      <c r="BM141" s="158" t="s">
        <v>1341</v>
      </c>
    </row>
    <row r="142" spans="1:65" s="2" customFormat="1" ht="24">
      <c r="A142" s="33"/>
      <c r="B142" s="146"/>
      <c r="C142" s="147" t="s">
        <v>310</v>
      </c>
      <c r="D142" s="346" t="s">
        <v>184</v>
      </c>
      <c r="E142" s="148" t="s">
        <v>539</v>
      </c>
      <c r="F142" s="149" t="s">
        <v>540</v>
      </c>
      <c r="G142" s="150" t="s">
        <v>300</v>
      </c>
      <c r="H142" s="151">
        <v>1</v>
      </c>
      <c r="I142" s="152"/>
      <c r="J142" s="153">
        <f t="shared" si="0"/>
        <v>0</v>
      </c>
      <c r="K142" s="149" t="s">
        <v>3</v>
      </c>
      <c r="L142" s="34"/>
      <c r="M142" s="154" t="s">
        <v>3</v>
      </c>
      <c r="N142" s="155" t="s">
        <v>42</v>
      </c>
      <c r="O142" s="54"/>
      <c r="P142" s="156">
        <f t="shared" si="1"/>
        <v>0</v>
      </c>
      <c r="Q142" s="156">
        <v>0</v>
      </c>
      <c r="R142" s="156">
        <f t="shared" si="2"/>
        <v>0</v>
      </c>
      <c r="S142" s="156">
        <v>0</v>
      </c>
      <c r="T142" s="157">
        <f t="shared" si="3"/>
        <v>0</v>
      </c>
      <c r="U142" s="33"/>
      <c r="V142" s="33"/>
      <c r="W142" s="33"/>
      <c r="X142" s="33"/>
      <c r="Y142" s="33"/>
      <c r="Z142" s="33"/>
      <c r="AA142" s="33"/>
      <c r="AB142" s="33"/>
      <c r="AC142" s="33"/>
      <c r="AD142" s="33"/>
      <c r="AE142" s="33"/>
      <c r="AR142" s="158" t="s">
        <v>269</v>
      </c>
      <c r="AT142" s="158" t="s">
        <v>184</v>
      </c>
      <c r="AU142" s="158" t="s">
        <v>79</v>
      </c>
      <c r="AY142" s="18" t="s">
        <v>182</v>
      </c>
      <c r="BE142" s="159">
        <f t="shared" si="4"/>
        <v>0</v>
      </c>
      <c r="BF142" s="159">
        <f t="shared" si="5"/>
        <v>0</v>
      </c>
      <c r="BG142" s="159">
        <f t="shared" si="6"/>
        <v>0</v>
      </c>
      <c r="BH142" s="159">
        <f t="shared" si="7"/>
        <v>0</v>
      </c>
      <c r="BI142" s="159">
        <f t="shared" si="8"/>
        <v>0</v>
      </c>
      <c r="BJ142" s="18" t="s">
        <v>15</v>
      </c>
      <c r="BK142" s="159">
        <f t="shared" si="9"/>
        <v>0</v>
      </c>
      <c r="BL142" s="18" t="s">
        <v>269</v>
      </c>
      <c r="BM142" s="158" t="s">
        <v>1342</v>
      </c>
    </row>
    <row r="143" spans="2:63" s="12" customFormat="1" ht="22.9" customHeight="1">
      <c r="B143" s="133"/>
      <c r="D143" s="348" t="s">
        <v>70</v>
      </c>
      <c r="E143" s="144" t="s">
        <v>420</v>
      </c>
      <c r="F143" s="144" t="s">
        <v>421</v>
      </c>
      <c r="I143" s="136"/>
      <c r="J143" s="145">
        <f>BK143</f>
        <v>0</v>
      </c>
      <c r="L143" s="133"/>
      <c r="M143" s="138"/>
      <c r="N143" s="139"/>
      <c r="O143" s="139"/>
      <c r="P143" s="140">
        <f>SUM(P144:P154)</f>
        <v>0</v>
      </c>
      <c r="Q143" s="139"/>
      <c r="R143" s="140">
        <f>SUM(R144:R154)</f>
        <v>0.007909</v>
      </c>
      <c r="S143" s="139"/>
      <c r="T143" s="141">
        <f>SUM(T144:T154)</f>
        <v>0.17115000000000002</v>
      </c>
      <c r="AR143" s="134" t="s">
        <v>79</v>
      </c>
      <c r="AT143" s="142" t="s">
        <v>70</v>
      </c>
      <c r="AU143" s="142" t="s">
        <v>15</v>
      </c>
      <c r="AY143" s="134" t="s">
        <v>182</v>
      </c>
      <c r="BK143" s="143">
        <f>SUM(BK144:BK154)</f>
        <v>0</v>
      </c>
    </row>
    <row r="144" spans="1:65" s="2" customFormat="1" ht="24">
      <c r="A144" s="33"/>
      <c r="B144" s="146"/>
      <c r="C144" s="147" t="s">
        <v>314</v>
      </c>
      <c r="D144" s="346" t="s">
        <v>184</v>
      </c>
      <c r="E144" s="148" t="s">
        <v>423</v>
      </c>
      <c r="F144" s="149" t="s">
        <v>424</v>
      </c>
      <c r="G144" s="150" t="s">
        <v>187</v>
      </c>
      <c r="H144" s="151">
        <v>2.1</v>
      </c>
      <c r="I144" s="152"/>
      <c r="J144" s="153">
        <f>ROUND(I144*H144,2)</f>
        <v>0</v>
      </c>
      <c r="K144" s="149" t="s">
        <v>188</v>
      </c>
      <c r="L144" s="34"/>
      <c r="M144" s="154" t="s">
        <v>3</v>
      </c>
      <c r="N144" s="155" t="s">
        <v>42</v>
      </c>
      <c r="O144" s="54"/>
      <c r="P144" s="156">
        <f>O144*H144</f>
        <v>0</v>
      </c>
      <c r="Q144" s="156">
        <v>0</v>
      </c>
      <c r="R144" s="156">
        <f>Q144*H144</f>
        <v>0</v>
      </c>
      <c r="S144" s="156">
        <v>0.0815</v>
      </c>
      <c r="T144" s="157">
        <f>S144*H144</f>
        <v>0.17115000000000002</v>
      </c>
      <c r="U144" s="33"/>
      <c r="V144" s="33"/>
      <c r="W144" s="33"/>
      <c r="X144" s="33"/>
      <c r="Y144" s="33"/>
      <c r="Z144" s="33"/>
      <c r="AA144" s="33"/>
      <c r="AB144" s="33"/>
      <c r="AC144" s="33"/>
      <c r="AD144" s="33"/>
      <c r="AE144" s="33"/>
      <c r="AR144" s="158" t="s">
        <v>269</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269</v>
      </c>
      <c r="BM144" s="158" t="s">
        <v>1343</v>
      </c>
    </row>
    <row r="145" spans="2:51" s="13" customFormat="1" ht="12">
      <c r="B145" s="160"/>
      <c r="D145" s="347" t="s">
        <v>190</v>
      </c>
      <c r="E145" s="161" t="s">
        <v>3</v>
      </c>
      <c r="F145" s="162" t="s">
        <v>499</v>
      </c>
      <c r="H145" s="163">
        <v>2.1</v>
      </c>
      <c r="I145" s="164"/>
      <c r="L145" s="160"/>
      <c r="M145" s="165"/>
      <c r="N145" s="166"/>
      <c r="O145" s="166"/>
      <c r="P145" s="166"/>
      <c r="Q145" s="166"/>
      <c r="R145" s="166"/>
      <c r="S145" s="166"/>
      <c r="T145" s="167"/>
      <c r="AT145" s="161" t="s">
        <v>190</v>
      </c>
      <c r="AU145" s="161" t="s">
        <v>79</v>
      </c>
      <c r="AV145" s="13" t="s">
        <v>79</v>
      </c>
      <c r="AW145" s="13" t="s">
        <v>33</v>
      </c>
      <c r="AX145" s="13" t="s">
        <v>15</v>
      </c>
      <c r="AY145" s="161" t="s">
        <v>182</v>
      </c>
    </row>
    <row r="146" spans="1:65" s="2" customFormat="1" ht="44.25" customHeight="1">
      <c r="A146" s="33"/>
      <c r="B146" s="146"/>
      <c r="C146" s="147" t="s">
        <v>318</v>
      </c>
      <c r="D146" s="346" t="s">
        <v>184</v>
      </c>
      <c r="E146" s="148" t="s">
        <v>428</v>
      </c>
      <c r="F146" s="149" t="s">
        <v>429</v>
      </c>
      <c r="G146" s="150" t="s">
        <v>187</v>
      </c>
      <c r="H146" s="151">
        <v>2.1</v>
      </c>
      <c r="I146" s="152"/>
      <c r="J146" s="153">
        <f>ROUND(I146*H146,2)</f>
        <v>0</v>
      </c>
      <c r="K146" s="149" t="s">
        <v>188</v>
      </c>
      <c r="L146" s="34"/>
      <c r="M146" s="154" t="s">
        <v>3</v>
      </c>
      <c r="N146" s="155" t="s">
        <v>42</v>
      </c>
      <c r="O146" s="54"/>
      <c r="P146" s="156">
        <f>O146*H146</f>
        <v>0</v>
      </c>
      <c r="Q146" s="156">
        <v>0.0029</v>
      </c>
      <c r="R146" s="156">
        <f>Q146*H146</f>
        <v>0.00609</v>
      </c>
      <c r="S146" s="156">
        <v>0</v>
      </c>
      <c r="T146" s="157">
        <f>S146*H146</f>
        <v>0</v>
      </c>
      <c r="U146" s="33"/>
      <c r="V146" s="33"/>
      <c r="W146" s="33"/>
      <c r="X146" s="33"/>
      <c r="Y146" s="33"/>
      <c r="Z146" s="33"/>
      <c r="AA146" s="33"/>
      <c r="AB146" s="33"/>
      <c r="AC146" s="33"/>
      <c r="AD146" s="33"/>
      <c r="AE146" s="33"/>
      <c r="AR146" s="158" t="s">
        <v>269</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269</v>
      </c>
      <c r="BM146" s="158" t="s">
        <v>1344</v>
      </c>
    </row>
    <row r="147" spans="1:65" s="2" customFormat="1" ht="24">
      <c r="A147" s="33"/>
      <c r="B147" s="146"/>
      <c r="C147" s="184" t="s">
        <v>322</v>
      </c>
      <c r="D147" s="349" t="s">
        <v>341</v>
      </c>
      <c r="E147" s="185" t="s">
        <v>433</v>
      </c>
      <c r="F147" s="186" t="s">
        <v>434</v>
      </c>
      <c r="G147" s="187" t="s">
        <v>187</v>
      </c>
      <c r="H147" s="188">
        <v>2.31</v>
      </c>
      <c r="I147" s="189"/>
      <c r="J147" s="190">
        <f>ROUND(I147*H147,2)</f>
        <v>0</v>
      </c>
      <c r="K147" s="186" t="s">
        <v>3</v>
      </c>
      <c r="L147" s="191"/>
      <c r="M147" s="192" t="s">
        <v>3</v>
      </c>
      <c r="N147" s="193" t="s">
        <v>42</v>
      </c>
      <c r="O147" s="54"/>
      <c r="P147" s="156">
        <f>O147*H147</f>
        <v>0</v>
      </c>
      <c r="Q147" s="156">
        <v>0</v>
      </c>
      <c r="R147" s="156">
        <f>Q147*H147</f>
        <v>0</v>
      </c>
      <c r="S147" s="156">
        <v>0</v>
      </c>
      <c r="T147" s="157">
        <f>S147*H147</f>
        <v>0</v>
      </c>
      <c r="U147" s="33"/>
      <c r="V147" s="33"/>
      <c r="W147" s="33"/>
      <c r="X147" s="33"/>
      <c r="Y147" s="33"/>
      <c r="Z147" s="33"/>
      <c r="AA147" s="33"/>
      <c r="AB147" s="33"/>
      <c r="AC147" s="33"/>
      <c r="AD147" s="33"/>
      <c r="AE147" s="33"/>
      <c r="AR147" s="158" t="s">
        <v>344</v>
      </c>
      <c r="AT147" s="158" t="s">
        <v>341</v>
      </c>
      <c r="AU147" s="158" t="s">
        <v>79</v>
      </c>
      <c r="AY147" s="18" t="s">
        <v>182</v>
      </c>
      <c r="BE147" s="159">
        <f>IF(N147="základní",J147,0)</f>
        <v>0</v>
      </c>
      <c r="BF147" s="159">
        <f>IF(N147="snížená",J147,0)</f>
        <v>0</v>
      </c>
      <c r="BG147" s="159">
        <f>IF(N147="zákl. přenesená",J147,0)</f>
        <v>0</v>
      </c>
      <c r="BH147" s="159">
        <f>IF(N147="sníž. přenesená",J147,0)</f>
        <v>0</v>
      </c>
      <c r="BI147" s="159">
        <f>IF(N147="nulová",J147,0)</f>
        <v>0</v>
      </c>
      <c r="BJ147" s="18" t="s">
        <v>15</v>
      </c>
      <c r="BK147" s="159">
        <f>ROUND(I147*H147,2)</f>
        <v>0</v>
      </c>
      <c r="BL147" s="18" t="s">
        <v>269</v>
      </c>
      <c r="BM147" s="158" t="s">
        <v>1345</v>
      </c>
    </row>
    <row r="148" spans="2:51" s="13" customFormat="1" ht="12">
      <c r="B148" s="160"/>
      <c r="D148" s="347" t="s">
        <v>190</v>
      </c>
      <c r="F148" s="162" t="s">
        <v>545</v>
      </c>
      <c r="H148" s="163">
        <v>2.31</v>
      </c>
      <c r="I148" s="164"/>
      <c r="L148" s="160"/>
      <c r="M148" s="165"/>
      <c r="N148" s="166"/>
      <c r="O148" s="166"/>
      <c r="P148" s="166"/>
      <c r="Q148" s="166"/>
      <c r="R148" s="166"/>
      <c r="S148" s="166"/>
      <c r="T148" s="167"/>
      <c r="AT148" s="161" t="s">
        <v>190</v>
      </c>
      <c r="AU148" s="161" t="s">
        <v>79</v>
      </c>
      <c r="AV148" s="13" t="s">
        <v>79</v>
      </c>
      <c r="AW148" s="13" t="s">
        <v>4</v>
      </c>
      <c r="AX148" s="13" t="s">
        <v>15</v>
      </c>
      <c r="AY148" s="161" t="s">
        <v>182</v>
      </c>
    </row>
    <row r="149" spans="1:65" s="2" customFormat="1" ht="24">
      <c r="A149" s="33"/>
      <c r="B149" s="146"/>
      <c r="C149" s="147" t="s">
        <v>328</v>
      </c>
      <c r="D149" s="346" t="s">
        <v>184</v>
      </c>
      <c r="E149" s="148" t="s">
        <v>546</v>
      </c>
      <c r="F149" s="149" t="s">
        <v>547</v>
      </c>
      <c r="G149" s="150" t="s">
        <v>194</v>
      </c>
      <c r="H149" s="151">
        <v>4.1</v>
      </c>
      <c r="I149" s="152"/>
      <c r="J149" s="153">
        <f>ROUND(I149*H149,2)</f>
        <v>0</v>
      </c>
      <c r="K149" s="149" t="s">
        <v>188</v>
      </c>
      <c r="L149" s="34"/>
      <c r="M149" s="154" t="s">
        <v>3</v>
      </c>
      <c r="N149" s="155" t="s">
        <v>42</v>
      </c>
      <c r="O149" s="54"/>
      <c r="P149" s="156">
        <f>O149*H149</f>
        <v>0</v>
      </c>
      <c r="Q149" s="156">
        <v>0.00026</v>
      </c>
      <c r="R149" s="156">
        <f>Q149*H149</f>
        <v>0.0010659999999999999</v>
      </c>
      <c r="S149" s="156">
        <v>0</v>
      </c>
      <c r="T149" s="157">
        <f>S149*H149</f>
        <v>0</v>
      </c>
      <c r="U149" s="33"/>
      <c r="V149" s="33"/>
      <c r="W149" s="33"/>
      <c r="X149" s="33"/>
      <c r="Y149" s="33"/>
      <c r="Z149" s="33"/>
      <c r="AA149" s="33"/>
      <c r="AB149" s="33"/>
      <c r="AC149" s="33"/>
      <c r="AD149" s="33"/>
      <c r="AE149" s="33"/>
      <c r="AR149" s="158" t="s">
        <v>269</v>
      </c>
      <c r="AT149" s="158" t="s">
        <v>184</v>
      </c>
      <c r="AU149" s="158" t="s">
        <v>79</v>
      </c>
      <c r="AY149" s="18" t="s">
        <v>182</v>
      </c>
      <c r="BE149" s="159">
        <f>IF(N149="základní",J149,0)</f>
        <v>0</v>
      </c>
      <c r="BF149" s="159">
        <f>IF(N149="snížená",J149,0)</f>
        <v>0</v>
      </c>
      <c r="BG149" s="159">
        <f>IF(N149="zákl. přenesená",J149,0)</f>
        <v>0</v>
      </c>
      <c r="BH149" s="159">
        <f>IF(N149="sníž. přenesená",J149,0)</f>
        <v>0</v>
      </c>
      <c r="BI149" s="159">
        <f>IF(N149="nulová",J149,0)</f>
        <v>0</v>
      </c>
      <c r="BJ149" s="18" t="s">
        <v>15</v>
      </c>
      <c r="BK149" s="159">
        <f>ROUND(I149*H149,2)</f>
        <v>0</v>
      </c>
      <c r="BL149" s="18" t="s">
        <v>269</v>
      </c>
      <c r="BM149" s="158" t="s">
        <v>1346</v>
      </c>
    </row>
    <row r="150" spans="2:51" s="13" customFormat="1" ht="12">
      <c r="B150" s="160"/>
      <c r="D150" s="347" t="s">
        <v>190</v>
      </c>
      <c r="E150" s="161" t="s">
        <v>3</v>
      </c>
      <c r="F150" s="162" t="s">
        <v>549</v>
      </c>
      <c r="H150" s="163">
        <v>4.1</v>
      </c>
      <c r="I150" s="164"/>
      <c r="L150" s="160"/>
      <c r="M150" s="165"/>
      <c r="N150" s="166"/>
      <c r="O150" s="166"/>
      <c r="P150" s="166"/>
      <c r="Q150" s="166"/>
      <c r="R150" s="166"/>
      <c r="S150" s="166"/>
      <c r="T150" s="167"/>
      <c r="AT150" s="161" t="s">
        <v>190</v>
      </c>
      <c r="AU150" s="161" t="s">
        <v>79</v>
      </c>
      <c r="AV150" s="13" t="s">
        <v>79</v>
      </c>
      <c r="AW150" s="13" t="s">
        <v>33</v>
      </c>
      <c r="AX150" s="13" t="s">
        <v>15</v>
      </c>
      <c r="AY150" s="161" t="s">
        <v>182</v>
      </c>
    </row>
    <row r="151" spans="1:65" s="2" customFormat="1" ht="16.5" customHeight="1">
      <c r="A151" s="33"/>
      <c r="B151" s="146"/>
      <c r="C151" s="147" t="s">
        <v>332</v>
      </c>
      <c r="D151" s="346" t="s">
        <v>184</v>
      </c>
      <c r="E151" s="148" t="s">
        <v>453</v>
      </c>
      <c r="F151" s="149" t="s">
        <v>454</v>
      </c>
      <c r="G151" s="150" t="s">
        <v>187</v>
      </c>
      <c r="H151" s="151">
        <v>2.1</v>
      </c>
      <c r="I151" s="152"/>
      <c r="J151" s="153">
        <f>ROUND(I151*H151,2)</f>
        <v>0</v>
      </c>
      <c r="K151" s="149" t="s">
        <v>188</v>
      </c>
      <c r="L151" s="34"/>
      <c r="M151" s="154" t="s">
        <v>3</v>
      </c>
      <c r="N151" s="155" t="s">
        <v>42</v>
      </c>
      <c r="O151" s="54"/>
      <c r="P151" s="156">
        <f>O151*H151</f>
        <v>0</v>
      </c>
      <c r="Q151" s="156">
        <v>0.0003</v>
      </c>
      <c r="R151" s="156">
        <f>Q151*H151</f>
        <v>0.0006299999999999999</v>
      </c>
      <c r="S151" s="156">
        <v>0</v>
      </c>
      <c r="T151" s="157">
        <f>S151*H151</f>
        <v>0</v>
      </c>
      <c r="U151" s="33"/>
      <c r="V151" s="33"/>
      <c r="W151" s="33"/>
      <c r="X151" s="33"/>
      <c r="Y151" s="33"/>
      <c r="Z151" s="33"/>
      <c r="AA151" s="33"/>
      <c r="AB151" s="33"/>
      <c r="AC151" s="33"/>
      <c r="AD151" s="33"/>
      <c r="AE151" s="33"/>
      <c r="AR151" s="158" t="s">
        <v>269</v>
      </c>
      <c r="AT151" s="158" t="s">
        <v>184</v>
      </c>
      <c r="AU151" s="158" t="s">
        <v>79</v>
      </c>
      <c r="AY151" s="18" t="s">
        <v>182</v>
      </c>
      <c r="BE151" s="159">
        <f>IF(N151="základní",J151,0)</f>
        <v>0</v>
      </c>
      <c r="BF151" s="159">
        <f>IF(N151="snížená",J151,0)</f>
        <v>0</v>
      </c>
      <c r="BG151" s="159">
        <f>IF(N151="zákl. přenesená",J151,0)</f>
        <v>0</v>
      </c>
      <c r="BH151" s="159">
        <f>IF(N151="sníž. přenesená",J151,0)</f>
        <v>0</v>
      </c>
      <c r="BI151" s="159">
        <f>IF(N151="nulová",J151,0)</f>
        <v>0</v>
      </c>
      <c r="BJ151" s="18" t="s">
        <v>15</v>
      </c>
      <c r="BK151" s="159">
        <f>ROUND(I151*H151,2)</f>
        <v>0</v>
      </c>
      <c r="BL151" s="18" t="s">
        <v>269</v>
      </c>
      <c r="BM151" s="158" t="s">
        <v>1347</v>
      </c>
    </row>
    <row r="152" spans="1:65" s="2" customFormat="1" ht="16.5" customHeight="1">
      <c r="A152" s="33"/>
      <c r="B152" s="146"/>
      <c r="C152" s="147" t="s">
        <v>336</v>
      </c>
      <c r="D152" s="346" t="s">
        <v>184</v>
      </c>
      <c r="E152" s="148" t="s">
        <v>457</v>
      </c>
      <c r="F152" s="149" t="s">
        <v>458</v>
      </c>
      <c r="G152" s="150" t="s">
        <v>194</v>
      </c>
      <c r="H152" s="151">
        <v>4.1</v>
      </c>
      <c r="I152" s="152"/>
      <c r="J152" s="153">
        <f>ROUND(I152*H152,2)</f>
        <v>0</v>
      </c>
      <c r="K152" s="149" t="s">
        <v>188</v>
      </c>
      <c r="L152" s="34"/>
      <c r="M152" s="154" t="s">
        <v>3</v>
      </c>
      <c r="N152" s="155" t="s">
        <v>42</v>
      </c>
      <c r="O152" s="54"/>
      <c r="P152" s="156">
        <f>O152*H152</f>
        <v>0</v>
      </c>
      <c r="Q152" s="156">
        <v>3E-05</v>
      </c>
      <c r="R152" s="156">
        <f>Q152*H152</f>
        <v>0.00012299999999999998</v>
      </c>
      <c r="S152" s="156">
        <v>0</v>
      </c>
      <c r="T152" s="157">
        <f>S152*H152</f>
        <v>0</v>
      </c>
      <c r="U152" s="33"/>
      <c r="V152" s="33"/>
      <c r="W152" s="33"/>
      <c r="X152" s="33"/>
      <c r="Y152" s="33"/>
      <c r="Z152" s="33"/>
      <c r="AA152" s="33"/>
      <c r="AB152" s="33"/>
      <c r="AC152" s="33"/>
      <c r="AD152" s="33"/>
      <c r="AE152" s="33"/>
      <c r="AR152" s="158" t="s">
        <v>269</v>
      </c>
      <c r="AT152" s="158" t="s">
        <v>184</v>
      </c>
      <c r="AU152" s="158" t="s">
        <v>79</v>
      </c>
      <c r="AY152" s="18" t="s">
        <v>182</v>
      </c>
      <c r="BE152" s="159">
        <f>IF(N152="základní",J152,0)</f>
        <v>0</v>
      </c>
      <c r="BF152" s="159">
        <f>IF(N152="snížená",J152,0)</f>
        <v>0</v>
      </c>
      <c r="BG152" s="159">
        <f>IF(N152="zákl. přenesená",J152,0)</f>
        <v>0</v>
      </c>
      <c r="BH152" s="159">
        <f>IF(N152="sníž. přenesená",J152,0)</f>
        <v>0</v>
      </c>
      <c r="BI152" s="159">
        <f>IF(N152="nulová",J152,0)</f>
        <v>0</v>
      </c>
      <c r="BJ152" s="18" t="s">
        <v>15</v>
      </c>
      <c r="BK152" s="159">
        <f>ROUND(I152*H152,2)</f>
        <v>0</v>
      </c>
      <c r="BL152" s="18" t="s">
        <v>269</v>
      </c>
      <c r="BM152" s="158" t="s">
        <v>1348</v>
      </c>
    </row>
    <row r="153" spans="2:51" s="13" customFormat="1" ht="12">
      <c r="B153" s="160"/>
      <c r="D153" s="347" t="s">
        <v>190</v>
      </c>
      <c r="E153" s="161" t="s">
        <v>3</v>
      </c>
      <c r="F153" s="162" t="s">
        <v>549</v>
      </c>
      <c r="H153" s="163">
        <v>4.1</v>
      </c>
      <c r="I153" s="164"/>
      <c r="L153" s="160"/>
      <c r="M153" s="165"/>
      <c r="N153" s="166"/>
      <c r="O153" s="166"/>
      <c r="P153" s="166"/>
      <c r="Q153" s="166"/>
      <c r="R153" s="166"/>
      <c r="S153" s="166"/>
      <c r="T153" s="167"/>
      <c r="AT153" s="161" t="s">
        <v>190</v>
      </c>
      <c r="AU153" s="161" t="s">
        <v>79</v>
      </c>
      <c r="AV153" s="13" t="s">
        <v>79</v>
      </c>
      <c r="AW153" s="13" t="s">
        <v>33</v>
      </c>
      <c r="AX153" s="13" t="s">
        <v>15</v>
      </c>
      <c r="AY153" s="161" t="s">
        <v>182</v>
      </c>
    </row>
    <row r="154" spans="1:65" s="2" customFormat="1" ht="44.25" customHeight="1">
      <c r="A154" s="33"/>
      <c r="B154" s="146"/>
      <c r="C154" s="147" t="s">
        <v>340</v>
      </c>
      <c r="D154" s="346" t="s">
        <v>184</v>
      </c>
      <c r="E154" s="148" t="s">
        <v>1249</v>
      </c>
      <c r="F154" s="149" t="s">
        <v>1250</v>
      </c>
      <c r="G154" s="150" t="s">
        <v>290</v>
      </c>
      <c r="H154" s="183"/>
      <c r="I154" s="152"/>
      <c r="J154" s="153">
        <f>ROUND(I154*H154,2)</f>
        <v>0</v>
      </c>
      <c r="K154" s="149" t="s">
        <v>188</v>
      </c>
      <c r="L154" s="34"/>
      <c r="M154" s="154" t="s">
        <v>3</v>
      </c>
      <c r="N154" s="155" t="s">
        <v>42</v>
      </c>
      <c r="O154" s="54"/>
      <c r="P154" s="156">
        <f>O154*H154</f>
        <v>0</v>
      </c>
      <c r="Q154" s="156">
        <v>0</v>
      </c>
      <c r="R154" s="156">
        <f>Q154*H154</f>
        <v>0</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1349</v>
      </c>
    </row>
    <row r="155" spans="2:63" s="12" customFormat="1" ht="22.9" customHeight="1">
      <c r="B155" s="133"/>
      <c r="D155" s="348" t="s">
        <v>70</v>
      </c>
      <c r="E155" s="144" t="s">
        <v>487</v>
      </c>
      <c r="F155" s="144" t="s">
        <v>488</v>
      </c>
      <c r="I155" s="136"/>
      <c r="J155" s="145">
        <f>BK155</f>
        <v>0</v>
      </c>
      <c r="L155" s="133"/>
      <c r="M155" s="138"/>
      <c r="N155" s="139"/>
      <c r="O155" s="139"/>
      <c r="P155" s="140">
        <f>SUM(P156:P174)</f>
        <v>0</v>
      </c>
      <c r="Q155" s="139"/>
      <c r="R155" s="140">
        <f>SUM(R156:R174)</f>
        <v>0.049365</v>
      </c>
      <c r="S155" s="139"/>
      <c r="T155" s="141">
        <f>SUM(T156:T174)</f>
        <v>0.009455</v>
      </c>
      <c r="AR155" s="134" t="s">
        <v>79</v>
      </c>
      <c r="AT155" s="142" t="s">
        <v>70</v>
      </c>
      <c r="AU155" s="142" t="s">
        <v>15</v>
      </c>
      <c r="AY155" s="134" t="s">
        <v>182</v>
      </c>
      <c r="BK155" s="143">
        <f>SUM(BK156:BK174)</f>
        <v>0</v>
      </c>
    </row>
    <row r="156" spans="1:65" s="2" customFormat="1" ht="16.5" customHeight="1">
      <c r="A156" s="33"/>
      <c r="B156" s="146"/>
      <c r="C156" s="147" t="s">
        <v>344</v>
      </c>
      <c r="D156" s="346" t="s">
        <v>184</v>
      </c>
      <c r="E156" s="148" t="s">
        <v>553</v>
      </c>
      <c r="F156" s="149" t="s">
        <v>554</v>
      </c>
      <c r="G156" s="150" t="s">
        <v>187</v>
      </c>
      <c r="H156" s="151">
        <v>30.5</v>
      </c>
      <c r="I156" s="152"/>
      <c r="J156" s="153">
        <f>ROUND(I156*H156,2)</f>
        <v>0</v>
      </c>
      <c r="K156" s="149" t="s">
        <v>188</v>
      </c>
      <c r="L156" s="34"/>
      <c r="M156" s="154" t="s">
        <v>3</v>
      </c>
      <c r="N156" s="155" t="s">
        <v>42</v>
      </c>
      <c r="O156" s="54"/>
      <c r="P156" s="156">
        <f>O156*H156</f>
        <v>0</v>
      </c>
      <c r="Q156" s="156">
        <v>0.001</v>
      </c>
      <c r="R156" s="156">
        <f>Q156*H156</f>
        <v>0.0305</v>
      </c>
      <c r="S156" s="156">
        <v>0.00031</v>
      </c>
      <c r="T156" s="157">
        <f>S156*H156</f>
        <v>0.009455</v>
      </c>
      <c r="U156" s="33"/>
      <c r="V156" s="33"/>
      <c r="W156" s="33"/>
      <c r="X156" s="33"/>
      <c r="Y156" s="33"/>
      <c r="Z156" s="33"/>
      <c r="AA156" s="33"/>
      <c r="AB156" s="33"/>
      <c r="AC156" s="33"/>
      <c r="AD156" s="33"/>
      <c r="AE156" s="33"/>
      <c r="AR156" s="158" t="s">
        <v>269</v>
      </c>
      <c r="AT156" s="158" t="s">
        <v>184</v>
      </c>
      <c r="AU156" s="158" t="s">
        <v>79</v>
      </c>
      <c r="AY156" s="18" t="s">
        <v>182</v>
      </c>
      <c r="BE156" s="159">
        <f>IF(N156="základní",J156,0)</f>
        <v>0</v>
      </c>
      <c r="BF156" s="159">
        <f>IF(N156="snížená",J156,0)</f>
        <v>0</v>
      </c>
      <c r="BG156" s="159">
        <f>IF(N156="zákl. přenesená",J156,0)</f>
        <v>0</v>
      </c>
      <c r="BH156" s="159">
        <f>IF(N156="sníž. přenesená",J156,0)</f>
        <v>0</v>
      </c>
      <c r="BI156" s="159">
        <f>IF(N156="nulová",J156,0)</f>
        <v>0</v>
      </c>
      <c r="BJ156" s="18" t="s">
        <v>15</v>
      </c>
      <c r="BK156" s="159">
        <f>ROUND(I156*H156,2)</f>
        <v>0</v>
      </c>
      <c r="BL156" s="18" t="s">
        <v>269</v>
      </c>
      <c r="BM156" s="158" t="s">
        <v>1350</v>
      </c>
    </row>
    <row r="157" spans="2:51" s="15" customFormat="1" ht="12">
      <c r="B157" s="176"/>
      <c r="D157" s="347" t="s">
        <v>190</v>
      </c>
      <c r="E157" s="177" t="s">
        <v>3</v>
      </c>
      <c r="F157" s="178" t="s">
        <v>556</v>
      </c>
      <c r="H157" s="177" t="s">
        <v>3</v>
      </c>
      <c r="I157" s="179"/>
      <c r="L157" s="176"/>
      <c r="M157" s="180"/>
      <c r="N157" s="181"/>
      <c r="O157" s="181"/>
      <c r="P157" s="181"/>
      <c r="Q157" s="181"/>
      <c r="R157" s="181"/>
      <c r="S157" s="181"/>
      <c r="T157" s="182"/>
      <c r="AT157" s="177" t="s">
        <v>190</v>
      </c>
      <c r="AU157" s="177" t="s">
        <v>79</v>
      </c>
      <c r="AV157" s="15" t="s">
        <v>15</v>
      </c>
      <c r="AW157" s="15" t="s">
        <v>33</v>
      </c>
      <c r="AX157" s="15" t="s">
        <v>71</v>
      </c>
      <c r="AY157" s="177" t="s">
        <v>182</v>
      </c>
    </row>
    <row r="158" spans="2:51" s="13" customFormat="1" ht="12">
      <c r="B158" s="160"/>
      <c r="D158" s="347" t="s">
        <v>190</v>
      </c>
      <c r="E158" s="161" t="s">
        <v>3</v>
      </c>
      <c r="F158" s="162" t="s">
        <v>557</v>
      </c>
      <c r="H158" s="163">
        <v>39.6</v>
      </c>
      <c r="I158" s="164"/>
      <c r="L158" s="160"/>
      <c r="M158" s="165"/>
      <c r="N158" s="166"/>
      <c r="O158" s="166"/>
      <c r="P158" s="166"/>
      <c r="Q158" s="166"/>
      <c r="R158" s="166"/>
      <c r="S158" s="166"/>
      <c r="T158" s="167"/>
      <c r="AT158" s="161" t="s">
        <v>190</v>
      </c>
      <c r="AU158" s="161" t="s">
        <v>79</v>
      </c>
      <c r="AV158" s="13" t="s">
        <v>79</v>
      </c>
      <c r="AW158" s="13" t="s">
        <v>33</v>
      </c>
      <c r="AX158" s="13" t="s">
        <v>71</v>
      </c>
      <c r="AY158" s="161" t="s">
        <v>182</v>
      </c>
    </row>
    <row r="159" spans="2:51" s="15" customFormat="1" ht="12">
      <c r="B159" s="176"/>
      <c r="D159" s="347" t="s">
        <v>190</v>
      </c>
      <c r="E159" s="177" t="s">
        <v>3</v>
      </c>
      <c r="F159" s="178" t="s">
        <v>558</v>
      </c>
      <c r="H159" s="177" t="s">
        <v>3</v>
      </c>
      <c r="I159" s="179"/>
      <c r="L159" s="176"/>
      <c r="M159" s="180"/>
      <c r="N159" s="181"/>
      <c r="O159" s="181"/>
      <c r="P159" s="181"/>
      <c r="Q159" s="181"/>
      <c r="R159" s="181"/>
      <c r="S159" s="181"/>
      <c r="T159" s="182"/>
      <c r="AT159" s="177" t="s">
        <v>190</v>
      </c>
      <c r="AU159" s="177" t="s">
        <v>79</v>
      </c>
      <c r="AV159" s="15" t="s">
        <v>15</v>
      </c>
      <c r="AW159" s="15" t="s">
        <v>33</v>
      </c>
      <c r="AX159" s="15" t="s">
        <v>71</v>
      </c>
      <c r="AY159" s="177" t="s">
        <v>182</v>
      </c>
    </row>
    <row r="160" spans="2:51" s="13" customFormat="1" ht="12">
      <c r="B160" s="160"/>
      <c r="D160" s="347" t="s">
        <v>190</v>
      </c>
      <c r="E160" s="161" t="s">
        <v>3</v>
      </c>
      <c r="F160" s="162" t="s">
        <v>559</v>
      </c>
      <c r="H160" s="163">
        <v>-7</v>
      </c>
      <c r="I160" s="164"/>
      <c r="L160" s="160"/>
      <c r="M160" s="165"/>
      <c r="N160" s="166"/>
      <c r="O160" s="166"/>
      <c r="P160" s="166"/>
      <c r="Q160" s="166"/>
      <c r="R160" s="166"/>
      <c r="S160" s="166"/>
      <c r="T160" s="167"/>
      <c r="AT160" s="161" t="s">
        <v>190</v>
      </c>
      <c r="AU160" s="161" t="s">
        <v>79</v>
      </c>
      <c r="AV160" s="13" t="s">
        <v>79</v>
      </c>
      <c r="AW160" s="13" t="s">
        <v>33</v>
      </c>
      <c r="AX160" s="13" t="s">
        <v>71</v>
      </c>
      <c r="AY160" s="161" t="s">
        <v>182</v>
      </c>
    </row>
    <row r="161" spans="2:51" s="15" customFormat="1" ht="12">
      <c r="B161" s="176"/>
      <c r="D161" s="347" t="s">
        <v>190</v>
      </c>
      <c r="E161" s="177" t="s">
        <v>3</v>
      </c>
      <c r="F161" s="178" t="s">
        <v>560</v>
      </c>
      <c r="H161" s="177" t="s">
        <v>3</v>
      </c>
      <c r="I161" s="179"/>
      <c r="L161" s="176"/>
      <c r="M161" s="180"/>
      <c r="N161" s="181"/>
      <c r="O161" s="181"/>
      <c r="P161" s="181"/>
      <c r="Q161" s="181"/>
      <c r="R161" s="181"/>
      <c r="S161" s="181"/>
      <c r="T161" s="182"/>
      <c r="AT161" s="177" t="s">
        <v>190</v>
      </c>
      <c r="AU161" s="177" t="s">
        <v>79</v>
      </c>
      <c r="AV161" s="15" t="s">
        <v>15</v>
      </c>
      <c r="AW161" s="15" t="s">
        <v>33</v>
      </c>
      <c r="AX161" s="15" t="s">
        <v>71</v>
      </c>
      <c r="AY161" s="177" t="s">
        <v>182</v>
      </c>
    </row>
    <row r="162" spans="2:51" s="13" customFormat="1" ht="12">
      <c r="B162" s="160"/>
      <c r="D162" s="347" t="s">
        <v>190</v>
      </c>
      <c r="E162" s="161" t="s">
        <v>3</v>
      </c>
      <c r="F162" s="162" t="s">
        <v>561</v>
      </c>
      <c r="H162" s="163">
        <v>-2.1</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4" customFormat="1" ht="12">
      <c r="B163" s="168"/>
      <c r="D163" s="347" t="s">
        <v>190</v>
      </c>
      <c r="E163" s="169" t="s">
        <v>3</v>
      </c>
      <c r="F163" s="170" t="s">
        <v>198</v>
      </c>
      <c r="H163" s="171">
        <v>30.5</v>
      </c>
      <c r="I163" s="172"/>
      <c r="L163" s="168"/>
      <c r="M163" s="173"/>
      <c r="N163" s="174"/>
      <c r="O163" s="174"/>
      <c r="P163" s="174"/>
      <c r="Q163" s="174"/>
      <c r="R163" s="174"/>
      <c r="S163" s="174"/>
      <c r="T163" s="175"/>
      <c r="AT163" s="169" t="s">
        <v>190</v>
      </c>
      <c r="AU163" s="169" t="s">
        <v>79</v>
      </c>
      <c r="AV163" s="14" t="s">
        <v>87</v>
      </c>
      <c r="AW163" s="14" t="s">
        <v>33</v>
      </c>
      <c r="AX163" s="14" t="s">
        <v>15</v>
      </c>
      <c r="AY163" s="169" t="s">
        <v>182</v>
      </c>
    </row>
    <row r="164" spans="1:65" s="2" customFormat="1" ht="24">
      <c r="A164" s="33"/>
      <c r="B164" s="146"/>
      <c r="C164" s="147" t="s">
        <v>351</v>
      </c>
      <c r="D164" s="346" t="s">
        <v>184</v>
      </c>
      <c r="E164" s="148" t="s">
        <v>490</v>
      </c>
      <c r="F164" s="149" t="s">
        <v>491</v>
      </c>
      <c r="G164" s="150" t="s">
        <v>187</v>
      </c>
      <c r="H164" s="151">
        <v>38.5</v>
      </c>
      <c r="I164" s="152"/>
      <c r="J164" s="153">
        <f>ROUND(I164*H164,2)</f>
        <v>0</v>
      </c>
      <c r="K164" s="149" t="s">
        <v>188</v>
      </c>
      <c r="L164" s="34"/>
      <c r="M164" s="154" t="s">
        <v>3</v>
      </c>
      <c r="N164" s="155" t="s">
        <v>42</v>
      </c>
      <c r="O164" s="54"/>
      <c r="P164" s="156">
        <f>O164*H164</f>
        <v>0</v>
      </c>
      <c r="Q164" s="156">
        <v>0.0002</v>
      </c>
      <c r="R164" s="156">
        <f>Q164*H164</f>
        <v>0.0077</v>
      </c>
      <c r="S164" s="156">
        <v>0</v>
      </c>
      <c r="T164" s="157">
        <f>S164*H164</f>
        <v>0</v>
      </c>
      <c r="U164" s="33"/>
      <c r="V164" s="33"/>
      <c r="W164" s="33"/>
      <c r="X164" s="33"/>
      <c r="Y164" s="33"/>
      <c r="Z164" s="33"/>
      <c r="AA164" s="33"/>
      <c r="AB164" s="33"/>
      <c r="AC164" s="33"/>
      <c r="AD164" s="33"/>
      <c r="AE164" s="33"/>
      <c r="AR164" s="158" t="s">
        <v>269</v>
      </c>
      <c r="AT164" s="158" t="s">
        <v>184</v>
      </c>
      <c r="AU164" s="158" t="s">
        <v>79</v>
      </c>
      <c r="AY164" s="18" t="s">
        <v>182</v>
      </c>
      <c r="BE164" s="159">
        <f>IF(N164="základní",J164,0)</f>
        <v>0</v>
      </c>
      <c r="BF164" s="159">
        <f>IF(N164="snížená",J164,0)</f>
        <v>0</v>
      </c>
      <c r="BG164" s="159">
        <f>IF(N164="zákl. přenesená",J164,0)</f>
        <v>0</v>
      </c>
      <c r="BH164" s="159">
        <f>IF(N164="sníž. přenesená",J164,0)</f>
        <v>0</v>
      </c>
      <c r="BI164" s="159">
        <f>IF(N164="nulová",J164,0)</f>
        <v>0</v>
      </c>
      <c r="BJ164" s="18" t="s">
        <v>15</v>
      </c>
      <c r="BK164" s="159">
        <f>ROUND(I164*H164,2)</f>
        <v>0</v>
      </c>
      <c r="BL164" s="18" t="s">
        <v>269</v>
      </c>
      <c r="BM164" s="158" t="s">
        <v>1351</v>
      </c>
    </row>
    <row r="165" spans="2:51" s="15" customFormat="1" ht="12">
      <c r="B165" s="176"/>
      <c r="D165" s="347" t="s">
        <v>190</v>
      </c>
      <c r="E165" s="177" t="s">
        <v>3</v>
      </c>
      <c r="F165" s="178" t="s">
        <v>563</v>
      </c>
      <c r="H165" s="177" t="s">
        <v>3</v>
      </c>
      <c r="I165" s="179"/>
      <c r="L165" s="176"/>
      <c r="M165" s="180"/>
      <c r="N165" s="181"/>
      <c r="O165" s="181"/>
      <c r="P165" s="181"/>
      <c r="Q165" s="181"/>
      <c r="R165" s="181"/>
      <c r="S165" s="181"/>
      <c r="T165" s="182"/>
      <c r="AT165" s="177" t="s">
        <v>190</v>
      </c>
      <c r="AU165" s="177" t="s">
        <v>79</v>
      </c>
      <c r="AV165" s="15" t="s">
        <v>15</v>
      </c>
      <c r="AW165" s="15" t="s">
        <v>33</v>
      </c>
      <c r="AX165" s="15" t="s">
        <v>71</v>
      </c>
      <c r="AY165" s="177" t="s">
        <v>182</v>
      </c>
    </row>
    <row r="166" spans="2:51" s="13" customFormat="1" ht="12">
      <c r="B166" s="160"/>
      <c r="D166" s="347" t="s">
        <v>190</v>
      </c>
      <c r="E166" s="161" t="s">
        <v>3</v>
      </c>
      <c r="F166" s="162" t="s">
        <v>564</v>
      </c>
      <c r="H166" s="163">
        <v>8</v>
      </c>
      <c r="I166" s="164"/>
      <c r="L166" s="160"/>
      <c r="M166" s="165"/>
      <c r="N166" s="166"/>
      <c r="O166" s="166"/>
      <c r="P166" s="166"/>
      <c r="Q166" s="166"/>
      <c r="R166" s="166"/>
      <c r="S166" s="166"/>
      <c r="T166" s="167"/>
      <c r="AT166" s="161" t="s">
        <v>190</v>
      </c>
      <c r="AU166" s="161" t="s">
        <v>79</v>
      </c>
      <c r="AV166" s="13" t="s">
        <v>79</v>
      </c>
      <c r="AW166" s="13" t="s">
        <v>33</v>
      </c>
      <c r="AX166" s="13" t="s">
        <v>71</v>
      </c>
      <c r="AY166" s="161" t="s">
        <v>182</v>
      </c>
    </row>
    <row r="167" spans="2:51" s="15" customFormat="1" ht="12">
      <c r="B167" s="176"/>
      <c r="D167" s="347" t="s">
        <v>190</v>
      </c>
      <c r="E167" s="177" t="s">
        <v>3</v>
      </c>
      <c r="F167" s="178" t="s">
        <v>556</v>
      </c>
      <c r="H167" s="177" t="s">
        <v>3</v>
      </c>
      <c r="I167" s="179"/>
      <c r="L167" s="176"/>
      <c r="M167" s="180"/>
      <c r="N167" s="181"/>
      <c r="O167" s="181"/>
      <c r="P167" s="181"/>
      <c r="Q167" s="181"/>
      <c r="R167" s="181"/>
      <c r="S167" s="181"/>
      <c r="T167" s="182"/>
      <c r="AT167" s="177" t="s">
        <v>190</v>
      </c>
      <c r="AU167" s="177" t="s">
        <v>79</v>
      </c>
      <c r="AV167" s="15" t="s">
        <v>15</v>
      </c>
      <c r="AW167" s="15" t="s">
        <v>33</v>
      </c>
      <c r="AX167" s="15" t="s">
        <v>71</v>
      </c>
      <c r="AY167" s="177" t="s">
        <v>182</v>
      </c>
    </row>
    <row r="168" spans="2:51" s="13" customFormat="1" ht="12">
      <c r="B168" s="160"/>
      <c r="D168" s="347" t="s">
        <v>190</v>
      </c>
      <c r="E168" s="161" t="s">
        <v>3</v>
      </c>
      <c r="F168" s="162" t="s">
        <v>557</v>
      </c>
      <c r="H168" s="163">
        <v>39.6</v>
      </c>
      <c r="I168" s="164"/>
      <c r="L168" s="160"/>
      <c r="M168" s="165"/>
      <c r="N168" s="166"/>
      <c r="O168" s="166"/>
      <c r="P168" s="166"/>
      <c r="Q168" s="166"/>
      <c r="R168" s="166"/>
      <c r="S168" s="166"/>
      <c r="T168" s="167"/>
      <c r="AT168" s="161" t="s">
        <v>190</v>
      </c>
      <c r="AU168" s="161" t="s">
        <v>79</v>
      </c>
      <c r="AV168" s="13" t="s">
        <v>79</v>
      </c>
      <c r="AW168" s="13" t="s">
        <v>33</v>
      </c>
      <c r="AX168" s="13" t="s">
        <v>71</v>
      </c>
      <c r="AY168" s="161" t="s">
        <v>182</v>
      </c>
    </row>
    <row r="169" spans="2:51" s="15" customFormat="1" ht="12">
      <c r="B169" s="176"/>
      <c r="D169" s="347" t="s">
        <v>190</v>
      </c>
      <c r="E169" s="177" t="s">
        <v>3</v>
      </c>
      <c r="F169" s="178" t="s">
        <v>558</v>
      </c>
      <c r="H169" s="177" t="s">
        <v>3</v>
      </c>
      <c r="I169" s="179"/>
      <c r="L169" s="176"/>
      <c r="M169" s="180"/>
      <c r="N169" s="181"/>
      <c r="O169" s="181"/>
      <c r="P169" s="181"/>
      <c r="Q169" s="181"/>
      <c r="R169" s="181"/>
      <c r="S169" s="181"/>
      <c r="T169" s="182"/>
      <c r="AT169" s="177" t="s">
        <v>190</v>
      </c>
      <c r="AU169" s="177" t="s">
        <v>79</v>
      </c>
      <c r="AV169" s="15" t="s">
        <v>15</v>
      </c>
      <c r="AW169" s="15" t="s">
        <v>33</v>
      </c>
      <c r="AX169" s="15" t="s">
        <v>71</v>
      </c>
      <c r="AY169" s="177" t="s">
        <v>182</v>
      </c>
    </row>
    <row r="170" spans="2:51" s="13" customFormat="1" ht="12">
      <c r="B170" s="160"/>
      <c r="D170" s="347" t="s">
        <v>190</v>
      </c>
      <c r="E170" s="161" t="s">
        <v>3</v>
      </c>
      <c r="F170" s="162" t="s">
        <v>559</v>
      </c>
      <c r="H170" s="163">
        <v>-7</v>
      </c>
      <c r="I170" s="164"/>
      <c r="L170" s="160"/>
      <c r="M170" s="165"/>
      <c r="N170" s="166"/>
      <c r="O170" s="166"/>
      <c r="P170" s="166"/>
      <c r="Q170" s="166"/>
      <c r="R170" s="166"/>
      <c r="S170" s="166"/>
      <c r="T170" s="167"/>
      <c r="AT170" s="161" t="s">
        <v>190</v>
      </c>
      <c r="AU170" s="161" t="s">
        <v>79</v>
      </c>
      <c r="AV170" s="13" t="s">
        <v>79</v>
      </c>
      <c r="AW170" s="13" t="s">
        <v>33</v>
      </c>
      <c r="AX170" s="13" t="s">
        <v>71</v>
      </c>
      <c r="AY170" s="161" t="s">
        <v>182</v>
      </c>
    </row>
    <row r="171" spans="2:51" s="15" customFormat="1" ht="12">
      <c r="B171" s="176"/>
      <c r="D171" s="347" t="s">
        <v>190</v>
      </c>
      <c r="E171" s="177" t="s">
        <v>3</v>
      </c>
      <c r="F171" s="178" t="s">
        <v>560</v>
      </c>
      <c r="H171" s="177" t="s">
        <v>3</v>
      </c>
      <c r="I171" s="179"/>
      <c r="L171" s="176"/>
      <c r="M171" s="180"/>
      <c r="N171" s="181"/>
      <c r="O171" s="181"/>
      <c r="P171" s="181"/>
      <c r="Q171" s="181"/>
      <c r="R171" s="181"/>
      <c r="S171" s="181"/>
      <c r="T171" s="182"/>
      <c r="AT171" s="177" t="s">
        <v>190</v>
      </c>
      <c r="AU171" s="177" t="s">
        <v>79</v>
      </c>
      <c r="AV171" s="15" t="s">
        <v>15</v>
      </c>
      <c r="AW171" s="15" t="s">
        <v>33</v>
      </c>
      <c r="AX171" s="15" t="s">
        <v>71</v>
      </c>
      <c r="AY171" s="177" t="s">
        <v>182</v>
      </c>
    </row>
    <row r="172" spans="2:51" s="13" customFormat="1" ht="12">
      <c r="B172" s="160"/>
      <c r="D172" s="347" t="s">
        <v>190</v>
      </c>
      <c r="E172" s="161" t="s">
        <v>3</v>
      </c>
      <c r="F172" s="162" t="s">
        <v>561</v>
      </c>
      <c r="H172" s="163">
        <v>-2.1</v>
      </c>
      <c r="I172" s="164"/>
      <c r="L172" s="160"/>
      <c r="M172" s="165"/>
      <c r="N172" s="166"/>
      <c r="O172" s="166"/>
      <c r="P172" s="166"/>
      <c r="Q172" s="166"/>
      <c r="R172" s="166"/>
      <c r="S172" s="166"/>
      <c r="T172" s="167"/>
      <c r="AT172" s="161" t="s">
        <v>190</v>
      </c>
      <c r="AU172" s="161" t="s">
        <v>79</v>
      </c>
      <c r="AV172" s="13" t="s">
        <v>79</v>
      </c>
      <c r="AW172" s="13" t="s">
        <v>33</v>
      </c>
      <c r="AX172" s="13" t="s">
        <v>71</v>
      </c>
      <c r="AY172" s="161" t="s">
        <v>182</v>
      </c>
    </row>
    <row r="173" spans="2:51" s="14" customFormat="1" ht="12">
      <c r="B173" s="168"/>
      <c r="D173" s="347" t="s">
        <v>190</v>
      </c>
      <c r="E173" s="169" t="s">
        <v>3</v>
      </c>
      <c r="F173" s="170" t="s">
        <v>198</v>
      </c>
      <c r="H173" s="171">
        <v>38.5</v>
      </c>
      <c r="I173" s="172"/>
      <c r="L173" s="168"/>
      <c r="M173" s="173"/>
      <c r="N173" s="174"/>
      <c r="O173" s="174"/>
      <c r="P173" s="174"/>
      <c r="Q173" s="174"/>
      <c r="R173" s="174"/>
      <c r="S173" s="174"/>
      <c r="T173" s="175"/>
      <c r="AT173" s="169" t="s">
        <v>190</v>
      </c>
      <c r="AU173" s="169" t="s">
        <v>79</v>
      </c>
      <c r="AV173" s="14" t="s">
        <v>87</v>
      </c>
      <c r="AW173" s="14" t="s">
        <v>33</v>
      </c>
      <c r="AX173" s="14" t="s">
        <v>15</v>
      </c>
      <c r="AY173" s="169" t="s">
        <v>182</v>
      </c>
    </row>
    <row r="174" spans="1:65" s="2" customFormat="1" ht="36">
      <c r="A174" s="33"/>
      <c r="B174" s="146"/>
      <c r="C174" s="147" t="s">
        <v>355</v>
      </c>
      <c r="D174" s="346" t="s">
        <v>184</v>
      </c>
      <c r="E174" s="148" t="s">
        <v>494</v>
      </c>
      <c r="F174" s="149" t="s">
        <v>495</v>
      </c>
      <c r="G174" s="150" t="s">
        <v>187</v>
      </c>
      <c r="H174" s="151">
        <v>38.5</v>
      </c>
      <c r="I174" s="152"/>
      <c r="J174" s="153">
        <f>ROUND(I174*H174,2)</f>
        <v>0</v>
      </c>
      <c r="K174" s="149" t="s">
        <v>188</v>
      </c>
      <c r="L174" s="34"/>
      <c r="M174" s="194" t="s">
        <v>3</v>
      </c>
      <c r="N174" s="195" t="s">
        <v>42</v>
      </c>
      <c r="O174" s="196"/>
      <c r="P174" s="197">
        <f>O174*H174</f>
        <v>0</v>
      </c>
      <c r="Q174" s="197">
        <v>0.00029</v>
      </c>
      <c r="R174" s="197">
        <f>Q174*H174</f>
        <v>0.011165</v>
      </c>
      <c r="S174" s="197">
        <v>0</v>
      </c>
      <c r="T174" s="198">
        <f>S174*H174</f>
        <v>0</v>
      </c>
      <c r="U174" s="33"/>
      <c r="V174" s="33"/>
      <c r="W174" s="33"/>
      <c r="X174" s="33"/>
      <c r="Y174" s="33"/>
      <c r="Z174" s="33"/>
      <c r="AA174" s="33"/>
      <c r="AB174" s="33"/>
      <c r="AC174" s="33"/>
      <c r="AD174" s="33"/>
      <c r="AE174" s="33"/>
      <c r="AR174" s="158" t="s">
        <v>269</v>
      </c>
      <c r="AT174" s="158" t="s">
        <v>184</v>
      </c>
      <c r="AU174" s="158" t="s">
        <v>79</v>
      </c>
      <c r="AY174" s="18" t="s">
        <v>182</v>
      </c>
      <c r="BE174" s="159">
        <f>IF(N174="základní",J174,0)</f>
        <v>0</v>
      </c>
      <c r="BF174" s="159">
        <f>IF(N174="snížená",J174,0)</f>
        <v>0</v>
      </c>
      <c r="BG174" s="159">
        <f>IF(N174="zákl. přenesená",J174,0)</f>
        <v>0</v>
      </c>
      <c r="BH174" s="159">
        <f>IF(N174="sníž. přenesená",J174,0)</f>
        <v>0</v>
      </c>
      <c r="BI174" s="159">
        <f>IF(N174="nulová",J174,0)</f>
        <v>0</v>
      </c>
      <c r="BJ174" s="18" t="s">
        <v>15</v>
      </c>
      <c r="BK174" s="159">
        <f>ROUND(I174*H174,2)</f>
        <v>0</v>
      </c>
      <c r="BL174" s="18" t="s">
        <v>269</v>
      </c>
      <c r="BM174" s="158" t="s">
        <v>1352</v>
      </c>
    </row>
    <row r="175" spans="1:31" s="2" customFormat="1" ht="6.95" customHeight="1">
      <c r="A175" s="33"/>
      <c r="B175" s="43"/>
      <c r="C175" s="44"/>
      <c r="D175" s="44"/>
      <c r="E175" s="44"/>
      <c r="F175" s="44"/>
      <c r="G175" s="44"/>
      <c r="H175" s="44"/>
      <c r="I175" s="44"/>
      <c r="J175" s="44"/>
      <c r="K175" s="44"/>
      <c r="L175" s="34"/>
      <c r="M175" s="33"/>
      <c r="O175" s="33"/>
      <c r="P175" s="33"/>
      <c r="Q175" s="33"/>
      <c r="R175" s="33"/>
      <c r="S175" s="33"/>
      <c r="T175" s="33"/>
      <c r="U175" s="33"/>
      <c r="V175" s="33"/>
      <c r="W175" s="33"/>
      <c r="X175" s="33"/>
      <c r="Y175" s="33"/>
      <c r="Z175" s="33"/>
      <c r="AA175" s="33"/>
      <c r="AB175" s="33"/>
      <c r="AC175" s="33"/>
      <c r="AD175" s="33"/>
      <c r="AE175" s="33"/>
    </row>
  </sheetData>
  <autoFilter ref="C102:K174"/>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9"/>
  <sheetViews>
    <sheetView showGridLines="0" workbookViewId="0" topLeftCell="A89">
      <selection activeCell="D106" sqref="D106:D17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117</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769</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ROUND(J103,2)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ROUND((SUM(BE103:BE178)),2)</f>
        <v>0</v>
      </c>
      <c r="G37" s="33"/>
      <c r="H37" s="33"/>
      <c r="I37" s="105">
        <v>0.21</v>
      </c>
      <c r="J37" s="104">
        <f>ROUND(((SUM(BE103:BE178))*I37),2)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ROUND((SUM(BF103:BF178)),2)</f>
        <v>0</v>
      </c>
      <c r="G38" s="33"/>
      <c r="H38" s="33"/>
      <c r="I38" s="105">
        <v>0.15</v>
      </c>
      <c r="J38" s="104">
        <f>ROUND(((SUM(BF103:BF178))*I38),2)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ROUND((SUM(BG103:BG178)),2)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ROUND((SUM(BH103:BH178)),2)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ROUND((SUM(BI103:BI178)),2)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4 - Kuchyňka typ B</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J103</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J104</f>
        <v>0</v>
      </c>
      <c r="L68" s="115"/>
    </row>
    <row r="69" spans="2:12" s="10" customFormat="1" ht="19.9" customHeight="1">
      <c r="B69" s="119"/>
      <c r="D69" s="120" t="s">
        <v>152</v>
      </c>
      <c r="E69" s="121"/>
      <c r="F69" s="121"/>
      <c r="G69" s="121"/>
      <c r="H69" s="121"/>
      <c r="I69" s="121"/>
      <c r="J69" s="122">
        <f>J105</f>
        <v>0</v>
      </c>
      <c r="L69" s="119"/>
    </row>
    <row r="70" spans="2:12" s="10" customFormat="1" ht="19.9" customHeight="1">
      <c r="B70" s="119"/>
      <c r="D70" s="120" t="s">
        <v>153</v>
      </c>
      <c r="E70" s="121"/>
      <c r="F70" s="121"/>
      <c r="G70" s="121"/>
      <c r="H70" s="121"/>
      <c r="I70" s="121"/>
      <c r="J70" s="122">
        <f>J114</f>
        <v>0</v>
      </c>
      <c r="L70" s="119"/>
    </row>
    <row r="71" spans="2:12" s="10" customFormat="1" ht="14.85" customHeight="1">
      <c r="B71" s="119"/>
      <c r="D71" s="120" t="s">
        <v>154</v>
      </c>
      <c r="E71" s="121"/>
      <c r="F71" s="121"/>
      <c r="G71" s="121"/>
      <c r="H71" s="121"/>
      <c r="I71" s="121"/>
      <c r="J71" s="122">
        <f>J115</f>
        <v>0</v>
      </c>
      <c r="L71" s="119"/>
    </row>
    <row r="72" spans="2:12" s="10" customFormat="1" ht="14.85" customHeight="1">
      <c r="B72" s="119"/>
      <c r="D72" s="120" t="s">
        <v>155</v>
      </c>
      <c r="E72" s="121"/>
      <c r="F72" s="121"/>
      <c r="G72" s="121"/>
      <c r="H72" s="121"/>
      <c r="I72" s="121"/>
      <c r="J72" s="122">
        <f>J117</f>
        <v>0</v>
      </c>
      <c r="L72" s="119"/>
    </row>
    <row r="73" spans="2:12" s="10" customFormat="1" ht="19.9" customHeight="1">
      <c r="B73" s="119"/>
      <c r="D73" s="120" t="s">
        <v>156</v>
      </c>
      <c r="E73" s="121"/>
      <c r="F73" s="121"/>
      <c r="G73" s="121"/>
      <c r="H73" s="121"/>
      <c r="I73" s="121"/>
      <c r="J73" s="122">
        <f>J120</f>
        <v>0</v>
      </c>
      <c r="L73" s="119"/>
    </row>
    <row r="74" spans="2:12" s="10" customFormat="1" ht="19.9" customHeight="1">
      <c r="B74" s="119"/>
      <c r="D74" s="120" t="s">
        <v>157</v>
      </c>
      <c r="E74" s="121"/>
      <c r="F74" s="121"/>
      <c r="G74" s="121"/>
      <c r="H74" s="121"/>
      <c r="I74" s="121"/>
      <c r="J74" s="122">
        <f>J126</f>
        <v>0</v>
      </c>
      <c r="L74" s="119"/>
    </row>
    <row r="75" spans="2:12" s="9" customFormat="1" ht="24.95" customHeight="1">
      <c r="B75" s="115"/>
      <c r="D75" s="116" t="s">
        <v>158</v>
      </c>
      <c r="E75" s="117"/>
      <c r="F75" s="117"/>
      <c r="G75" s="117"/>
      <c r="H75" s="117"/>
      <c r="I75" s="117"/>
      <c r="J75" s="118">
        <f>J128</f>
        <v>0</v>
      </c>
      <c r="L75" s="115"/>
    </row>
    <row r="76" spans="2:12" s="10" customFormat="1" ht="19.9" customHeight="1">
      <c r="B76" s="119"/>
      <c r="D76" s="120" t="s">
        <v>161</v>
      </c>
      <c r="E76" s="121"/>
      <c r="F76" s="121"/>
      <c r="G76" s="121"/>
      <c r="H76" s="121"/>
      <c r="I76" s="121"/>
      <c r="J76" s="122">
        <f>J129</f>
        <v>0</v>
      </c>
      <c r="L76" s="119"/>
    </row>
    <row r="77" spans="2:12" s="10" customFormat="1" ht="19.9" customHeight="1">
      <c r="B77" s="119"/>
      <c r="D77" s="120" t="s">
        <v>162</v>
      </c>
      <c r="E77" s="121"/>
      <c r="F77" s="121"/>
      <c r="G77" s="121"/>
      <c r="H77" s="121"/>
      <c r="I77" s="121"/>
      <c r="J77" s="122">
        <f>J135</f>
        <v>0</v>
      </c>
      <c r="L77" s="119"/>
    </row>
    <row r="78" spans="2:12" s="10" customFormat="1" ht="19.9" customHeight="1">
      <c r="B78" s="119"/>
      <c r="D78" s="120" t="s">
        <v>164</v>
      </c>
      <c r="E78" s="121"/>
      <c r="F78" s="121"/>
      <c r="G78" s="121"/>
      <c r="H78" s="121"/>
      <c r="I78" s="121"/>
      <c r="J78" s="122">
        <f>J145</f>
        <v>0</v>
      </c>
      <c r="L78" s="119"/>
    </row>
    <row r="79" spans="2:12" s="10" customFormat="1" ht="19.9" customHeight="1">
      <c r="B79" s="119"/>
      <c r="D79" s="120" t="s">
        <v>166</v>
      </c>
      <c r="E79" s="121"/>
      <c r="F79" s="121"/>
      <c r="G79" s="121"/>
      <c r="H79" s="121"/>
      <c r="I79" s="121"/>
      <c r="J79" s="122">
        <f>J157</f>
        <v>0</v>
      </c>
      <c r="L79" s="119"/>
    </row>
    <row r="80" spans="1:31" s="2" customFormat="1" ht="21.75" customHeight="1">
      <c r="A80" s="33"/>
      <c r="B80" s="34"/>
      <c r="C80" s="33"/>
      <c r="D80" s="33"/>
      <c r="E80" s="33"/>
      <c r="F80" s="33"/>
      <c r="G80" s="33"/>
      <c r="H80" s="33"/>
      <c r="I80" s="33"/>
      <c r="J80" s="33"/>
      <c r="K80" s="33"/>
      <c r="L80" s="99"/>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44"/>
      <c r="J81" s="44"/>
      <c r="K81" s="44"/>
      <c r="L81" s="99"/>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46"/>
      <c r="J85" s="46"/>
      <c r="K85" s="46"/>
      <c r="L85" s="99"/>
      <c r="S85" s="33"/>
      <c r="T85" s="33"/>
      <c r="U85" s="33"/>
      <c r="V85" s="33"/>
      <c r="W85" s="33"/>
      <c r="X85" s="33"/>
      <c r="Y85" s="33"/>
      <c r="Z85" s="33"/>
      <c r="AA85" s="33"/>
      <c r="AB85" s="33"/>
      <c r="AC85" s="33"/>
      <c r="AD85" s="33"/>
      <c r="AE85" s="33"/>
    </row>
    <row r="86" spans="1:31" s="2" customFormat="1" ht="24.95" customHeight="1">
      <c r="A86" s="33"/>
      <c r="B86" s="34"/>
      <c r="C86" s="22" t="s">
        <v>167</v>
      </c>
      <c r="D86" s="33"/>
      <c r="E86" s="33"/>
      <c r="F86" s="33"/>
      <c r="G86" s="33"/>
      <c r="H86" s="33"/>
      <c r="I86" s="33"/>
      <c r="J86" s="33"/>
      <c r="K86" s="33"/>
      <c r="L86" s="99"/>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33"/>
      <c r="J87" s="33"/>
      <c r="K87" s="33"/>
      <c r="L87" s="99"/>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33"/>
      <c r="J88" s="33"/>
      <c r="K88" s="33"/>
      <c r="L88" s="99"/>
      <c r="S88" s="33"/>
      <c r="T88" s="33"/>
      <c r="U88" s="33"/>
      <c r="V88" s="33"/>
      <c r="W88" s="33"/>
      <c r="X88" s="33"/>
      <c r="Y88" s="33"/>
      <c r="Z88" s="33"/>
      <c r="AA88" s="33"/>
      <c r="AB88" s="33"/>
      <c r="AC88" s="33"/>
      <c r="AD88" s="33"/>
      <c r="AE88" s="33"/>
    </row>
    <row r="89" spans="1:31" s="2" customFormat="1" ht="16.5" customHeight="1">
      <c r="A89" s="33"/>
      <c r="B89" s="34"/>
      <c r="C89" s="33"/>
      <c r="D89" s="33"/>
      <c r="E89" s="326" t="str">
        <f>E7</f>
        <v>Rekonstrukce koupelen</v>
      </c>
      <c r="F89" s="327"/>
      <c r="G89" s="327"/>
      <c r="H89" s="327"/>
      <c r="I89" s="33"/>
      <c r="J89" s="33"/>
      <c r="K89" s="33"/>
      <c r="L89" s="99"/>
      <c r="S89" s="33"/>
      <c r="T89" s="33"/>
      <c r="U89" s="33"/>
      <c r="V89" s="33"/>
      <c r="W89" s="33"/>
      <c r="X89" s="33"/>
      <c r="Y89" s="33"/>
      <c r="Z89" s="33"/>
      <c r="AA89" s="33"/>
      <c r="AB89" s="33"/>
      <c r="AC89" s="33"/>
      <c r="AD89" s="33"/>
      <c r="AE89" s="33"/>
    </row>
    <row r="90" spans="2:12" s="1" customFormat="1" ht="12" customHeight="1">
      <c r="B90" s="21"/>
      <c r="C90" s="28" t="s">
        <v>139</v>
      </c>
      <c r="L90" s="21"/>
    </row>
    <row r="91" spans="2:12" s="1" customFormat="1" ht="16.5" customHeight="1">
      <c r="B91" s="21"/>
      <c r="E91" s="326" t="s">
        <v>140</v>
      </c>
      <c r="F91" s="301"/>
      <c r="G91" s="301"/>
      <c r="H91" s="301"/>
      <c r="L91" s="21"/>
    </row>
    <row r="92" spans="2:12" s="1" customFormat="1" ht="12" customHeight="1">
      <c r="B92" s="21"/>
      <c r="C92" s="28" t="s">
        <v>141</v>
      </c>
      <c r="L92" s="21"/>
    </row>
    <row r="93" spans="1:31" s="2" customFormat="1" ht="16.5" customHeight="1">
      <c r="A93" s="33"/>
      <c r="B93" s="34"/>
      <c r="C93" s="33"/>
      <c r="D93" s="33"/>
      <c r="E93" s="328" t="s">
        <v>142</v>
      </c>
      <c r="F93" s="329"/>
      <c r="G93" s="329"/>
      <c r="H93" s="329"/>
      <c r="I93" s="33"/>
      <c r="J93" s="33"/>
      <c r="K93" s="33"/>
      <c r="L93" s="99"/>
      <c r="S93" s="33"/>
      <c r="T93" s="33"/>
      <c r="U93" s="33"/>
      <c r="V93" s="33"/>
      <c r="W93" s="33"/>
      <c r="X93" s="33"/>
      <c r="Y93" s="33"/>
      <c r="Z93" s="33"/>
      <c r="AA93" s="33"/>
      <c r="AB93" s="33"/>
      <c r="AC93" s="33"/>
      <c r="AD93" s="33"/>
      <c r="AE93" s="33"/>
    </row>
    <row r="94" spans="1:31" s="2" customFormat="1" ht="12" customHeight="1">
      <c r="A94" s="33"/>
      <c r="B94" s="34"/>
      <c r="C94" s="28" t="s">
        <v>143</v>
      </c>
      <c r="D94" s="33"/>
      <c r="E94" s="33"/>
      <c r="F94" s="33"/>
      <c r="G94" s="33"/>
      <c r="H94" s="33"/>
      <c r="I94" s="33"/>
      <c r="J94" s="33"/>
      <c r="K94" s="33"/>
      <c r="L94" s="99"/>
      <c r="S94" s="33"/>
      <c r="T94" s="33"/>
      <c r="U94" s="33"/>
      <c r="V94" s="33"/>
      <c r="W94" s="33"/>
      <c r="X94" s="33"/>
      <c r="Y94" s="33"/>
      <c r="Z94" s="33"/>
      <c r="AA94" s="33"/>
      <c r="AB94" s="33"/>
      <c r="AC94" s="33"/>
      <c r="AD94" s="33"/>
      <c r="AE94" s="33"/>
    </row>
    <row r="95" spans="1:31" s="2" customFormat="1" ht="16.5" customHeight="1">
      <c r="A95" s="33"/>
      <c r="B95" s="34"/>
      <c r="C95" s="33"/>
      <c r="D95" s="33"/>
      <c r="E95" s="302" t="str">
        <f>E13</f>
        <v>4 - Kuchyňka typ B</v>
      </c>
      <c r="F95" s="329"/>
      <c r="G95" s="329"/>
      <c r="H95" s="329"/>
      <c r="I95" s="33"/>
      <c r="J95" s="33"/>
      <c r="K95" s="33"/>
      <c r="L95" s="99"/>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9"/>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28" t="s">
        <v>23</v>
      </c>
      <c r="J97" s="51" t="str">
        <f>IF(J16="","",J16)</f>
        <v>28. 8. 2018</v>
      </c>
      <c r="K97" s="33"/>
      <c r="L97" s="99"/>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9"/>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28" t="s">
        <v>31</v>
      </c>
      <c r="J99" s="31" t="str">
        <f>E25</f>
        <v>PROJECTICA s.r.o.</v>
      </c>
      <c r="K99" s="33"/>
      <c r="L99" s="99"/>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28" t="s">
        <v>34</v>
      </c>
      <c r="J100" s="31" t="str">
        <f>E28</f>
        <v xml:space="preserve"> </v>
      </c>
      <c r="K100" s="33"/>
      <c r="L100" s="99"/>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11" customFormat="1" ht="29.25" customHeight="1">
      <c r="A102" s="123"/>
      <c r="B102" s="124"/>
      <c r="C102" s="125" t="s">
        <v>168</v>
      </c>
      <c r="D102" s="126" t="s">
        <v>56</v>
      </c>
      <c r="E102" s="126" t="s">
        <v>52</v>
      </c>
      <c r="F102" s="126" t="s">
        <v>53</v>
      </c>
      <c r="G102" s="126" t="s">
        <v>169</v>
      </c>
      <c r="H102" s="126" t="s">
        <v>170</v>
      </c>
      <c r="I102" s="126" t="s">
        <v>171</v>
      </c>
      <c r="J102" s="126" t="s">
        <v>148</v>
      </c>
      <c r="K102" s="127" t="s">
        <v>172</v>
      </c>
      <c r="L102" s="128"/>
      <c r="M102" s="59" t="s">
        <v>3</v>
      </c>
      <c r="N102" s="60" t="s">
        <v>41</v>
      </c>
      <c r="O102" s="60" t="s">
        <v>173</v>
      </c>
      <c r="P102" s="60" t="s">
        <v>174</v>
      </c>
      <c r="Q102" s="60" t="s">
        <v>175</v>
      </c>
      <c r="R102" s="60" t="s">
        <v>176</v>
      </c>
      <c r="S102" s="60" t="s">
        <v>177</v>
      </c>
      <c r="T102" s="61" t="s">
        <v>178</v>
      </c>
      <c r="U102" s="123"/>
      <c r="V102" s="123"/>
      <c r="W102" s="123"/>
      <c r="X102" s="123"/>
      <c r="Y102" s="123"/>
      <c r="Z102" s="123"/>
      <c r="AA102" s="123"/>
      <c r="AB102" s="123"/>
      <c r="AC102" s="123"/>
      <c r="AD102" s="123"/>
      <c r="AE102" s="123"/>
    </row>
    <row r="103" spans="1:63" s="2" customFormat="1" ht="22.9" customHeight="1">
      <c r="A103" s="33"/>
      <c r="B103" s="34"/>
      <c r="C103" s="66" t="s">
        <v>179</v>
      </c>
      <c r="D103" s="33"/>
      <c r="E103" s="33"/>
      <c r="F103" s="33"/>
      <c r="G103" s="33"/>
      <c r="H103" s="33"/>
      <c r="I103" s="33"/>
      <c r="J103" s="129">
        <f>BK103</f>
        <v>0</v>
      </c>
      <c r="K103" s="33"/>
      <c r="L103" s="34"/>
      <c r="M103" s="62"/>
      <c r="N103" s="52"/>
      <c r="O103" s="63"/>
      <c r="P103" s="130">
        <f>P104+P128</f>
        <v>0</v>
      </c>
      <c r="Q103" s="63"/>
      <c r="R103" s="130">
        <f>R104+R128</f>
        <v>0.2031298</v>
      </c>
      <c r="S103" s="63"/>
      <c r="T103" s="131">
        <f>T104+T128</f>
        <v>1.4448622</v>
      </c>
      <c r="U103" s="33"/>
      <c r="V103" s="33"/>
      <c r="W103" s="33"/>
      <c r="X103" s="33"/>
      <c r="Y103" s="33"/>
      <c r="Z103" s="33"/>
      <c r="AA103" s="33"/>
      <c r="AB103" s="33"/>
      <c r="AC103" s="33"/>
      <c r="AD103" s="33"/>
      <c r="AE103" s="33"/>
      <c r="AT103" s="18" t="s">
        <v>70</v>
      </c>
      <c r="AU103" s="18" t="s">
        <v>149</v>
      </c>
      <c r="BK103" s="132">
        <f>BK104+BK128</f>
        <v>0</v>
      </c>
    </row>
    <row r="104" spans="2:63" s="12" customFormat="1" ht="25.9" customHeight="1">
      <c r="B104" s="133"/>
      <c r="D104" s="134" t="s">
        <v>70</v>
      </c>
      <c r="E104" s="135" t="s">
        <v>180</v>
      </c>
      <c r="F104" s="135" t="s">
        <v>181</v>
      </c>
      <c r="I104" s="136"/>
      <c r="J104" s="137">
        <f>BK104</f>
        <v>0</v>
      </c>
      <c r="L104" s="133"/>
      <c r="M104" s="138"/>
      <c r="N104" s="139"/>
      <c r="O104" s="139"/>
      <c r="P104" s="140">
        <f>P105+P114+P120+P126</f>
        <v>0</v>
      </c>
      <c r="Q104" s="139"/>
      <c r="R104" s="140">
        <f>R105+R114+R120+R126</f>
        <v>0.033471</v>
      </c>
      <c r="S104" s="139"/>
      <c r="T104" s="141">
        <f>T105+T114+T120+T126</f>
        <v>0.0966</v>
      </c>
      <c r="AR104" s="134" t="s">
        <v>15</v>
      </c>
      <c r="AT104" s="142" t="s">
        <v>70</v>
      </c>
      <c r="AU104" s="142" t="s">
        <v>71</v>
      </c>
      <c r="AY104" s="134" t="s">
        <v>182</v>
      </c>
      <c r="BK104" s="143">
        <f>BK105+BK114+BK120+BK126</f>
        <v>0</v>
      </c>
    </row>
    <row r="105" spans="2:63" s="12" customFormat="1" ht="22.9" customHeight="1">
      <c r="B105" s="133"/>
      <c r="D105" s="134" t="s">
        <v>70</v>
      </c>
      <c r="E105" s="144" t="s">
        <v>126</v>
      </c>
      <c r="F105" s="144" t="s">
        <v>203</v>
      </c>
      <c r="I105" s="136"/>
      <c r="J105" s="145">
        <f>BK105</f>
        <v>0</v>
      </c>
      <c r="L105" s="133"/>
      <c r="M105" s="138"/>
      <c r="N105" s="139"/>
      <c r="O105" s="139"/>
      <c r="P105" s="140">
        <f>SUM(P106:P113)</f>
        <v>0</v>
      </c>
      <c r="Q105" s="139"/>
      <c r="R105" s="140">
        <f>SUM(R106:R113)</f>
        <v>0.033075</v>
      </c>
      <c r="S105" s="139"/>
      <c r="T105" s="141">
        <f>SUM(T106:T113)</f>
        <v>0</v>
      </c>
      <c r="AR105" s="134" t="s">
        <v>15</v>
      </c>
      <c r="AT105" s="142" t="s">
        <v>70</v>
      </c>
      <c r="AU105" s="142" t="s">
        <v>15</v>
      </c>
      <c r="AY105" s="134" t="s">
        <v>182</v>
      </c>
      <c r="BK105" s="143">
        <f>SUM(BK106:BK113)</f>
        <v>0</v>
      </c>
    </row>
    <row r="106" spans="1:65" s="2" customFormat="1" ht="36">
      <c r="A106" s="33"/>
      <c r="B106" s="146"/>
      <c r="C106" s="147" t="s">
        <v>15</v>
      </c>
      <c r="D106" s="346" t="s">
        <v>184</v>
      </c>
      <c r="E106" s="148" t="s">
        <v>204</v>
      </c>
      <c r="F106" s="149" t="s">
        <v>205</v>
      </c>
      <c r="G106" s="150" t="s">
        <v>187</v>
      </c>
      <c r="H106" s="151">
        <v>2.1</v>
      </c>
      <c r="I106" s="152"/>
      <c r="J106" s="153">
        <f>ROUND(I106*H106,2)</f>
        <v>0</v>
      </c>
      <c r="K106" s="149" t="s">
        <v>188</v>
      </c>
      <c r="L106" s="34"/>
      <c r="M106" s="154" t="s">
        <v>3</v>
      </c>
      <c r="N106" s="155" t="s">
        <v>42</v>
      </c>
      <c r="O106" s="54"/>
      <c r="P106" s="156">
        <f>O106*H106</f>
        <v>0</v>
      </c>
      <c r="Q106" s="156">
        <v>0.01575</v>
      </c>
      <c r="R106" s="156">
        <f>Q106*H106</f>
        <v>0.033075</v>
      </c>
      <c r="S106" s="156">
        <v>0</v>
      </c>
      <c r="T106" s="157">
        <f>S106*H106</f>
        <v>0</v>
      </c>
      <c r="U106" s="33"/>
      <c r="V106" s="33"/>
      <c r="W106" s="33"/>
      <c r="X106" s="33"/>
      <c r="Y106" s="33"/>
      <c r="Z106" s="33"/>
      <c r="AA106" s="33"/>
      <c r="AB106" s="33"/>
      <c r="AC106" s="33"/>
      <c r="AD106" s="33"/>
      <c r="AE106" s="33"/>
      <c r="AR106" s="158" t="s">
        <v>87</v>
      </c>
      <c r="AT106" s="158" t="s">
        <v>184</v>
      </c>
      <c r="AU106" s="158" t="s">
        <v>79</v>
      </c>
      <c r="AY106" s="18" t="s">
        <v>182</v>
      </c>
      <c r="BE106" s="159">
        <f>IF(N106="základní",J106,0)</f>
        <v>0</v>
      </c>
      <c r="BF106" s="159">
        <f>IF(N106="snížená",J106,0)</f>
        <v>0</v>
      </c>
      <c r="BG106" s="159">
        <f>IF(N106="zákl. přenesená",J106,0)</f>
        <v>0</v>
      </c>
      <c r="BH106" s="159">
        <f>IF(N106="sníž. přenesená",J106,0)</f>
        <v>0</v>
      </c>
      <c r="BI106" s="159">
        <f>IF(N106="nulová",J106,0)</f>
        <v>0</v>
      </c>
      <c r="BJ106" s="18" t="s">
        <v>15</v>
      </c>
      <c r="BK106" s="159">
        <f>ROUND(I106*H106,2)</f>
        <v>0</v>
      </c>
      <c r="BL106" s="18" t="s">
        <v>87</v>
      </c>
      <c r="BM106" s="158" t="s">
        <v>1353</v>
      </c>
    </row>
    <row r="107" spans="2:51" s="13" customFormat="1" ht="12">
      <c r="B107" s="160"/>
      <c r="D107" s="347" t="s">
        <v>190</v>
      </c>
      <c r="E107" s="161" t="s">
        <v>3</v>
      </c>
      <c r="F107" s="162" t="s">
        <v>499</v>
      </c>
      <c r="H107" s="163">
        <v>2.1</v>
      </c>
      <c r="I107" s="164"/>
      <c r="L107" s="160"/>
      <c r="M107" s="165"/>
      <c r="N107" s="166"/>
      <c r="O107" s="166"/>
      <c r="P107" s="166"/>
      <c r="Q107" s="166"/>
      <c r="R107" s="166"/>
      <c r="S107" s="166"/>
      <c r="T107" s="167"/>
      <c r="AT107" s="161" t="s">
        <v>190</v>
      </c>
      <c r="AU107" s="161" t="s">
        <v>79</v>
      </c>
      <c r="AV107" s="13" t="s">
        <v>79</v>
      </c>
      <c r="AW107" s="13" t="s">
        <v>33</v>
      </c>
      <c r="AX107" s="13" t="s">
        <v>15</v>
      </c>
      <c r="AY107" s="161" t="s">
        <v>182</v>
      </c>
    </row>
    <row r="108" spans="1:65" s="2" customFormat="1" ht="33" customHeight="1">
      <c r="A108" s="33"/>
      <c r="B108" s="146"/>
      <c r="C108" s="147" t="s">
        <v>79</v>
      </c>
      <c r="D108" s="346" t="s">
        <v>184</v>
      </c>
      <c r="E108" s="148" t="s">
        <v>211</v>
      </c>
      <c r="F108" s="149" t="s">
        <v>212</v>
      </c>
      <c r="G108" s="150" t="s">
        <v>187</v>
      </c>
      <c r="H108" s="151">
        <v>9.9</v>
      </c>
      <c r="I108" s="152"/>
      <c r="J108" s="153">
        <f>ROUND(I108*H108,2)</f>
        <v>0</v>
      </c>
      <c r="K108" s="149" t="s">
        <v>188</v>
      </c>
      <c r="L108" s="34"/>
      <c r="M108" s="154" t="s">
        <v>3</v>
      </c>
      <c r="N108" s="155" t="s">
        <v>42</v>
      </c>
      <c r="O108" s="54"/>
      <c r="P108" s="156">
        <f>O108*H108</f>
        <v>0</v>
      </c>
      <c r="Q108" s="156">
        <v>0</v>
      </c>
      <c r="R108" s="156">
        <f>Q108*H108</f>
        <v>0</v>
      </c>
      <c r="S108" s="156">
        <v>0</v>
      </c>
      <c r="T108" s="157">
        <f>S108*H108</f>
        <v>0</v>
      </c>
      <c r="U108" s="33"/>
      <c r="V108" s="33"/>
      <c r="W108" s="33"/>
      <c r="X108" s="33"/>
      <c r="Y108" s="33"/>
      <c r="Z108" s="33"/>
      <c r="AA108" s="33"/>
      <c r="AB108" s="33"/>
      <c r="AC108" s="33"/>
      <c r="AD108" s="33"/>
      <c r="AE108" s="33"/>
      <c r="AR108" s="158" t="s">
        <v>87</v>
      </c>
      <c r="AT108" s="158" t="s">
        <v>184</v>
      </c>
      <c r="AU108" s="158" t="s">
        <v>79</v>
      </c>
      <c r="AY108" s="18" t="s">
        <v>182</v>
      </c>
      <c r="BE108" s="159">
        <f>IF(N108="základní",J108,0)</f>
        <v>0</v>
      </c>
      <c r="BF108" s="159">
        <f>IF(N108="snížená",J108,0)</f>
        <v>0</v>
      </c>
      <c r="BG108" s="159">
        <f>IF(N108="zákl. přenesená",J108,0)</f>
        <v>0</v>
      </c>
      <c r="BH108" s="159">
        <f>IF(N108="sníž. přenesená",J108,0)</f>
        <v>0</v>
      </c>
      <c r="BI108" s="159">
        <f>IF(N108="nulová",J108,0)</f>
        <v>0</v>
      </c>
      <c r="BJ108" s="18" t="s">
        <v>15</v>
      </c>
      <c r="BK108" s="159">
        <f>ROUND(I108*H108,2)</f>
        <v>0</v>
      </c>
      <c r="BL108" s="18" t="s">
        <v>87</v>
      </c>
      <c r="BM108" s="158" t="s">
        <v>1354</v>
      </c>
    </row>
    <row r="109" spans="1:65" s="2" customFormat="1" ht="36">
      <c r="A109" s="33"/>
      <c r="B109" s="146"/>
      <c r="C109" s="147" t="s">
        <v>75</v>
      </c>
      <c r="D109" s="346" t="s">
        <v>184</v>
      </c>
      <c r="E109" s="148" t="s">
        <v>214</v>
      </c>
      <c r="F109" s="149" t="s">
        <v>215</v>
      </c>
      <c r="G109" s="150" t="s">
        <v>187</v>
      </c>
      <c r="H109" s="151">
        <v>7.1</v>
      </c>
      <c r="I109" s="152"/>
      <c r="J109" s="153">
        <f>ROUND(I109*H109,2)</f>
        <v>0</v>
      </c>
      <c r="K109" s="149" t="s">
        <v>188</v>
      </c>
      <c r="L109" s="34"/>
      <c r="M109" s="154" t="s">
        <v>3</v>
      </c>
      <c r="N109" s="155" t="s">
        <v>42</v>
      </c>
      <c r="O109" s="54"/>
      <c r="P109" s="156">
        <f>O109*H109</f>
        <v>0</v>
      </c>
      <c r="Q109" s="156">
        <v>0</v>
      </c>
      <c r="R109" s="156">
        <f>Q109*H109</f>
        <v>0</v>
      </c>
      <c r="S109" s="156">
        <v>0</v>
      </c>
      <c r="T109" s="157">
        <f>S109*H109</f>
        <v>0</v>
      </c>
      <c r="U109" s="33"/>
      <c r="V109" s="33"/>
      <c r="W109" s="33"/>
      <c r="X109" s="33"/>
      <c r="Y109" s="33"/>
      <c r="Z109" s="33"/>
      <c r="AA109" s="33"/>
      <c r="AB109" s="33"/>
      <c r="AC109" s="33"/>
      <c r="AD109" s="33"/>
      <c r="AE109" s="33"/>
      <c r="AR109" s="158" t="s">
        <v>87</v>
      </c>
      <c r="AT109" s="158" t="s">
        <v>184</v>
      </c>
      <c r="AU109" s="158" t="s">
        <v>79</v>
      </c>
      <c r="AY109" s="18" t="s">
        <v>182</v>
      </c>
      <c r="BE109" s="159">
        <f>IF(N109="základní",J109,0)</f>
        <v>0</v>
      </c>
      <c r="BF109" s="159">
        <f>IF(N109="snížená",J109,0)</f>
        <v>0</v>
      </c>
      <c r="BG109" s="159">
        <f>IF(N109="zákl. přenesená",J109,0)</f>
        <v>0</v>
      </c>
      <c r="BH109" s="159">
        <f>IF(N109="sníž. přenesená",J109,0)</f>
        <v>0</v>
      </c>
      <c r="BI109" s="159">
        <f>IF(N109="nulová",J109,0)</f>
        <v>0</v>
      </c>
      <c r="BJ109" s="18" t="s">
        <v>15</v>
      </c>
      <c r="BK109" s="159">
        <f>ROUND(I109*H109,2)</f>
        <v>0</v>
      </c>
      <c r="BL109" s="18" t="s">
        <v>87</v>
      </c>
      <c r="BM109" s="158" t="s">
        <v>1355</v>
      </c>
    </row>
    <row r="110" spans="2:51" s="15" customFormat="1" ht="12">
      <c r="B110" s="176"/>
      <c r="D110" s="347" t="s">
        <v>190</v>
      </c>
      <c r="E110" s="177" t="s">
        <v>3</v>
      </c>
      <c r="F110" s="178" t="s">
        <v>217</v>
      </c>
      <c r="H110" s="177" t="s">
        <v>3</v>
      </c>
      <c r="I110" s="179"/>
      <c r="L110" s="176"/>
      <c r="M110" s="180"/>
      <c r="N110" s="181"/>
      <c r="O110" s="181"/>
      <c r="P110" s="181"/>
      <c r="Q110" s="181"/>
      <c r="R110" s="181"/>
      <c r="S110" s="181"/>
      <c r="T110" s="182"/>
      <c r="AT110" s="177" t="s">
        <v>190</v>
      </c>
      <c r="AU110" s="177" t="s">
        <v>79</v>
      </c>
      <c r="AV110" s="15" t="s">
        <v>15</v>
      </c>
      <c r="AW110" s="15" t="s">
        <v>33</v>
      </c>
      <c r="AX110" s="15" t="s">
        <v>71</v>
      </c>
      <c r="AY110" s="177" t="s">
        <v>182</v>
      </c>
    </row>
    <row r="111" spans="2:51" s="13" customFormat="1" ht="12">
      <c r="B111" s="160"/>
      <c r="D111" s="347" t="s">
        <v>190</v>
      </c>
      <c r="E111" s="161" t="s">
        <v>3</v>
      </c>
      <c r="F111" s="162" t="s">
        <v>770</v>
      </c>
      <c r="H111" s="163">
        <v>1.6</v>
      </c>
      <c r="I111" s="164"/>
      <c r="L111" s="160"/>
      <c r="M111" s="165"/>
      <c r="N111" s="166"/>
      <c r="O111" s="166"/>
      <c r="P111" s="166"/>
      <c r="Q111" s="166"/>
      <c r="R111" s="166"/>
      <c r="S111" s="166"/>
      <c r="T111" s="167"/>
      <c r="AT111" s="161" t="s">
        <v>190</v>
      </c>
      <c r="AU111" s="161" t="s">
        <v>79</v>
      </c>
      <c r="AV111" s="13" t="s">
        <v>79</v>
      </c>
      <c r="AW111" s="13" t="s">
        <v>33</v>
      </c>
      <c r="AX111" s="13" t="s">
        <v>71</v>
      </c>
      <c r="AY111" s="161" t="s">
        <v>182</v>
      </c>
    </row>
    <row r="112" spans="2:51" s="13" customFormat="1" ht="12">
      <c r="B112" s="160"/>
      <c r="D112" s="347" t="s">
        <v>190</v>
      </c>
      <c r="E112" s="161" t="s">
        <v>3</v>
      </c>
      <c r="F112" s="162" t="s">
        <v>771</v>
      </c>
      <c r="H112" s="163">
        <v>5.5</v>
      </c>
      <c r="I112" s="164"/>
      <c r="L112" s="160"/>
      <c r="M112" s="165"/>
      <c r="N112" s="166"/>
      <c r="O112" s="166"/>
      <c r="P112" s="166"/>
      <c r="Q112" s="166"/>
      <c r="R112" s="166"/>
      <c r="S112" s="166"/>
      <c r="T112" s="167"/>
      <c r="AT112" s="161" t="s">
        <v>190</v>
      </c>
      <c r="AU112" s="161" t="s">
        <v>79</v>
      </c>
      <c r="AV112" s="13" t="s">
        <v>79</v>
      </c>
      <c r="AW112" s="13" t="s">
        <v>33</v>
      </c>
      <c r="AX112" s="13" t="s">
        <v>71</v>
      </c>
      <c r="AY112" s="161" t="s">
        <v>182</v>
      </c>
    </row>
    <row r="113" spans="2:51" s="14" customFormat="1" ht="12">
      <c r="B113" s="168"/>
      <c r="D113" s="347" t="s">
        <v>190</v>
      </c>
      <c r="E113" s="169" t="s">
        <v>3</v>
      </c>
      <c r="F113" s="170" t="s">
        <v>198</v>
      </c>
      <c r="H113" s="171">
        <v>7.1</v>
      </c>
      <c r="I113" s="172"/>
      <c r="L113" s="168"/>
      <c r="M113" s="173"/>
      <c r="N113" s="174"/>
      <c r="O113" s="174"/>
      <c r="P113" s="174"/>
      <c r="Q113" s="174"/>
      <c r="R113" s="174"/>
      <c r="S113" s="174"/>
      <c r="T113" s="175"/>
      <c r="AT113" s="169" t="s">
        <v>190</v>
      </c>
      <c r="AU113" s="169" t="s">
        <v>79</v>
      </c>
      <c r="AV113" s="14" t="s">
        <v>87</v>
      </c>
      <c r="AW113" s="14" t="s">
        <v>33</v>
      </c>
      <c r="AX113" s="14" t="s">
        <v>15</v>
      </c>
      <c r="AY113" s="169" t="s">
        <v>182</v>
      </c>
    </row>
    <row r="114" spans="2:63" s="12" customFormat="1" ht="22.9" customHeight="1">
      <c r="B114" s="133"/>
      <c r="D114" s="348" t="s">
        <v>70</v>
      </c>
      <c r="E114" s="144" t="s">
        <v>219</v>
      </c>
      <c r="F114" s="144" t="s">
        <v>220</v>
      </c>
      <c r="I114" s="136"/>
      <c r="J114" s="145">
        <f>BK114</f>
        <v>0</v>
      </c>
      <c r="L114" s="133"/>
      <c r="M114" s="138"/>
      <c r="N114" s="139"/>
      <c r="O114" s="139"/>
      <c r="P114" s="140">
        <f>P115+P117</f>
        <v>0</v>
      </c>
      <c r="Q114" s="139"/>
      <c r="R114" s="140">
        <f>R115+R117</f>
        <v>0.00039600000000000003</v>
      </c>
      <c r="S114" s="139"/>
      <c r="T114" s="141">
        <f>T115+T117</f>
        <v>0.0966</v>
      </c>
      <c r="AR114" s="134" t="s">
        <v>15</v>
      </c>
      <c r="AT114" s="142" t="s">
        <v>70</v>
      </c>
      <c r="AU114" s="142" t="s">
        <v>15</v>
      </c>
      <c r="AY114" s="134" t="s">
        <v>182</v>
      </c>
      <c r="BK114" s="143">
        <f>BK115+BK117</f>
        <v>0</v>
      </c>
    </row>
    <row r="115" spans="2:63" s="12" customFormat="1" ht="20.85" customHeight="1">
      <c r="B115" s="133"/>
      <c r="D115" s="348" t="s">
        <v>70</v>
      </c>
      <c r="E115" s="144" t="s">
        <v>221</v>
      </c>
      <c r="F115" s="144" t="s">
        <v>222</v>
      </c>
      <c r="I115" s="136"/>
      <c r="J115" s="145">
        <f>BK115</f>
        <v>0</v>
      </c>
      <c r="L115" s="133"/>
      <c r="M115" s="138"/>
      <c r="N115" s="139"/>
      <c r="O115" s="139"/>
      <c r="P115" s="140">
        <f>P116</f>
        <v>0</v>
      </c>
      <c r="Q115" s="139"/>
      <c r="R115" s="140">
        <f>R116</f>
        <v>0.00039600000000000003</v>
      </c>
      <c r="S115" s="139"/>
      <c r="T115" s="141">
        <f>T116</f>
        <v>0</v>
      </c>
      <c r="AR115" s="134" t="s">
        <v>15</v>
      </c>
      <c r="AT115" s="142" t="s">
        <v>70</v>
      </c>
      <c r="AU115" s="142" t="s">
        <v>79</v>
      </c>
      <c r="AY115" s="134" t="s">
        <v>182</v>
      </c>
      <c r="BK115" s="143">
        <f>BK116</f>
        <v>0</v>
      </c>
    </row>
    <row r="116" spans="1:65" s="2" customFormat="1" ht="36">
      <c r="A116" s="33"/>
      <c r="B116" s="146"/>
      <c r="C116" s="147" t="s">
        <v>87</v>
      </c>
      <c r="D116" s="346" t="s">
        <v>184</v>
      </c>
      <c r="E116" s="148" t="s">
        <v>223</v>
      </c>
      <c r="F116" s="149" t="s">
        <v>224</v>
      </c>
      <c r="G116" s="150" t="s">
        <v>187</v>
      </c>
      <c r="H116" s="151">
        <v>9.9</v>
      </c>
      <c r="I116" s="152"/>
      <c r="J116" s="153">
        <f>ROUND(I116*H116,2)</f>
        <v>0</v>
      </c>
      <c r="K116" s="149" t="s">
        <v>188</v>
      </c>
      <c r="L116" s="34"/>
      <c r="M116" s="154" t="s">
        <v>3</v>
      </c>
      <c r="N116" s="155" t="s">
        <v>42</v>
      </c>
      <c r="O116" s="54"/>
      <c r="P116" s="156">
        <f>O116*H116</f>
        <v>0</v>
      </c>
      <c r="Q116" s="156">
        <v>4E-05</v>
      </c>
      <c r="R116" s="156">
        <f>Q116*H116</f>
        <v>0.00039600000000000003</v>
      </c>
      <c r="S116" s="156">
        <v>0</v>
      </c>
      <c r="T116" s="157">
        <f>S116*H116</f>
        <v>0</v>
      </c>
      <c r="U116" s="33"/>
      <c r="V116" s="33"/>
      <c r="W116" s="33"/>
      <c r="X116" s="33"/>
      <c r="Y116" s="33"/>
      <c r="Z116" s="33"/>
      <c r="AA116" s="33"/>
      <c r="AB116" s="33"/>
      <c r="AC116" s="33"/>
      <c r="AD116" s="33"/>
      <c r="AE116" s="33"/>
      <c r="AR116" s="158" t="s">
        <v>87</v>
      </c>
      <c r="AT116" s="158" t="s">
        <v>184</v>
      </c>
      <c r="AU116" s="158" t="s">
        <v>75</v>
      </c>
      <c r="AY116" s="18" t="s">
        <v>182</v>
      </c>
      <c r="BE116" s="159">
        <f>IF(N116="základní",J116,0)</f>
        <v>0</v>
      </c>
      <c r="BF116" s="159">
        <f>IF(N116="snížená",J116,0)</f>
        <v>0</v>
      </c>
      <c r="BG116" s="159">
        <f>IF(N116="zákl. přenesená",J116,0)</f>
        <v>0</v>
      </c>
      <c r="BH116" s="159">
        <f>IF(N116="sníž. přenesená",J116,0)</f>
        <v>0</v>
      </c>
      <c r="BI116" s="159">
        <f>IF(N116="nulová",J116,0)</f>
        <v>0</v>
      </c>
      <c r="BJ116" s="18" t="s">
        <v>15</v>
      </c>
      <c r="BK116" s="159">
        <f>ROUND(I116*H116,2)</f>
        <v>0</v>
      </c>
      <c r="BL116" s="18" t="s">
        <v>87</v>
      </c>
      <c r="BM116" s="158" t="s">
        <v>1356</v>
      </c>
    </row>
    <row r="117" spans="2:63" s="12" customFormat="1" ht="20.85" customHeight="1">
      <c r="B117" s="133"/>
      <c r="D117" s="348" t="s">
        <v>70</v>
      </c>
      <c r="E117" s="144" t="s">
        <v>227</v>
      </c>
      <c r="F117" s="144" t="s">
        <v>228</v>
      </c>
      <c r="I117" s="136"/>
      <c r="J117" s="145">
        <f>BK117</f>
        <v>0</v>
      </c>
      <c r="L117" s="133"/>
      <c r="M117" s="138"/>
      <c r="N117" s="139"/>
      <c r="O117" s="139"/>
      <c r="P117" s="140">
        <f>SUM(P118:P119)</f>
        <v>0</v>
      </c>
      <c r="Q117" s="139"/>
      <c r="R117" s="140">
        <f>SUM(R118:R119)</f>
        <v>0</v>
      </c>
      <c r="S117" s="139"/>
      <c r="T117" s="141">
        <f>SUM(T118:T119)</f>
        <v>0.0966</v>
      </c>
      <c r="AR117" s="134" t="s">
        <v>15</v>
      </c>
      <c r="AT117" s="142" t="s">
        <v>70</v>
      </c>
      <c r="AU117" s="142" t="s">
        <v>79</v>
      </c>
      <c r="AY117" s="134" t="s">
        <v>182</v>
      </c>
      <c r="BK117" s="143">
        <f>SUM(BK118:BK119)</f>
        <v>0</v>
      </c>
    </row>
    <row r="118" spans="1:65" s="2" customFormat="1" ht="36">
      <c r="A118" s="33"/>
      <c r="B118" s="146"/>
      <c r="C118" s="147" t="s">
        <v>111</v>
      </c>
      <c r="D118" s="346" t="s">
        <v>184</v>
      </c>
      <c r="E118" s="148" t="s">
        <v>236</v>
      </c>
      <c r="F118" s="149" t="s">
        <v>237</v>
      </c>
      <c r="G118" s="150" t="s">
        <v>187</v>
      </c>
      <c r="H118" s="151">
        <v>2.1</v>
      </c>
      <c r="I118" s="152"/>
      <c r="J118" s="153">
        <f>ROUND(I118*H118,2)</f>
        <v>0</v>
      </c>
      <c r="K118" s="149" t="s">
        <v>188</v>
      </c>
      <c r="L118" s="34"/>
      <c r="M118" s="154" t="s">
        <v>3</v>
      </c>
      <c r="N118" s="155" t="s">
        <v>42</v>
      </c>
      <c r="O118" s="54"/>
      <c r="P118" s="156">
        <f>O118*H118</f>
        <v>0</v>
      </c>
      <c r="Q118" s="156">
        <v>0</v>
      </c>
      <c r="R118" s="156">
        <f>Q118*H118</f>
        <v>0</v>
      </c>
      <c r="S118" s="156">
        <v>0.046</v>
      </c>
      <c r="T118" s="157">
        <f>S118*H118</f>
        <v>0.0966</v>
      </c>
      <c r="U118" s="33"/>
      <c r="V118" s="33"/>
      <c r="W118" s="33"/>
      <c r="X118" s="33"/>
      <c r="Y118" s="33"/>
      <c r="Z118" s="33"/>
      <c r="AA118" s="33"/>
      <c r="AB118" s="33"/>
      <c r="AC118" s="33"/>
      <c r="AD118" s="33"/>
      <c r="AE118" s="33"/>
      <c r="AR118" s="158" t="s">
        <v>87</v>
      </c>
      <c r="AT118" s="158" t="s">
        <v>184</v>
      </c>
      <c r="AU118" s="158" t="s">
        <v>75</v>
      </c>
      <c r="AY118" s="18" t="s">
        <v>182</v>
      </c>
      <c r="BE118" s="159">
        <f>IF(N118="základní",J118,0)</f>
        <v>0</v>
      </c>
      <c r="BF118" s="159">
        <f>IF(N118="snížená",J118,0)</f>
        <v>0</v>
      </c>
      <c r="BG118" s="159">
        <f>IF(N118="zákl. přenesená",J118,0)</f>
        <v>0</v>
      </c>
      <c r="BH118" s="159">
        <f>IF(N118="sníž. přenesená",J118,0)</f>
        <v>0</v>
      </c>
      <c r="BI118" s="159">
        <f>IF(N118="nulová",J118,0)</f>
        <v>0</v>
      </c>
      <c r="BJ118" s="18" t="s">
        <v>15</v>
      </c>
      <c r="BK118" s="159">
        <f>ROUND(I118*H118,2)</f>
        <v>0</v>
      </c>
      <c r="BL118" s="18" t="s">
        <v>87</v>
      </c>
      <c r="BM118" s="158" t="s">
        <v>1357</v>
      </c>
    </row>
    <row r="119" spans="2:51" s="13" customFormat="1" ht="12">
      <c r="B119" s="160"/>
      <c r="D119" s="347" t="s">
        <v>190</v>
      </c>
      <c r="E119" s="161" t="s">
        <v>3</v>
      </c>
      <c r="F119" s="162" t="s">
        <v>499</v>
      </c>
      <c r="H119" s="163">
        <v>2.1</v>
      </c>
      <c r="I119" s="164"/>
      <c r="L119" s="160"/>
      <c r="M119" s="165"/>
      <c r="N119" s="166"/>
      <c r="O119" s="166"/>
      <c r="P119" s="166"/>
      <c r="Q119" s="166"/>
      <c r="R119" s="166"/>
      <c r="S119" s="166"/>
      <c r="T119" s="167"/>
      <c r="AT119" s="161" t="s">
        <v>190</v>
      </c>
      <c r="AU119" s="161" t="s">
        <v>75</v>
      </c>
      <c r="AV119" s="13" t="s">
        <v>79</v>
      </c>
      <c r="AW119" s="13" t="s">
        <v>33</v>
      </c>
      <c r="AX119" s="13" t="s">
        <v>15</v>
      </c>
      <c r="AY119" s="161" t="s">
        <v>182</v>
      </c>
    </row>
    <row r="120" spans="2:63" s="12" customFormat="1" ht="22.9" customHeight="1">
      <c r="B120" s="133"/>
      <c r="D120" s="348" t="s">
        <v>70</v>
      </c>
      <c r="E120" s="144" t="s">
        <v>240</v>
      </c>
      <c r="F120" s="144" t="s">
        <v>241</v>
      </c>
      <c r="I120" s="136"/>
      <c r="J120" s="145">
        <f>BK120</f>
        <v>0</v>
      </c>
      <c r="L120" s="133"/>
      <c r="M120" s="138"/>
      <c r="N120" s="139"/>
      <c r="O120" s="139"/>
      <c r="P120" s="140">
        <f>SUM(P121:P125)</f>
        <v>0</v>
      </c>
      <c r="Q120" s="139"/>
      <c r="R120" s="140">
        <f>SUM(R121:R125)</f>
        <v>0</v>
      </c>
      <c r="S120" s="139"/>
      <c r="T120" s="141">
        <f>SUM(T121:T125)</f>
        <v>0</v>
      </c>
      <c r="AR120" s="134" t="s">
        <v>15</v>
      </c>
      <c r="AT120" s="142" t="s">
        <v>70</v>
      </c>
      <c r="AU120" s="142" t="s">
        <v>15</v>
      </c>
      <c r="AY120" s="134" t="s">
        <v>182</v>
      </c>
      <c r="BK120" s="143">
        <f>SUM(BK121:BK125)</f>
        <v>0</v>
      </c>
    </row>
    <row r="121" spans="1:65" s="2" customFormat="1" ht="44.25" customHeight="1">
      <c r="A121" s="33"/>
      <c r="B121" s="146"/>
      <c r="C121" s="147" t="s">
        <v>359</v>
      </c>
      <c r="D121" s="346" t="s">
        <v>184</v>
      </c>
      <c r="E121" s="148" t="s">
        <v>1189</v>
      </c>
      <c r="F121" s="149" t="s">
        <v>1190</v>
      </c>
      <c r="G121" s="150" t="s">
        <v>245</v>
      </c>
      <c r="H121" s="151">
        <v>1.445</v>
      </c>
      <c r="I121" s="152"/>
      <c r="J121" s="153">
        <f>ROUND(I121*H121,2)</f>
        <v>0</v>
      </c>
      <c r="K121" s="149" t="s">
        <v>188</v>
      </c>
      <c r="L121" s="34"/>
      <c r="M121" s="154" t="s">
        <v>3</v>
      </c>
      <c r="N121" s="155" t="s">
        <v>42</v>
      </c>
      <c r="O121" s="54"/>
      <c r="P121" s="156">
        <f>O121*H121</f>
        <v>0</v>
      </c>
      <c r="Q121" s="156">
        <v>0</v>
      </c>
      <c r="R121" s="156">
        <f>Q121*H121</f>
        <v>0</v>
      </c>
      <c r="S121" s="156">
        <v>0</v>
      </c>
      <c r="T121" s="157">
        <f>S121*H121</f>
        <v>0</v>
      </c>
      <c r="U121" s="33"/>
      <c r="V121" s="33"/>
      <c r="W121" s="33"/>
      <c r="X121" s="33"/>
      <c r="Y121" s="33"/>
      <c r="Z121" s="33"/>
      <c r="AA121" s="33"/>
      <c r="AB121" s="33"/>
      <c r="AC121" s="33"/>
      <c r="AD121" s="33"/>
      <c r="AE121" s="33"/>
      <c r="AR121" s="158" t="s">
        <v>87</v>
      </c>
      <c r="AT121" s="158" t="s">
        <v>184</v>
      </c>
      <c r="AU121" s="158" t="s">
        <v>79</v>
      </c>
      <c r="AY121" s="18" t="s">
        <v>182</v>
      </c>
      <c r="BE121" s="159">
        <f>IF(N121="základní",J121,0)</f>
        <v>0</v>
      </c>
      <c r="BF121" s="159">
        <f>IF(N121="snížená",J121,0)</f>
        <v>0</v>
      </c>
      <c r="BG121" s="159">
        <f>IF(N121="zákl. přenesená",J121,0)</f>
        <v>0</v>
      </c>
      <c r="BH121" s="159">
        <f>IF(N121="sníž. přenesená",J121,0)</f>
        <v>0</v>
      </c>
      <c r="BI121" s="159">
        <f>IF(N121="nulová",J121,0)</f>
        <v>0</v>
      </c>
      <c r="BJ121" s="18" t="s">
        <v>15</v>
      </c>
      <c r="BK121" s="159">
        <f>ROUND(I121*H121,2)</f>
        <v>0</v>
      </c>
      <c r="BL121" s="18" t="s">
        <v>87</v>
      </c>
      <c r="BM121" s="158" t="s">
        <v>1358</v>
      </c>
    </row>
    <row r="122" spans="1:65" s="2" customFormat="1" ht="33" customHeight="1">
      <c r="A122" s="33"/>
      <c r="B122" s="146"/>
      <c r="C122" s="147" t="s">
        <v>129</v>
      </c>
      <c r="D122" s="346" t="s">
        <v>184</v>
      </c>
      <c r="E122" s="148" t="s">
        <v>248</v>
      </c>
      <c r="F122" s="149" t="s">
        <v>249</v>
      </c>
      <c r="G122" s="150" t="s">
        <v>245</v>
      </c>
      <c r="H122" s="151">
        <v>1.445</v>
      </c>
      <c r="I122" s="152"/>
      <c r="J122" s="153">
        <f>ROUND(I122*H122,2)</f>
        <v>0</v>
      </c>
      <c r="K122" s="149" t="s">
        <v>188</v>
      </c>
      <c r="L122" s="34"/>
      <c r="M122" s="154" t="s">
        <v>3</v>
      </c>
      <c r="N122" s="155" t="s">
        <v>42</v>
      </c>
      <c r="O122" s="54"/>
      <c r="P122" s="156">
        <f>O122*H122</f>
        <v>0</v>
      </c>
      <c r="Q122" s="156">
        <v>0</v>
      </c>
      <c r="R122" s="156">
        <f>Q122*H122</f>
        <v>0</v>
      </c>
      <c r="S122" s="156">
        <v>0</v>
      </c>
      <c r="T122" s="157">
        <f>S122*H122</f>
        <v>0</v>
      </c>
      <c r="U122" s="33"/>
      <c r="V122" s="33"/>
      <c r="W122" s="33"/>
      <c r="X122" s="33"/>
      <c r="Y122" s="33"/>
      <c r="Z122" s="33"/>
      <c r="AA122" s="33"/>
      <c r="AB122" s="33"/>
      <c r="AC122" s="33"/>
      <c r="AD122" s="33"/>
      <c r="AE122" s="33"/>
      <c r="AR122" s="158" t="s">
        <v>87</v>
      </c>
      <c r="AT122" s="158" t="s">
        <v>184</v>
      </c>
      <c r="AU122" s="158" t="s">
        <v>79</v>
      </c>
      <c r="AY122" s="18" t="s">
        <v>182</v>
      </c>
      <c r="BE122" s="159">
        <f>IF(N122="základní",J122,0)</f>
        <v>0</v>
      </c>
      <c r="BF122" s="159">
        <f>IF(N122="snížená",J122,0)</f>
        <v>0</v>
      </c>
      <c r="BG122" s="159">
        <f>IF(N122="zákl. přenesená",J122,0)</f>
        <v>0</v>
      </c>
      <c r="BH122" s="159">
        <f>IF(N122="sníž. přenesená",J122,0)</f>
        <v>0</v>
      </c>
      <c r="BI122" s="159">
        <f>IF(N122="nulová",J122,0)</f>
        <v>0</v>
      </c>
      <c r="BJ122" s="18" t="s">
        <v>15</v>
      </c>
      <c r="BK122" s="159">
        <f>ROUND(I122*H122,2)</f>
        <v>0</v>
      </c>
      <c r="BL122" s="18" t="s">
        <v>87</v>
      </c>
      <c r="BM122" s="158" t="s">
        <v>1359</v>
      </c>
    </row>
    <row r="123" spans="1:65" s="2" customFormat="1" ht="44.25" customHeight="1">
      <c r="A123" s="33"/>
      <c r="B123" s="146"/>
      <c r="C123" s="147" t="s">
        <v>132</v>
      </c>
      <c r="D123" s="346" t="s">
        <v>184</v>
      </c>
      <c r="E123" s="148" t="s">
        <v>252</v>
      </c>
      <c r="F123" s="149" t="s">
        <v>253</v>
      </c>
      <c r="G123" s="150" t="s">
        <v>245</v>
      </c>
      <c r="H123" s="151">
        <v>43.35</v>
      </c>
      <c r="I123" s="152"/>
      <c r="J123" s="153">
        <f>ROUND(I123*H123,2)</f>
        <v>0</v>
      </c>
      <c r="K123" s="149" t="s">
        <v>188</v>
      </c>
      <c r="L123" s="34"/>
      <c r="M123" s="154" t="s">
        <v>3</v>
      </c>
      <c r="N123" s="155" t="s">
        <v>42</v>
      </c>
      <c r="O123" s="54"/>
      <c r="P123" s="156">
        <f>O123*H123</f>
        <v>0</v>
      </c>
      <c r="Q123" s="156">
        <v>0</v>
      </c>
      <c r="R123" s="156">
        <f>Q123*H123</f>
        <v>0</v>
      </c>
      <c r="S123" s="156">
        <v>0</v>
      </c>
      <c r="T123" s="157">
        <f>S123*H123</f>
        <v>0</v>
      </c>
      <c r="U123" s="33"/>
      <c r="V123" s="33"/>
      <c r="W123" s="33"/>
      <c r="X123" s="33"/>
      <c r="Y123" s="33"/>
      <c r="Z123" s="33"/>
      <c r="AA123" s="33"/>
      <c r="AB123" s="33"/>
      <c r="AC123" s="33"/>
      <c r="AD123" s="33"/>
      <c r="AE123" s="33"/>
      <c r="AR123" s="158" t="s">
        <v>87</v>
      </c>
      <c r="AT123" s="158" t="s">
        <v>184</v>
      </c>
      <c r="AU123" s="158" t="s">
        <v>79</v>
      </c>
      <c r="AY123" s="18" t="s">
        <v>182</v>
      </c>
      <c r="BE123" s="159">
        <f>IF(N123="základní",J123,0)</f>
        <v>0</v>
      </c>
      <c r="BF123" s="159">
        <f>IF(N123="snížená",J123,0)</f>
        <v>0</v>
      </c>
      <c r="BG123" s="159">
        <f>IF(N123="zákl. přenesená",J123,0)</f>
        <v>0</v>
      </c>
      <c r="BH123" s="159">
        <f>IF(N123="sníž. přenesená",J123,0)</f>
        <v>0</v>
      </c>
      <c r="BI123" s="159">
        <f>IF(N123="nulová",J123,0)</f>
        <v>0</v>
      </c>
      <c r="BJ123" s="18" t="s">
        <v>15</v>
      </c>
      <c r="BK123" s="159">
        <f>ROUND(I123*H123,2)</f>
        <v>0</v>
      </c>
      <c r="BL123" s="18" t="s">
        <v>87</v>
      </c>
      <c r="BM123" s="158" t="s">
        <v>1360</v>
      </c>
    </row>
    <row r="124" spans="2:51" s="13" customFormat="1" ht="12">
      <c r="B124" s="160"/>
      <c r="D124" s="347" t="s">
        <v>190</v>
      </c>
      <c r="F124" s="162" t="s">
        <v>772</v>
      </c>
      <c r="H124" s="163">
        <v>43.35</v>
      </c>
      <c r="I124" s="164"/>
      <c r="L124" s="160"/>
      <c r="M124" s="165"/>
      <c r="N124" s="166"/>
      <c r="O124" s="166"/>
      <c r="P124" s="166"/>
      <c r="Q124" s="166"/>
      <c r="R124" s="166"/>
      <c r="S124" s="166"/>
      <c r="T124" s="167"/>
      <c r="AT124" s="161" t="s">
        <v>190</v>
      </c>
      <c r="AU124" s="161" t="s">
        <v>79</v>
      </c>
      <c r="AV124" s="13" t="s">
        <v>79</v>
      </c>
      <c r="AW124" s="13" t="s">
        <v>4</v>
      </c>
      <c r="AX124" s="13" t="s">
        <v>15</v>
      </c>
      <c r="AY124" s="161" t="s">
        <v>182</v>
      </c>
    </row>
    <row r="125" spans="1:65" s="2" customFormat="1" ht="44.25" customHeight="1">
      <c r="A125" s="33"/>
      <c r="B125" s="146"/>
      <c r="C125" s="147" t="s">
        <v>219</v>
      </c>
      <c r="D125" s="346" t="s">
        <v>184</v>
      </c>
      <c r="E125" s="148" t="s">
        <v>257</v>
      </c>
      <c r="F125" s="149" t="s">
        <v>258</v>
      </c>
      <c r="G125" s="150" t="s">
        <v>245</v>
      </c>
      <c r="H125" s="151">
        <v>1.445</v>
      </c>
      <c r="I125" s="152"/>
      <c r="J125" s="153">
        <f>ROUND(I125*H125,2)</f>
        <v>0</v>
      </c>
      <c r="K125" s="149" t="s">
        <v>188</v>
      </c>
      <c r="L125" s="34"/>
      <c r="M125" s="154" t="s">
        <v>3</v>
      </c>
      <c r="N125" s="155" t="s">
        <v>42</v>
      </c>
      <c r="O125" s="54"/>
      <c r="P125" s="156">
        <f>O125*H125</f>
        <v>0</v>
      </c>
      <c r="Q125" s="156">
        <v>0</v>
      </c>
      <c r="R125" s="156">
        <f>Q125*H125</f>
        <v>0</v>
      </c>
      <c r="S125" s="156">
        <v>0</v>
      </c>
      <c r="T125" s="157">
        <f>S125*H125</f>
        <v>0</v>
      </c>
      <c r="U125" s="33"/>
      <c r="V125" s="33"/>
      <c r="W125" s="33"/>
      <c r="X125" s="33"/>
      <c r="Y125" s="33"/>
      <c r="Z125" s="33"/>
      <c r="AA125" s="33"/>
      <c r="AB125" s="33"/>
      <c r="AC125" s="33"/>
      <c r="AD125" s="33"/>
      <c r="AE125" s="33"/>
      <c r="AR125" s="158" t="s">
        <v>87</v>
      </c>
      <c r="AT125" s="158" t="s">
        <v>184</v>
      </c>
      <c r="AU125" s="158" t="s">
        <v>79</v>
      </c>
      <c r="AY125" s="18" t="s">
        <v>182</v>
      </c>
      <c r="BE125" s="159">
        <f>IF(N125="základní",J125,0)</f>
        <v>0</v>
      </c>
      <c r="BF125" s="159">
        <f>IF(N125="snížená",J125,0)</f>
        <v>0</v>
      </c>
      <c r="BG125" s="159">
        <f>IF(N125="zákl. přenesená",J125,0)</f>
        <v>0</v>
      </c>
      <c r="BH125" s="159">
        <f>IF(N125="sníž. přenesená",J125,0)</f>
        <v>0</v>
      </c>
      <c r="BI125" s="159">
        <f>IF(N125="nulová",J125,0)</f>
        <v>0</v>
      </c>
      <c r="BJ125" s="18" t="s">
        <v>15</v>
      </c>
      <c r="BK125" s="159">
        <f>ROUND(I125*H125,2)</f>
        <v>0</v>
      </c>
      <c r="BL125" s="18" t="s">
        <v>87</v>
      </c>
      <c r="BM125" s="158" t="s">
        <v>1361</v>
      </c>
    </row>
    <row r="126" spans="2:63" s="12" customFormat="1" ht="22.9" customHeight="1">
      <c r="B126" s="133"/>
      <c r="D126" s="348" t="s">
        <v>70</v>
      </c>
      <c r="E126" s="144" t="s">
        <v>260</v>
      </c>
      <c r="F126" s="144" t="s">
        <v>261</v>
      </c>
      <c r="I126" s="136"/>
      <c r="J126" s="145">
        <f>BK126</f>
        <v>0</v>
      </c>
      <c r="L126" s="133"/>
      <c r="M126" s="138"/>
      <c r="N126" s="139"/>
      <c r="O126" s="139"/>
      <c r="P126" s="140">
        <f>P127</f>
        <v>0</v>
      </c>
      <c r="Q126" s="139"/>
      <c r="R126" s="140">
        <f>R127</f>
        <v>0</v>
      </c>
      <c r="S126" s="139"/>
      <c r="T126" s="141">
        <f>T127</f>
        <v>0</v>
      </c>
      <c r="AR126" s="134" t="s">
        <v>15</v>
      </c>
      <c r="AT126" s="142" t="s">
        <v>70</v>
      </c>
      <c r="AU126" s="142" t="s">
        <v>15</v>
      </c>
      <c r="AY126" s="134" t="s">
        <v>182</v>
      </c>
      <c r="BK126" s="143">
        <f>BK127</f>
        <v>0</v>
      </c>
    </row>
    <row r="127" spans="1:65" s="2" customFormat="1" ht="55.5" customHeight="1">
      <c r="A127" s="33"/>
      <c r="B127" s="146"/>
      <c r="C127" s="147" t="s">
        <v>363</v>
      </c>
      <c r="D127" s="346" t="s">
        <v>184</v>
      </c>
      <c r="E127" s="148" t="s">
        <v>1195</v>
      </c>
      <c r="F127" s="149" t="s">
        <v>1196</v>
      </c>
      <c r="G127" s="150" t="s">
        <v>245</v>
      </c>
      <c r="H127" s="151">
        <v>0.033</v>
      </c>
      <c r="I127" s="152"/>
      <c r="J127" s="153">
        <f>ROUND(I127*H127,2)</f>
        <v>0</v>
      </c>
      <c r="K127" s="149" t="s">
        <v>188</v>
      </c>
      <c r="L127" s="34"/>
      <c r="M127" s="154" t="s">
        <v>3</v>
      </c>
      <c r="N127" s="155" t="s">
        <v>42</v>
      </c>
      <c r="O127" s="54"/>
      <c r="P127" s="156">
        <f>O127*H127</f>
        <v>0</v>
      </c>
      <c r="Q127" s="156">
        <v>0</v>
      </c>
      <c r="R127" s="156">
        <f>Q127*H127</f>
        <v>0</v>
      </c>
      <c r="S127" s="156">
        <v>0</v>
      </c>
      <c r="T127" s="157">
        <f>S127*H127</f>
        <v>0</v>
      </c>
      <c r="U127" s="33"/>
      <c r="V127" s="33"/>
      <c r="W127" s="33"/>
      <c r="X127" s="33"/>
      <c r="Y127" s="33"/>
      <c r="Z127" s="33"/>
      <c r="AA127" s="33"/>
      <c r="AB127" s="33"/>
      <c r="AC127" s="33"/>
      <c r="AD127" s="33"/>
      <c r="AE127" s="33"/>
      <c r="AR127" s="158" t="s">
        <v>87</v>
      </c>
      <c r="AT127" s="158" t="s">
        <v>184</v>
      </c>
      <c r="AU127" s="158" t="s">
        <v>79</v>
      </c>
      <c r="AY127" s="18" t="s">
        <v>182</v>
      </c>
      <c r="BE127" s="159">
        <f>IF(N127="základní",J127,0)</f>
        <v>0</v>
      </c>
      <c r="BF127" s="159">
        <f>IF(N127="snížená",J127,0)</f>
        <v>0</v>
      </c>
      <c r="BG127" s="159">
        <f>IF(N127="zákl. přenesená",J127,0)</f>
        <v>0</v>
      </c>
      <c r="BH127" s="159">
        <f>IF(N127="sníž. přenesená",J127,0)</f>
        <v>0</v>
      </c>
      <c r="BI127" s="159">
        <f>IF(N127="nulová",J127,0)</f>
        <v>0</v>
      </c>
      <c r="BJ127" s="18" t="s">
        <v>15</v>
      </c>
      <c r="BK127" s="159">
        <f>ROUND(I127*H127,2)</f>
        <v>0</v>
      </c>
      <c r="BL127" s="18" t="s">
        <v>87</v>
      </c>
      <c r="BM127" s="158" t="s">
        <v>1362</v>
      </c>
    </row>
    <row r="128" spans="2:63" s="12" customFormat="1" ht="25.9" customHeight="1">
      <c r="B128" s="133"/>
      <c r="D128" s="348" t="s">
        <v>70</v>
      </c>
      <c r="E128" s="135" t="s">
        <v>265</v>
      </c>
      <c r="F128" s="135" t="s">
        <v>266</v>
      </c>
      <c r="I128" s="136"/>
      <c r="J128" s="137">
        <f>BK128</f>
        <v>0</v>
      </c>
      <c r="L128" s="133"/>
      <c r="M128" s="138"/>
      <c r="N128" s="139"/>
      <c r="O128" s="139"/>
      <c r="P128" s="140">
        <f>P129+P135+P145+P157</f>
        <v>0</v>
      </c>
      <c r="Q128" s="139"/>
      <c r="R128" s="140">
        <f>R129+R135+R145+R157</f>
        <v>0.1696588</v>
      </c>
      <c r="S128" s="139"/>
      <c r="T128" s="141">
        <f>T129+T135+T145+T157</f>
        <v>1.3482622</v>
      </c>
      <c r="AR128" s="134" t="s">
        <v>79</v>
      </c>
      <c r="AT128" s="142" t="s">
        <v>70</v>
      </c>
      <c r="AU128" s="142" t="s">
        <v>71</v>
      </c>
      <c r="AY128" s="134" t="s">
        <v>182</v>
      </c>
      <c r="BK128" s="143">
        <f>BK129+BK135+BK145+BK157</f>
        <v>0</v>
      </c>
    </row>
    <row r="129" spans="2:63" s="12" customFormat="1" ht="22.9" customHeight="1">
      <c r="B129" s="133"/>
      <c r="D129" s="348" t="s">
        <v>70</v>
      </c>
      <c r="E129" s="144" t="s">
        <v>326</v>
      </c>
      <c r="F129" s="144" t="s">
        <v>327</v>
      </c>
      <c r="I129" s="136"/>
      <c r="J129" s="145">
        <f>BK129</f>
        <v>0</v>
      </c>
      <c r="L129" s="133"/>
      <c r="M129" s="138"/>
      <c r="N129" s="139"/>
      <c r="O129" s="139"/>
      <c r="P129" s="140">
        <f>SUM(P130:P134)</f>
        <v>0</v>
      </c>
      <c r="Q129" s="139"/>
      <c r="R129" s="140">
        <f>SUM(R130:R134)</f>
        <v>0.12453600000000001</v>
      </c>
      <c r="S129" s="139"/>
      <c r="T129" s="141">
        <f>SUM(T130:T134)</f>
        <v>0.170379</v>
      </c>
      <c r="AR129" s="134" t="s">
        <v>79</v>
      </c>
      <c r="AT129" s="142" t="s">
        <v>70</v>
      </c>
      <c r="AU129" s="142" t="s">
        <v>15</v>
      </c>
      <c r="AY129" s="134" t="s">
        <v>182</v>
      </c>
      <c r="BK129" s="143">
        <f>SUM(BK130:BK134)</f>
        <v>0</v>
      </c>
    </row>
    <row r="130" spans="1:65" s="2" customFormat="1" ht="48">
      <c r="A130" s="33"/>
      <c r="B130" s="146"/>
      <c r="C130" s="147" t="s">
        <v>242</v>
      </c>
      <c r="D130" s="346" t="s">
        <v>184</v>
      </c>
      <c r="E130" s="148" t="s">
        <v>329</v>
      </c>
      <c r="F130" s="149" t="s">
        <v>330</v>
      </c>
      <c r="G130" s="150" t="s">
        <v>187</v>
      </c>
      <c r="H130" s="151">
        <v>9.9</v>
      </c>
      <c r="I130" s="152"/>
      <c r="J130" s="153">
        <f>ROUND(I130*H130,2)</f>
        <v>0</v>
      </c>
      <c r="K130" s="149" t="s">
        <v>3</v>
      </c>
      <c r="L130" s="34"/>
      <c r="M130" s="154" t="s">
        <v>3</v>
      </c>
      <c r="N130" s="155" t="s">
        <v>42</v>
      </c>
      <c r="O130" s="54"/>
      <c r="P130" s="156">
        <f>O130*H130</f>
        <v>0</v>
      </c>
      <c r="Q130" s="156">
        <v>0.01254</v>
      </c>
      <c r="R130" s="156">
        <f>Q130*H130</f>
        <v>0.124146</v>
      </c>
      <c r="S130" s="156">
        <v>0</v>
      </c>
      <c r="T130" s="157">
        <f>S130*H130</f>
        <v>0</v>
      </c>
      <c r="U130" s="33"/>
      <c r="V130" s="33"/>
      <c r="W130" s="33"/>
      <c r="X130" s="33"/>
      <c r="Y130" s="33"/>
      <c r="Z130" s="33"/>
      <c r="AA130" s="33"/>
      <c r="AB130" s="33"/>
      <c r="AC130" s="33"/>
      <c r="AD130" s="33"/>
      <c r="AE130" s="33"/>
      <c r="AR130" s="158" t="s">
        <v>269</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269</v>
      </c>
      <c r="BM130" s="158" t="s">
        <v>1363</v>
      </c>
    </row>
    <row r="131" spans="1:65" s="2" customFormat="1" ht="48">
      <c r="A131" s="33"/>
      <c r="B131" s="146"/>
      <c r="C131" s="147" t="s">
        <v>247</v>
      </c>
      <c r="D131" s="346" t="s">
        <v>184</v>
      </c>
      <c r="E131" s="148" t="s">
        <v>333</v>
      </c>
      <c r="F131" s="149" t="s">
        <v>334</v>
      </c>
      <c r="G131" s="150" t="s">
        <v>187</v>
      </c>
      <c r="H131" s="151">
        <v>9.9</v>
      </c>
      <c r="I131" s="152"/>
      <c r="J131" s="153">
        <f>ROUND(I131*H131,2)</f>
        <v>0</v>
      </c>
      <c r="K131" s="149" t="s">
        <v>188</v>
      </c>
      <c r="L131" s="34"/>
      <c r="M131" s="154" t="s">
        <v>3</v>
      </c>
      <c r="N131" s="155" t="s">
        <v>42</v>
      </c>
      <c r="O131" s="54"/>
      <c r="P131" s="156">
        <f>O131*H131</f>
        <v>0</v>
      </c>
      <c r="Q131" s="156">
        <v>0</v>
      </c>
      <c r="R131" s="156">
        <f>Q131*H131</f>
        <v>0</v>
      </c>
      <c r="S131" s="156">
        <v>0.01721</v>
      </c>
      <c r="T131" s="157">
        <f>S131*H131</f>
        <v>0.170379</v>
      </c>
      <c r="U131" s="33"/>
      <c r="V131" s="33"/>
      <c r="W131" s="33"/>
      <c r="X131" s="33"/>
      <c r="Y131" s="33"/>
      <c r="Z131" s="33"/>
      <c r="AA131" s="33"/>
      <c r="AB131" s="33"/>
      <c r="AC131" s="33"/>
      <c r="AD131" s="33"/>
      <c r="AE131" s="33"/>
      <c r="AR131" s="158" t="s">
        <v>269</v>
      </c>
      <c r="AT131" s="158" t="s">
        <v>184</v>
      </c>
      <c r="AU131" s="158" t="s">
        <v>79</v>
      </c>
      <c r="AY131" s="18" t="s">
        <v>182</v>
      </c>
      <c r="BE131" s="159">
        <f>IF(N131="základní",J131,0)</f>
        <v>0</v>
      </c>
      <c r="BF131" s="159">
        <f>IF(N131="snížená",J131,0)</f>
        <v>0</v>
      </c>
      <c r="BG131" s="159">
        <f>IF(N131="zákl. přenesená",J131,0)</f>
        <v>0</v>
      </c>
      <c r="BH131" s="159">
        <f>IF(N131="sníž. přenesená",J131,0)</f>
        <v>0</v>
      </c>
      <c r="BI131" s="159">
        <f>IF(N131="nulová",J131,0)</f>
        <v>0</v>
      </c>
      <c r="BJ131" s="18" t="s">
        <v>15</v>
      </c>
      <c r="BK131" s="159">
        <f>ROUND(I131*H131,2)</f>
        <v>0</v>
      </c>
      <c r="BL131" s="18" t="s">
        <v>269</v>
      </c>
      <c r="BM131" s="158" t="s">
        <v>1364</v>
      </c>
    </row>
    <row r="132" spans="1:65" s="2" customFormat="1" ht="33" customHeight="1">
      <c r="A132" s="33"/>
      <c r="B132" s="146"/>
      <c r="C132" s="147" t="s">
        <v>251</v>
      </c>
      <c r="D132" s="346" t="s">
        <v>184</v>
      </c>
      <c r="E132" s="148" t="s">
        <v>337</v>
      </c>
      <c r="F132" s="149" t="s">
        <v>338</v>
      </c>
      <c r="G132" s="150" t="s">
        <v>300</v>
      </c>
      <c r="H132" s="151">
        <v>1</v>
      </c>
      <c r="I132" s="152"/>
      <c r="J132" s="153">
        <f>ROUND(I132*H132,2)</f>
        <v>0</v>
      </c>
      <c r="K132" s="149" t="s">
        <v>3</v>
      </c>
      <c r="L132" s="34"/>
      <c r="M132" s="154" t="s">
        <v>3</v>
      </c>
      <c r="N132" s="155" t="s">
        <v>42</v>
      </c>
      <c r="O132" s="54"/>
      <c r="P132" s="156">
        <f>O132*H132</f>
        <v>0</v>
      </c>
      <c r="Q132" s="156">
        <v>3E-05</v>
      </c>
      <c r="R132" s="156">
        <f>Q132*H132</f>
        <v>3E-05</v>
      </c>
      <c r="S132" s="156">
        <v>0</v>
      </c>
      <c r="T132" s="157">
        <f>S132*H132</f>
        <v>0</v>
      </c>
      <c r="U132" s="33"/>
      <c r="V132" s="33"/>
      <c r="W132" s="33"/>
      <c r="X132" s="33"/>
      <c r="Y132" s="33"/>
      <c r="Z132" s="33"/>
      <c r="AA132" s="33"/>
      <c r="AB132" s="33"/>
      <c r="AC132" s="33"/>
      <c r="AD132" s="33"/>
      <c r="AE132" s="33"/>
      <c r="AR132" s="158" t="s">
        <v>269</v>
      </c>
      <c r="AT132" s="158" t="s">
        <v>184</v>
      </c>
      <c r="AU132" s="158" t="s">
        <v>79</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269</v>
      </c>
      <c r="BM132" s="158" t="s">
        <v>1365</v>
      </c>
    </row>
    <row r="133" spans="1:65" s="2" customFormat="1" ht="21.75" customHeight="1">
      <c r="A133" s="33"/>
      <c r="B133" s="146"/>
      <c r="C133" s="184" t="s">
        <v>256</v>
      </c>
      <c r="D133" s="349" t="s">
        <v>341</v>
      </c>
      <c r="E133" s="185" t="s">
        <v>342</v>
      </c>
      <c r="F133" s="186" t="s">
        <v>343</v>
      </c>
      <c r="G133" s="187" t="s">
        <v>300</v>
      </c>
      <c r="H133" s="188">
        <v>1</v>
      </c>
      <c r="I133" s="189"/>
      <c r="J133" s="190">
        <f>ROUND(I133*H133,2)</f>
        <v>0</v>
      </c>
      <c r="K133" s="186" t="s">
        <v>3</v>
      </c>
      <c r="L133" s="191"/>
      <c r="M133" s="192" t="s">
        <v>3</v>
      </c>
      <c r="N133" s="193" t="s">
        <v>42</v>
      </c>
      <c r="O133" s="54"/>
      <c r="P133" s="156">
        <f>O133*H133</f>
        <v>0</v>
      </c>
      <c r="Q133" s="156">
        <v>0.00036</v>
      </c>
      <c r="R133" s="156">
        <f>Q133*H133</f>
        <v>0.00036</v>
      </c>
      <c r="S133" s="156">
        <v>0</v>
      </c>
      <c r="T133" s="157">
        <f>S133*H133</f>
        <v>0</v>
      </c>
      <c r="U133" s="33"/>
      <c r="V133" s="33"/>
      <c r="W133" s="33"/>
      <c r="X133" s="33"/>
      <c r="Y133" s="33"/>
      <c r="Z133" s="33"/>
      <c r="AA133" s="33"/>
      <c r="AB133" s="33"/>
      <c r="AC133" s="33"/>
      <c r="AD133" s="33"/>
      <c r="AE133" s="33"/>
      <c r="AR133" s="158" t="s">
        <v>344</v>
      </c>
      <c r="AT133" s="158" t="s">
        <v>341</v>
      </c>
      <c r="AU133" s="158" t="s">
        <v>79</v>
      </c>
      <c r="AY133" s="18" t="s">
        <v>182</v>
      </c>
      <c r="BE133" s="159">
        <f>IF(N133="základní",J133,0)</f>
        <v>0</v>
      </c>
      <c r="BF133" s="159">
        <f>IF(N133="snížená",J133,0)</f>
        <v>0</v>
      </c>
      <c r="BG133" s="159">
        <f>IF(N133="zákl. přenesená",J133,0)</f>
        <v>0</v>
      </c>
      <c r="BH133" s="159">
        <f>IF(N133="sníž. přenesená",J133,0)</f>
        <v>0</v>
      </c>
      <c r="BI133" s="159">
        <f>IF(N133="nulová",J133,0)</f>
        <v>0</v>
      </c>
      <c r="BJ133" s="18" t="s">
        <v>15</v>
      </c>
      <c r="BK133" s="159">
        <f>ROUND(I133*H133,2)</f>
        <v>0</v>
      </c>
      <c r="BL133" s="18" t="s">
        <v>269</v>
      </c>
      <c r="BM133" s="158" t="s">
        <v>1366</v>
      </c>
    </row>
    <row r="134" spans="1:65" s="2" customFormat="1" ht="44.25" customHeight="1">
      <c r="A134" s="33"/>
      <c r="B134" s="146"/>
      <c r="C134" s="147" t="s">
        <v>9</v>
      </c>
      <c r="D134" s="346" t="s">
        <v>184</v>
      </c>
      <c r="E134" s="148" t="s">
        <v>346</v>
      </c>
      <c r="F134" s="149" t="s">
        <v>347</v>
      </c>
      <c r="G134" s="150" t="s">
        <v>290</v>
      </c>
      <c r="H134" s="183"/>
      <c r="I134" s="152"/>
      <c r="J134" s="153">
        <f>ROUND(I134*H134,2)</f>
        <v>0</v>
      </c>
      <c r="K134" s="149" t="s">
        <v>188</v>
      </c>
      <c r="L134" s="34"/>
      <c r="M134" s="154" t="s">
        <v>3</v>
      </c>
      <c r="N134" s="155" t="s">
        <v>42</v>
      </c>
      <c r="O134" s="54"/>
      <c r="P134" s="156">
        <f>O134*H134</f>
        <v>0</v>
      </c>
      <c r="Q134" s="156">
        <v>0</v>
      </c>
      <c r="R134" s="156">
        <f>Q134*H134</f>
        <v>0</v>
      </c>
      <c r="S134" s="156">
        <v>0</v>
      </c>
      <c r="T134" s="157">
        <f>S134*H134</f>
        <v>0</v>
      </c>
      <c r="U134" s="33"/>
      <c r="V134" s="33"/>
      <c r="W134" s="33"/>
      <c r="X134" s="33"/>
      <c r="Y134" s="33"/>
      <c r="Z134" s="33"/>
      <c r="AA134" s="33"/>
      <c r="AB134" s="33"/>
      <c r="AC134" s="33"/>
      <c r="AD134" s="33"/>
      <c r="AE134" s="33"/>
      <c r="AR134" s="158" t="s">
        <v>269</v>
      </c>
      <c r="AT134" s="158" t="s">
        <v>184</v>
      </c>
      <c r="AU134" s="158" t="s">
        <v>79</v>
      </c>
      <c r="AY134" s="18" t="s">
        <v>182</v>
      </c>
      <c r="BE134" s="159">
        <f>IF(N134="základní",J134,0)</f>
        <v>0</v>
      </c>
      <c r="BF134" s="159">
        <f>IF(N134="snížená",J134,0)</f>
        <v>0</v>
      </c>
      <c r="BG134" s="159">
        <f>IF(N134="zákl. přenesená",J134,0)</f>
        <v>0</v>
      </c>
      <c r="BH134" s="159">
        <f>IF(N134="sníž. přenesená",J134,0)</f>
        <v>0</v>
      </c>
      <c r="BI134" s="159">
        <f>IF(N134="nulová",J134,0)</f>
        <v>0</v>
      </c>
      <c r="BJ134" s="18" t="s">
        <v>15</v>
      </c>
      <c r="BK134" s="159">
        <f>ROUND(I134*H134,2)</f>
        <v>0</v>
      </c>
      <c r="BL134" s="18" t="s">
        <v>269</v>
      </c>
      <c r="BM134" s="158" t="s">
        <v>1367</v>
      </c>
    </row>
    <row r="135" spans="2:63" s="12" customFormat="1" ht="22.9" customHeight="1">
      <c r="B135" s="133"/>
      <c r="D135" s="348" t="s">
        <v>70</v>
      </c>
      <c r="E135" s="144" t="s">
        <v>349</v>
      </c>
      <c r="F135" s="144" t="s">
        <v>350</v>
      </c>
      <c r="I135" s="136"/>
      <c r="J135" s="145">
        <f>BK135</f>
        <v>0</v>
      </c>
      <c r="L135" s="133"/>
      <c r="M135" s="138"/>
      <c r="N135" s="139"/>
      <c r="O135" s="139"/>
      <c r="P135" s="140">
        <f>SUM(P136:P144)</f>
        <v>0</v>
      </c>
      <c r="Q135" s="139"/>
      <c r="R135" s="140">
        <f>SUM(R136:R144)</f>
        <v>0</v>
      </c>
      <c r="S135" s="139"/>
      <c r="T135" s="141">
        <f>SUM(T136:T144)</f>
        <v>1</v>
      </c>
      <c r="AR135" s="134" t="s">
        <v>79</v>
      </c>
      <c r="AT135" s="142" t="s">
        <v>70</v>
      </c>
      <c r="AU135" s="142" t="s">
        <v>15</v>
      </c>
      <c r="AY135" s="134" t="s">
        <v>182</v>
      </c>
      <c r="BK135" s="143">
        <f>SUM(BK136:BK144)</f>
        <v>0</v>
      </c>
    </row>
    <row r="136" spans="1:65" s="2" customFormat="1" ht="44.25" customHeight="1">
      <c r="A136" s="33"/>
      <c r="B136" s="146"/>
      <c r="C136" s="147" t="s">
        <v>269</v>
      </c>
      <c r="D136" s="346" t="s">
        <v>184</v>
      </c>
      <c r="E136" s="148" t="s">
        <v>380</v>
      </c>
      <c r="F136" s="149" t="s">
        <v>381</v>
      </c>
      <c r="G136" s="150" t="s">
        <v>290</v>
      </c>
      <c r="H136" s="183"/>
      <c r="I136" s="152"/>
      <c r="J136" s="153">
        <f aca="true" t="shared" si="0" ref="J136:J144">ROUND(I136*H136,2)</f>
        <v>0</v>
      </c>
      <c r="K136" s="149" t="s">
        <v>188</v>
      </c>
      <c r="L136" s="34"/>
      <c r="M136" s="154" t="s">
        <v>3</v>
      </c>
      <c r="N136" s="155" t="s">
        <v>42</v>
      </c>
      <c r="O136" s="54"/>
      <c r="P136" s="156">
        <f aca="true" t="shared" si="1" ref="P136:P144">O136*H136</f>
        <v>0</v>
      </c>
      <c r="Q136" s="156">
        <v>0</v>
      </c>
      <c r="R136" s="156">
        <f aca="true" t="shared" si="2" ref="R136:R144">Q136*H136</f>
        <v>0</v>
      </c>
      <c r="S136" s="156">
        <v>0</v>
      </c>
      <c r="T136" s="157">
        <f aca="true" t="shared" si="3" ref="T136:T144">S136*H136</f>
        <v>0</v>
      </c>
      <c r="U136" s="33"/>
      <c r="V136" s="33"/>
      <c r="W136" s="33"/>
      <c r="X136" s="33"/>
      <c r="Y136" s="33"/>
      <c r="Z136" s="33"/>
      <c r="AA136" s="33"/>
      <c r="AB136" s="33"/>
      <c r="AC136" s="33"/>
      <c r="AD136" s="33"/>
      <c r="AE136" s="33"/>
      <c r="AR136" s="158" t="s">
        <v>269</v>
      </c>
      <c r="AT136" s="158" t="s">
        <v>184</v>
      </c>
      <c r="AU136" s="158" t="s">
        <v>79</v>
      </c>
      <c r="AY136" s="18" t="s">
        <v>182</v>
      </c>
      <c r="BE136" s="159">
        <f aca="true" t="shared" si="4" ref="BE136:BE144">IF(N136="základní",J136,0)</f>
        <v>0</v>
      </c>
      <c r="BF136" s="159">
        <f aca="true" t="shared" si="5" ref="BF136:BF144">IF(N136="snížená",J136,0)</f>
        <v>0</v>
      </c>
      <c r="BG136" s="159">
        <f aca="true" t="shared" si="6" ref="BG136:BG144">IF(N136="zákl. přenesená",J136,0)</f>
        <v>0</v>
      </c>
      <c r="BH136" s="159">
        <f aca="true" t="shared" si="7" ref="BH136:BH144">IF(N136="sníž. přenesená",J136,0)</f>
        <v>0</v>
      </c>
      <c r="BI136" s="159">
        <f aca="true" t="shared" si="8" ref="BI136:BI144">IF(N136="nulová",J136,0)</f>
        <v>0</v>
      </c>
      <c r="BJ136" s="18" t="s">
        <v>15</v>
      </c>
      <c r="BK136" s="159">
        <f aca="true" t="shared" si="9" ref="BK136:BK144">ROUND(I136*H136,2)</f>
        <v>0</v>
      </c>
      <c r="BL136" s="18" t="s">
        <v>269</v>
      </c>
      <c r="BM136" s="158" t="s">
        <v>1368</v>
      </c>
    </row>
    <row r="137" spans="1:65" s="2" customFormat="1" ht="24">
      <c r="A137" s="33"/>
      <c r="B137" s="146"/>
      <c r="C137" s="147" t="s">
        <v>273</v>
      </c>
      <c r="D137" s="346" t="s">
        <v>184</v>
      </c>
      <c r="E137" s="148" t="s">
        <v>517</v>
      </c>
      <c r="F137" s="149" t="s">
        <v>518</v>
      </c>
      <c r="G137" s="150" t="s">
        <v>519</v>
      </c>
      <c r="H137" s="151">
        <v>1</v>
      </c>
      <c r="I137" s="152"/>
      <c r="J137" s="153">
        <f t="shared" si="0"/>
        <v>0</v>
      </c>
      <c r="K137" s="149" t="s">
        <v>3</v>
      </c>
      <c r="L137" s="34"/>
      <c r="M137" s="154" t="s">
        <v>3</v>
      </c>
      <c r="N137" s="155" t="s">
        <v>42</v>
      </c>
      <c r="O137" s="54"/>
      <c r="P137" s="156">
        <f t="shared" si="1"/>
        <v>0</v>
      </c>
      <c r="Q137" s="156">
        <v>0</v>
      </c>
      <c r="R137" s="156">
        <f t="shared" si="2"/>
        <v>0</v>
      </c>
      <c r="S137" s="156">
        <v>1</v>
      </c>
      <c r="T137" s="157">
        <f t="shared" si="3"/>
        <v>1</v>
      </c>
      <c r="U137" s="33"/>
      <c r="V137" s="33"/>
      <c r="W137" s="33"/>
      <c r="X137" s="33"/>
      <c r="Y137" s="33"/>
      <c r="Z137" s="33"/>
      <c r="AA137" s="33"/>
      <c r="AB137" s="33"/>
      <c r="AC137" s="33"/>
      <c r="AD137" s="33"/>
      <c r="AE137" s="33"/>
      <c r="AR137" s="158" t="s">
        <v>269</v>
      </c>
      <c r="AT137" s="158" t="s">
        <v>184</v>
      </c>
      <c r="AU137" s="158" t="s">
        <v>79</v>
      </c>
      <c r="AY137" s="18" t="s">
        <v>182</v>
      </c>
      <c r="BE137" s="159">
        <f t="shared" si="4"/>
        <v>0</v>
      </c>
      <c r="BF137" s="159">
        <f t="shared" si="5"/>
        <v>0</v>
      </c>
      <c r="BG137" s="159">
        <f t="shared" si="6"/>
        <v>0</v>
      </c>
      <c r="BH137" s="159">
        <f t="shared" si="7"/>
        <v>0</v>
      </c>
      <c r="BI137" s="159">
        <f t="shared" si="8"/>
        <v>0</v>
      </c>
      <c r="BJ137" s="18" t="s">
        <v>15</v>
      </c>
      <c r="BK137" s="159">
        <f t="shared" si="9"/>
        <v>0</v>
      </c>
      <c r="BL137" s="18" t="s">
        <v>269</v>
      </c>
      <c r="BM137" s="158" t="s">
        <v>1369</v>
      </c>
    </row>
    <row r="138" spans="1:65" s="2" customFormat="1" ht="72">
      <c r="A138" s="33"/>
      <c r="B138" s="146"/>
      <c r="C138" s="147" t="s">
        <v>280</v>
      </c>
      <c r="D138" s="346" t="s">
        <v>184</v>
      </c>
      <c r="E138" s="148" t="s">
        <v>521</v>
      </c>
      <c r="F138" s="149" t="s">
        <v>522</v>
      </c>
      <c r="G138" s="150" t="s">
        <v>519</v>
      </c>
      <c r="H138" s="151">
        <v>1</v>
      </c>
      <c r="I138" s="152"/>
      <c r="J138" s="153">
        <f t="shared" si="0"/>
        <v>0</v>
      </c>
      <c r="K138" s="149" t="s">
        <v>3</v>
      </c>
      <c r="L138" s="34"/>
      <c r="M138" s="154" t="s">
        <v>3</v>
      </c>
      <c r="N138" s="155" t="s">
        <v>42</v>
      </c>
      <c r="O138" s="54"/>
      <c r="P138" s="156">
        <f t="shared" si="1"/>
        <v>0</v>
      </c>
      <c r="Q138" s="156">
        <v>0</v>
      </c>
      <c r="R138" s="156">
        <f t="shared" si="2"/>
        <v>0</v>
      </c>
      <c r="S138" s="156">
        <v>0</v>
      </c>
      <c r="T138" s="157">
        <f t="shared" si="3"/>
        <v>0</v>
      </c>
      <c r="U138" s="33"/>
      <c r="V138" s="33"/>
      <c r="W138" s="33"/>
      <c r="X138" s="33"/>
      <c r="Y138" s="33"/>
      <c r="Z138" s="33"/>
      <c r="AA138" s="33"/>
      <c r="AB138" s="33"/>
      <c r="AC138" s="33"/>
      <c r="AD138" s="33"/>
      <c r="AE138" s="33"/>
      <c r="AR138" s="158" t="s">
        <v>269</v>
      </c>
      <c r="AT138" s="158" t="s">
        <v>184</v>
      </c>
      <c r="AU138" s="158" t="s">
        <v>79</v>
      </c>
      <c r="AY138" s="18" t="s">
        <v>182</v>
      </c>
      <c r="BE138" s="159">
        <f t="shared" si="4"/>
        <v>0</v>
      </c>
      <c r="BF138" s="159">
        <f t="shared" si="5"/>
        <v>0</v>
      </c>
      <c r="BG138" s="159">
        <f t="shared" si="6"/>
        <v>0</v>
      </c>
      <c r="BH138" s="159">
        <f t="shared" si="7"/>
        <v>0</v>
      </c>
      <c r="BI138" s="159">
        <f t="shared" si="8"/>
        <v>0</v>
      </c>
      <c r="BJ138" s="18" t="s">
        <v>15</v>
      </c>
      <c r="BK138" s="159">
        <f t="shared" si="9"/>
        <v>0</v>
      </c>
      <c r="BL138" s="18" t="s">
        <v>269</v>
      </c>
      <c r="BM138" s="158" t="s">
        <v>1370</v>
      </c>
    </row>
    <row r="139" spans="1:65" s="2" customFormat="1" ht="16.5" customHeight="1">
      <c r="A139" s="33"/>
      <c r="B139" s="146"/>
      <c r="C139" s="147" t="s">
        <v>287</v>
      </c>
      <c r="D139" s="346" t="s">
        <v>184</v>
      </c>
      <c r="E139" s="148" t="s">
        <v>524</v>
      </c>
      <c r="F139" s="149" t="s">
        <v>525</v>
      </c>
      <c r="G139" s="150" t="s">
        <v>300</v>
      </c>
      <c r="H139" s="151">
        <v>1</v>
      </c>
      <c r="I139" s="152"/>
      <c r="J139" s="153">
        <f t="shared" si="0"/>
        <v>0</v>
      </c>
      <c r="K139" s="149" t="s">
        <v>3</v>
      </c>
      <c r="L139" s="34"/>
      <c r="M139" s="154" t="s">
        <v>3</v>
      </c>
      <c r="N139" s="155" t="s">
        <v>42</v>
      </c>
      <c r="O139" s="54"/>
      <c r="P139" s="156">
        <f t="shared" si="1"/>
        <v>0</v>
      </c>
      <c r="Q139" s="156">
        <v>0</v>
      </c>
      <c r="R139" s="156">
        <f t="shared" si="2"/>
        <v>0</v>
      </c>
      <c r="S139" s="156">
        <v>0</v>
      </c>
      <c r="T139" s="157">
        <f t="shared" si="3"/>
        <v>0</v>
      </c>
      <c r="U139" s="33"/>
      <c r="V139" s="33"/>
      <c r="W139" s="33"/>
      <c r="X139" s="33"/>
      <c r="Y139" s="33"/>
      <c r="Z139" s="33"/>
      <c r="AA139" s="33"/>
      <c r="AB139" s="33"/>
      <c r="AC139" s="33"/>
      <c r="AD139" s="33"/>
      <c r="AE139" s="33"/>
      <c r="AR139" s="158" t="s">
        <v>269</v>
      </c>
      <c r="AT139" s="158" t="s">
        <v>184</v>
      </c>
      <c r="AU139" s="158" t="s">
        <v>79</v>
      </c>
      <c r="AY139" s="18" t="s">
        <v>182</v>
      </c>
      <c r="BE139" s="159">
        <f t="shared" si="4"/>
        <v>0</v>
      </c>
      <c r="BF139" s="159">
        <f t="shared" si="5"/>
        <v>0</v>
      </c>
      <c r="BG139" s="159">
        <f t="shared" si="6"/>
        <v>0</v>
      </c>
      <c r="BH139" s="159">
        <f t="shared" si="7"/>
        <v>0</v>
      </c>
      <c r="BI139" s="159">
        <f t="shared" si="8"/>
        <v>0</v>
      </c>
      <c r="BJ139" s="18" t="s">
        <v>15</v>
      </c>
      <c r="BK139" s="159">
        <f t="shared" si="9"/>
        <v>0</v>
      </c>
      <c r="BL139" s="18" t="s">
        <v>269</v>
      </c>
      <c r="BM139" s="158" t="s">
        <v>1371</v>
      </c>
    </row>
    <row r="140" spans="1:65" s="2" customFormat="1" ht="16.5" customHeight="1">
      <c r="A140" s="33"/>
      <c r="B140" s="146"/>
      <c r="C140" s="147" t="s">
        <v>294</v>
      </c>
      <c r="D140" s="346" t="s">
        <v>184</v>
      </c>
      <c r="E140" s="148" t="s">
        <v>527</v>
      </c>
      <c r="F140" s="149" t="s">
        <v>528</v>
      </c>
      <c r="G140" s="150" t="s">
        <v>300</v>
      </c>
      <c r="H140" s="151">
        <v>1</v>
      </c>
      <c r="I140" s="152"/>
      <c r="J140" s="153">
        <f t="shared" si="0"/>
        <v>0</v>
      </c>
      <c r="K140" s="149" t="s">
        <v>3</v>
      </c>
      <c r="L140" s="34"/>
      <c r="M140" s="154" t="s">
        <v>3</v>
      </c>
      <c r="N140" s="155" t="s">
        <v>42</v>
      </c>
      <c r="O140" s="54"/>
      <c r="P140" s="156">
        <f t="shared" si="1"/>
        <v>0</v>
      </c>
      <c r="Q140" s="156">
        <v>0</v>
      </c>
      <c r="R140" s="156">
        <f t="shared" si="2"/>
        <v>0</v>
      </c>
      <c r="S140" s="156">
        <v>0</v>
      </c>
      <c r="T140" s="157">
        <f t="shared" si="3"/>
        <v>0</v>
      </c>
      <c r="U140" s="33"/>
      <c r="V140" s="33"/>
      <c r="W140" s="33"/>
      <c r="X140" s="33"/>
      <c r="Y140" s="33"/>
      <c r="Z140" s="33"/>
      <c r="AA140" s="33"/>
      <c r="AB140" s="33"/>
      <c r="AC140" s="33"/>
      <c r="AD140" s="33"/>
      <c r="AE140" s="33"/>
      <c r="AR140" s="158" t="s">
        <v>269</v>
      </c>
      <c r="AT140" s="158" t="s">
        <v>184</v>
      </c>
      <c r="AU140" s="158" t="s">
        <v>79</v>
      </c>
      <c r="AY140" s="18" t="s">
        <v>182</v>
      </c>
      <c r="BE140" s="159">
        <f t="shared" si="4"/>
        <v>0</v>
      </c>
      <c r="BF140" s="159">
        <f t="shared" si="5"/>
        <v>0</v>
      </c>
      <c r="BG140" s="159">
        <f t="shared" si="6"/>
        <v>0</v>
      </c>
      <c r="BH140" s="159">
        <f t="shared" si="7"/>
        <v>0</v>
      </c>
      <c r="BI140" s="159">
        <f t="shared" si="8"/>
        <v>0</v>
      </c>
      <c r="BJ140" s="18" t="s">
        <v>15</v>
      </c>
      <c r="BK140" s="159">
        <f t="shared" si="9"/>
        <v>0</v>
      </c>
      <c r="BL140" s="18" t="s">
        <v>269</v>
      </c>
      <c r="BM140" s="158" t="s">
        <v>1372</v>
      </c>
    </row>
    <row r="141" spans="1:65" s="2" customFormat="1" ht="16.5" customHeight="1">
      <c r="A141" s="33"/>
      <c r="B141" s="146"/>
      <c r="C141" s="147" t="s">
        <v>8</v>
      </c>
      <c r="D141" s="346" t="s">
        <v>184</v>
      </c>
      <c r="E141" s="148" t="s">
        <v>530</v>
      </c>
      <c r="F141" s="149" t="s">
        <v>531</v>
      </c>
      <c r="G141" s="150" t="s">
        <v>300</v>
      </c>
      <c r="H141" s="151">
        <v>1</v>
      </c>
      <c r="I141" s="152"/>
      <c r="J141" s="153">
        <f t="shared" si="0"/>
        <v>0</v>
      </c>
      <c r="K141" s="149" t="s">
        <v>3</v>
      </c>
      <c r="L141" s="34"/>
      <c r="M141" s="154" t="s">
        <v>3</v>
      </c>
      <c r="N141" s="155" t="s">
        <v>42</v>
      </c>
      <c r="O141" s="54"/>
      <c r="P141" s="156">
        <f t="shared" si="1"/>
        <v>0</v>
      </c>
      <c r="Q141" s="156">
        <v>0</v>
      </c>
      <c r="R141" s="156">
        <f t="shared" si="2"/>
        <v>0</v>
      </c>
      <c r="S141" s="156">
        <v>0</v>
      </c>
      <c r="T141" s="157">
        <f t="shared" si="3"/>
        <v>0</v>
      </c>
      <c r="U141" s="33"/>
      <c r="V141" s="33"/>
      <c r="W141" s="33"/>
      <c r="X141" s="33"/>
      <c r="Y141" s="33"/>
      <c r="Z141" s="33"/>
      <c r="AA141" s="33"/>
      <c r="AB141" s="33"/>
      <c r="AC141" s="33"/>
      <c r="AD141" s="33"/>
      <c r="AE141" s="33"/>
      <c r="AR141" s="158" t="s">
        <v>269</v>
      </c>
      <c r="AT141" s="158" t="s">
        <v>184</v>
      </c>
      <c r="AU141" s="158" t="s">
        <v>79</v>
      </c>
      <c r="AY141" s="18" t="s">
        <v>182</v>
      </c>
      <c r="BE141" s="159">
        <f t="shared" si="4"/>
        <v>0</v>
      </c>
      <c r="BF141" s="159">
        <f t="shared" si="5"/>
        <v>0</v>
      </c>
      <c r="BG141" s="159">
        <f t="shared" si="6"/>
        <v>0</v>
      </c>
      <c r="BH141" s="159">
        <f t="shared" si="7"/>
        <v>0</v>
      </c>
      <c r="BI141" s="159">
        <f t="shared" si="8"/>
        <v>0</v>
      </c>
      <c r="BJ141" s="18" t="s">
        <v>15</v>
      </c>
      <c r="BK141" s="159">
        <f t="shared" si="9"/>
        <v>0</v>
      </c>
      <c r="BL141" s="18" t="s">
        <v>269</v>
      </c>
      <c r="BM141" s="158" t="s">
        <v>1373</v>
      </c>
    </row>
    <row r="142" spans="1:65" s="2" customFormat="1" ht="16.5" customHeight="1">
      <c r="A142" s="33"/>
      <c r="B142" s="146"/>
      <c r="C142" s="147" t="s">
        <v>302</v>
      </c>
      <c r="D142" s="346" t="s">
        <v>184</v>
      </c>
      <c r="E142" s="148" t="s">
        <v>533</v>
      </c>
      <c r="F142" s="149" t="s">
        <v>534</v>
      </c>
      <c r="G142" s="150" t="s">
        <v>300</v>
      </c>
      <c r="H142" s="151">
        <v>1</v>
      </c>
      <c r="I142" s="152"/>
      <c r="J142" s="153">
        <f t="shared" si="0"/>
        <v>0</v>
      </c>
      <c r="K142" s="149" t="s">
        <v>3</v>
      </c>
      <c r="L142" s="34"/>
      <c r="M142" s="154" t="s">
        <v>3</v>
      </c>
      <c r="N142" s="155" t="s">
        <v>42</v>
      </c>
      <c r="O142" s="54"/>
      <c r="P142" s="156">
        <f t="shared" si="1"/>
        <v>0</v>
      </c>
      <c r="Q142" s="156">
        <v>0</v>
      </c>
      <c r="R142" s="156">
        <f t="shared" si="2"/>
        <v>0</v>
      </c>
      <c r="S142" s="156">
        <v>0</v>
      </c>
      <c r="T142" s="157">
        <f t="shared" si="3"/>
        <v>0</v>
      </c>
      <c r="U142" s="33"/>
      <c r="V142" s="33"/>
      <c r="W142" s="33"/>
      <c r="X142" s="33"/>
      <c r="Y142" s="33"/>
      <c r="Z142" s="33"/>
      <c r="AA142" s="33"/>
      <c r="AB142" s="33"/>
      <c r="AC142" s="33"/>
      <c r="AD142" s="33"/>
      <c r="AE142" s="33"/>
      <c r="AR142" s="158" t="s">
        <v>269</v>
      </c>
      <c r="AT142" s="158" t="s">
        <v>184</v>
      </c>
      <c r="AU142" s="158" t="s">
        <v>79</v>
      </c>
      <c r="AY142" s="18" t="s">
        <v>182</v>
      </c>
      <c r="BE142" s="159">
        <f t="shared" si="4"/>
        <v>0</v>
      </c>
      <c r="BF142" s="159">
        <f t="shared" si="5"/>
        <v>0</v>
      </c>
      <c r="BG142" s="159">
        <f t="shared" si="6"/>
        <v>0</v>
      </c>
      <c r="BH142" s="159">
        <f t="shared" si="7"/>
        <v>0</v>
      </c>
      <c r="BI142" s="159">
        <f t="shared" si="8"/>
        <v>0</v>
      </c>
      <c r="BJ142" s="18" t="s">
        <v>15</v>
      </c>
      <c r="BK142" s="159">
        <f t="shared" si="9"/>
        <v>0</v>
      </c>
      <c r="BL142" s="18" t="s">
        <v>269</v>
      </c>
      <c r="BM142" s="158" t="s">
        <v>1374</v>
      </c>
    </row>
    <row r="143" spans="1:65" s="2" customFormat="1" ht="16.5" customHeight="1">
      <c r="A143" s="33"/>
      <c r="B143" s="146"/>
      <c r="C143" s="147" t="s">
        <v>306</v>
      </c>
      <c r="D143" s="346" t="s">
        <v>184</v>
      </c>
      <c r="E143" s="148" t="s">
        <v>536</v>
      </c>
      <c r="F143" s="149" t="s">
        <v>537</v>
      </c>
      <c r="G143" s="150" t="s">
        <v>300</v>
      </c>
      <c r="H143" s="151">
        <v>1</v>
      </c>
      <c r="I143" s="152"/>
      <c r="J143" s="153">
        <f t="shared" si="0"/>
        <v>0</v>
      </c>
      <c r="K143" s="149" t="s">
        <v>3</v>
      </c>
      <c r="L143" s="34"/>
      <c r="M143" s="154" t="s">
        <v>3</v>
      </c>
      <c r="N143" s="155" t="s">
        <v>42</v>
      </c>
      <c r="O143" s="54"/>
      <c r="P143" s="156">
        <f t="shared" si="1"/>
        <v>0</v>
      </c>
      <c r="Q143" s="156">
        <v>0</v>
      </c>
      <c r="R143" s="156">
        <f t="shared" si="2"/>
        <v>0</v>
      </c>
      <c r="S143" s="156">
        <v>0</v>
      </c>
      <c r="T143" s="157">
        <f t="shared" si="3"/>
        <v>0</v>
      </c>
      <c r="U143" s="33"/>
      <c r="V143" s="33"/>
      <c r="W143" s="33"/>
      <c r="X143" s="33"/>
      <c r="Y143" s="33"/>
      <c r="Z143" s="33"/>
      <c r="AA143" s="33"/>
      <c r="AB143" s="33"/>
      <c r="AC143" s="33"/>
      <c r="AD143" s="33"/>
      <c r="AE143" s="33"/>
      <c r="AR143" s="158" t="s">
        <v>269</v>
      </c>
      <c r="AT143" s="158" t="s">
        <v>184</v>
      </c>
      <c r="AU143" s="158" t="s">
        <v>79</v>
      </c>
      <c r="AY143" s="18" t="s">
        <v>182</v>
      </c>
      <c r="BE143" s="159">
        <f t="shared" si="4"/>
        <v>0</v>
      </c>
      <c r="BF143" s="159">
        <f t="shared" si="5"/>
        <v>0</v>
      </c>
      <c r="BG143" s="159">
        <f t="shared" si="6"/>
        <v>0</v>
      </c>
      <c r="BH143" s="159">
        <f t="shared" si="7"/>
        <v>0</v>
      </c>
      <c r="BI143" s="159">
        <f t="shared" si="8"/>
        <v>0</v>
      </c>
      <c r="BJ143" s="18" t="s">
        <v>15</v>
      </c>
      <c r="BK143" s="159">
        <f t="shared" si="9"/>
        <v>0</v>
      </c>
      <c r="BL143" s="18" t="s">
        <v>269</v>
      </c>
      <c r="BM143" s="158" t="s">
        <v>1375</v>
      </c>
    </row>
    <row r="144" spans="1:65" s="2" customFormat="1" ht="24">
      <c r="A144" s="33"/>
      <c r="B144" s="146"/>
      <c r="C144" s="147" t="s">
        <v>310</v>
      </c>
      <c r="D144" s="346" t="s">
        <v>184</v>
      </c>
      <c r="E144" s="148" t="s">
        <v>539</v>
      </c>
      <c r="F144" s="149" t="s">
        <v>540</v>
      </c>
      <c r="G144" s="150" t="s">
        <v>300</v>
      </c>
      <c r="H144" s="151">
        <v>1</v>
      </c>
      <c r="I144" s="152"/>
      <c r="J144" s="153">
        <f t="shared" si="0"/>
        <v>0</v>
      </c>
      <c r="K144" s="149" t="s">
        <v>3</v>
      </c>
      <c r="L144" s="34"/>
      <c r="M144" s="154" t="s">
        <v>3</v>
      </c>
      <c r="N144" s="155" t="s">
        <v>42</v>
      </c>
      <c r="O144" s="54"/>
      <c r="P144" s="156">
        <f t="shared" si="1"/>
        <v>0</v>
      </c>
      <c r="Q144" s="156">
        <v>0</v>
      </c>
      <c r="R144" s="156">
        <f t="shared" si="2"/>
        <v>0</v>
      </c>
      <c r="S144" s="156">
        <v>0</v>
      </c>
      <c r="T144" s="157">
        <f t="shared" si="3"/>
        <v>0</v>
      </c>
      <c r="U144" s="33"/>
      <c r="V144" s="33"/>
      <c r="W144" s="33"/>
      <c r="X144" s="33"/>
      <c r="Y144" s="33"/>
      <c r="Z144" s="33"/>
      <c r="AA144" s="33"/>
      <c r="AB144" s="33"/>
      <c r="AC144" s="33"/>
      <c r="AD144" s="33"/>
      <c r="AE144" s="33"/>
      <c r="AR144" s="158" t="s">
        <v>269</v>
      </c>
      <c r="AT144" s="158" t="s">
        <v>184</v>
      </c>
      <c r="AU144" s="158" t="s">
        <v>79</v>
      </c>
      <c r="AY144" s="18" t="s">
        <v>182</v>
      </c>
      <c r="BE144" s="159">
        <f t="shared" si="4"/>
        <v>0</v>
      </c>
      <c r="BF144" s="159">
        <f t="shared" si="5"/>
        <v>0</v>
      </c>
      <c r="BG144" s="159">
        <f t="shared" si="6"/>
        <v>0</v>
      </c>
      <c r="BH144" s="159">
        <f t="shared" si="7"/>
        <v>0</v>
      </c>
      <c r="BI144" s="159">
        <f t="shared" si="8"/>
        <v>0</v>
      </c>
      <c r="BJ144" s="18" t="s">
        <v>15</v>
      </c>
      <c r="BK144" s="159">
        <f t="shared" si="9"/>
        <v>0</v>
      </c>
      <c r="BL144" s="18" t="s">
        <v>269</v>
      </c>
      <c r="BM144" s="158" t="s">
        <v>1376</v>
      </c>
    </row>
    <row r="145" spans="2:63" s="12" customFormat="1" ht="22.9" customHeight="1">
      <c r="B145" s="133"/>
      <c r="D145" s="348" t="s">
        <v>70</v>
      </c>
      <c r="E145" s="144" t="s">
        <v>420</v>
      </c>
      <c r="F145" s="144" t="s">
        <v>421</v>
      </c>
      <c r="I145" s="136"/>
      <c r="J145" s="145">
        <f>BK145</f>
        <v>0</v>
      </c>
      <c r="L145" s="133"/>
      <c r="M145" s="138"/>
      <c r="N145" s="139"/>
      <c r="O145" s="139"/>
      <c r="P145" s="140">
        <f>SUM(P146:P156)</f>
        <v>0</v>
      </c>
      <c r="Q145" s="139"/>
      <c r="R145" s="140">
        <f>SUM(R146:R156)</f>
        <v>0.007909</v>
      </c>
      <c r="S145" s="139"/>
      <c r="T145" s="141">
        <f>SUM(T146:T156)</f>
        <v>0.17115000000000002</v>
      </c>
      <c r="AR145" s="134" t="s">
        <v>79</v>
      </c>
      <c r="AT145" s="142" t="s">
        <v>70</v>
      </c>
      <c r="AU145" s="142" t="s">
        <v>15</v>
      </c>
      <c r="AY145" s="134" t="s">
        <v>182</v>
      </c>
      <c r="BK145" s="143">
        <f>SUM(BK146:BK156)</f>
        <v>0</v>
      </c>
    </row>
    <row r="146" spans="1:65" s="2" customFormat="1" ht="24">
      <c r="A146" s="33"/>
      <c r="B146" s="146"/>
      <c r="C146" s="147" t="s">
        <v>314</v>
      </c>
      <c r="D146" s="346" t="s">
        <v>184</v>
      </c>
      <c r="E146" s="148" t="s">
        <v>423</v>
      </c>
      <c r="F146" s="149" t="s">
        <v>424</v>
      </c>
      <c r="G146" s="150" t="s">
        <v>187</v>
      </c>
      <c r="H146" s="151">
        <v>2.1</v>
      </c>
      <c r="I146" s="152"/>
      <c r="J146" s="153">
        <f>ROUND(I146*H146,2)</f>
        <v>0</v>
      </c>
      <c r="K146" s="149" t="s">
        <v>188</v>
      </c>
      <c r="L146" s="34"/>
      <c r="M146" s="154" t="s">
        <v>3</v>
      </c>
      <c r="N146" s="155" t="s">
        <v>42</v>
      </c>
      <c r="O146" s="54"/>
      <c r="P146" s="156">
        <f>O146*H146</f>
        <v>0</v>
      </c>
      <c r="Q146" s="156">
        <v>0</v>
      </c>
      <c r="R146" s="156">
        <f>Q146*H146</f>
        <v>0</v>
      </c>
      <c r="S146" s="156">
        <v>0.0815</v>
      </c>
      <c r="T146" s="157">
        <f>S146*H146</f>
        <v>0.17115000000000002</v>
      </c>
      <c r="U146" s="33"/>
      <c r="V146" s="33"/>
      <c r="W146" s="33"/>
      <c r="X146" s="33"/>
      <c r="Y146" s="33"/>
      <c r="Z146" s="33"/>
      <c r="AA146" s="33"/>
      <c r="AB146" s="33"/>
      <c r="AC146" s="33"/>
      <c r="AD146" s="33"/>
      <c r="AE146" s="33"/>
      <c r="AR146" s="158" t="s">
        <v>269</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269</v>
      </c>
      <c r="BM146" s="158" t="s">
        <v>1377</v>
      </c>
    </row>
    <row r="147" spans="2:51" s="13" customFormat="1" ht="12">
      <c r="B147" s="160"/>
      <c r="D147" s="347" t="s">
        <v>190</v>
      </c>
      <c r="E147" s="161" t="s">
        <v>3</v>
      </c>
      <c r="F147" s="162" t="s">
        <v>499</v>
      </c>
      <c r="H147" s="163">
        <v>2.1</v>
      </c>
      <c r="I147" s="164"/>
      <c r="L147" s="160"/>
      <c r="M147" s="165"/>
      <c r="N147" s="166"/>
      <c r="O147" s="166"/>
      <c r="P147" s="166"/>
      <c r="Q147" s="166"/>
      <c r="R147" s="166"/>
      <c r="S147" s="166"/>
      <c r="T147" s="167"/>
      <c r="AT147" s="161" t="s">
        <v>190</v>
      </c>
      <c r="AU147" s="161" t="s">
        <v>79</v>
      </c>
      <c r="AV147" s="13" t="s">
        <v>79</v>
      </c>
      <c r="AW147" s="13" t="s">
        <v>33</v>
      </c>
      <c r="AX147" s="13" t="s">
        <v>15</v>
      </c>
      <c r="AY147" s="161" t="s">
        <v>182</v>
      </c>
    </row>
    <row r="148" spans="1:65" s="2" customFormat="1" ht="44.25" customHeight="1">
      <c r="A148" s="33"/>
      <c r="B148" s="146"/>
      <c r="C148" s="147" t="s">
        <v>318</v>
      </c>
      <c r="D148" s="346" t="s">
        <v>184</v>
      </c>
      <c r="E148" s="148" t="s">
        <v>428</v>
      </c>
      <c r="F148" s="149" t="s">
        <v>429</v>
      </c>
      <c r="G148" s="150" t="s">
        <v>187</v>
      </c>
      <c r="H148" s="151">
        <v>2.1</v>
      </c>
      <c r="I148" s="152"/>
      <c r="J148" s="153">
        <f>ROUND(I148*H148,2)</f>
        <v>0</v>
      </c>
      <c r="K148" s="149" t="s">
        <v>188</v>
      </c>
      <c r="L148" s="34"/>
      <c r="M148" s="154" t="s">
        <v>3</v>
      </c>
      <c r="N148" s="155" t="s">
        <v>42</v>
      </c>
      <c r="O148" s="54"/>
      <c r="P148" s="156">
        <f>O148*H148</f>
        <v>0</v>
      </c>
      <c r="Q148" s="156">
        <v>0.0029</v>
      </c>
      <c r="R148" s="156">
        <f>Q148*H148</f>
        <v>0.00609</v>
      </c>
      <c r="S148" s="156">
        <v>0</v>
      </c>
      <c r="T148" s="157">
        <f>S148*H148</f>
        <v>0</v>
      </c>
      <c r="U148" s="33"/>
      <c r="V148" s="33"/>
      <c r="W148" s="33"/>
      <c r="X148" s="33"/>
      <c r="Y148" s="33"/>
      <c r="Z148" s="33"/>
      <c r="AA148" s="33"/>
      <c r="AB148" s="33"/>
      <c r="AC148" s="33"/>
      <c r="AD148" s="33"/>
      <c r="AE148" s="33"/>
      <c r="AR148" s="158" t="s">
        <v>269</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269</v>
      </c>
      <c r="BM148" s="158" t="s">
        <v>1378</v>
      </c>
    </row>
    <row r="149" spans="1:65" s="2" customFormat="1" ht="24">
      <c r="A149" s="33"/>
      <c r="B149" s="146"/>
      <c r="C149" s="184" t="s">
        <v>322</v>
      </c>
      <c r="D149" s="349" t="s">
        <v>341</v>
      </c>
      <c r="E149" s="185" t="s">
        <v>433</v>
      </c>
      <c r="F149" s="186" t="s">
        <v>434</v>
      </c>
      <c r="G149" s="187" t="s">
        <v>187</v>
      </c>
      <c r="H149" s="188">
        <v>2.31</v>
      </c>
      <c r="I149" s="189"/>
      <c r="J149" s="190">
        <f>ROUND(I149*H149,2)</f>
        <v>0</v>
      </c>
      <c r="K149" s="186" t="s">
        <v>3</v>
      </c>
      <c r="L149" s="191"/>
      <c r="M149" s="192" t="s">
        <v>3</v>
      </c>
      <c r="N149" s="193" t="s">
        <v>42</v>
      </c>
      <c r="O149" s="54"/>
      <c r="P149" s="156">
        <f>O149*H149</f>
        <v>0</v>
      </c>
      <c r="Q149" s="156">
        <v>0</v>
      </c>
      <c r="R149" s="156">
        <f>Q149*H149</f>
        <v>0</v>
      </c>
      <c r="S149" s="156">
        <v>0</v>
      </c>
      <c r="T149" s="157">
        <f>S149*H149</f>
        <v>0</v>
      </c>
      <c r="U149" s="33"/>
      <c r="V149" s="33"/>
      <c r="W149" s="33"/>
      <c r="X149" s="33"/>
      <c r="Y149" s="33"/>
      <c r="Z149" s="33"/>
      <c r="AA149" s="33"/>
      <c r="AB149" s="33"/>
      <c r="AC149" s="33"/>
      <c r="AD149" s="33"/>
      <c r="AE149" s="33"/>
      <c r="AR149" s="158" t="s">
        <v>344</v>
      </c>
      <c r="AT149" s="158" t="s">
        <v>341</v>
      </c>
      <c r="AU149" s="158" t="s">
        <v>79</v>
      </c>
      <c r="AY149" s="18" t="s">
        <v>182</v>
      </c>
      <c r="BE149" s="159">
        <f>IF(N149="základní",J149,0)</f>
        <v>0</v>
      </c>
      <c r="BF149" s="159">
        <f>IF(N149="snížená",J149,0)</f>
        <v>0</v>
      </c>
      <c r="BG149" s="159">
        <f>IF(N149="zákl. přenesená",J149,0)</f>
        <v>0</v>
      </c>
      <c r="BH149" s="159">
        <f>IF(N149="sníž. přenesená",J149,0)</f>
        <v>0</v>
      </c>
      <c r="BI149" s="159">
        <f>IF(N149="nulová",J149,0)</f>
        <v>0</v>
      </c>
      <c r="BJ149" s="18" t="s">
        <v>15</v>
      </c>
      <c r="BK149" s="159">
        <f>ROUND(I149*H149,2)</f>
        <v>0</v>
      </c>
      <c r="BL149" s="18" t="s">
        <v>269</v>
      </c>
      <c r="BM149" s="158" t="s">
        <v>1379</v>
      </c>
    </row>
    <row r="150" spans="2:51" s="13" customFormat="1" ht="12">
      <c r="B150" s="160"/>
      <c r="D150" s="347" t="s">
        <v>190</v>
      </c>
      <c r="F150" s="162" t="s">
        <v>545</v>
      </c>
      <c r="H150" s="163">
        <v>2.31</v>
      </c>
      <c r="I150" s="164"/>
      <c r="L150" s="160"/>
      <c r="M150" s="165"/>
      <c r="N150" s="166"/>
      <c r="O150" s="166"/>
      <c r="P150" s="166"/>
      <c r="Q150" s="166"/>
      <c r="R150" s="166"/>
      <c r="S150" s="166"/>
      <c r="T150" s="167"/>
      <c r="AT150" s="161" t="s">
        <v>190</v>
      </c>
      <c r="AU150" s="161" t="s">
        <v>79</v>
      </c>
      <c r="AV150" s="13" t="s">
        <v>79</v>
      </c>
      <c r="AW150" s="13" t="s">
        <v>4</v>
      </c>
      <c r="AX150" s="13" t="s">
        <v>15</v>
      </c>
      <c r="AY150" s="161" t="s">
        <v>182</v>
      </c>
    </row>
    <row r="151" spans="1:65" s="2" customFormat="1" ht="24">
      <c r="A151" s="33"/>
      <c r="B151" s="146"/>
      <c r="C151" s="147" t="s">
        <v>328</v>
      </c>
      <c r="D151" s="346" t="s">
        <v>184</v>
      </c>
      <c r="E151" s="148" t="s">
        <v>546</v>
      </c>
      <c r="F151" s="149" t="s">
        <v>547</v>
      </c>
      <c r="G151" s="150" t="s">
        <v>194</v>
      </c>
      <c r="H151" s="151">
        <v>4.1</v>
      </c>
      <c r="I151" s="152"/>
      <c r="J151" s="153">
        <f>ROUND(I151*H151,2)</f>
        <v>0</v>
      </c>
      <c r="K151" s="149" t="s">
        <v>188</v>
      </c>
      <c r="L151" s="34"/>
      <c r="M151" s="154" t="s">
        <v>3</v>
      </c>
      <c r="N151" s="155" t="s">
        <v>42</v>
      </c>
      <c r="O151" s="54"/>
      <c r="P151" s="156">
        <f>O151*H151</f>
        <v>0</v>
      </c>
      <c r="Q151" s="156">
        <v>0.00026</v>
      </c>
      <c r="R151" s="156">
        <f>Q151*H151</f>
        <v>0.0010659999999999999</v>
      </c>
      <c r="S151" s="156">
        <v>0</v>
      </c>
      <c r="T151" s="157">
        <f>S151*H151</f>
        <v>0</v>
      </c>
      <c r="U151" s="33"/>
      <c r="V151" s="33"/>
      <c r="W151" s="33"/>
      <c r="X151" s="33"/>
      <c r="Y151" s="33"/>
      <c r="Z151" s="33"/>
      <c r="AA151" s="33"/>
      <c r="AB151" s="33"/>
      <c r="AC151" s="33"/>
      <c r="AD151" s="33"/>
      <c r="AE151" s="33"/>
      <c r="AR151" s="158" t="s">
        <v>269</v>
      </c>
      <c r="AT151" s="158" t="s">
        <v>184</v>
      </c>
      <c r="AU151" s="158" t="s">
        <v>79</v>
      </c>
      <c r="AY151" s="18" t="s">
        <v>182</v>
      </c>
      <c r="BE151" s="159">
        <f>IF(N151="základní",J151,0)</f>
        <v>0</v>
      </c>
      <c r="BF151" s="159">
        <f>IF(N151="snížená",J151,0)</f>
        <v>0</v>
      </c>
      <c r="BG151" s="159">
        <f>IF(N151="zákl. přenesená",J151,0)</f>
        <v>0</v>
      </c>
      <c r="BH151" s="159">
        <f>IF(N151="sníž. přenesená",J151,0)</f>
        <v>0</v>
      </c>
      <c r="BI151" s="159">
        <f>IF(N151="nulová",J151,0)</f>
        <v>0</v>
      </c>
      <c r="BJ151" s="18" t="s">
        <v>15</v>
      </c>
      <c r="BK151" s="159">
        <f>ROUND(I151*H151,2)</f>
        <v>0</v>
      </c>
      <c r="BL151" s="18" t="s">
        <v>269</v>
      </c>
      <c r="BM151" s="158" t="s">
        <v>1380</v>
      </c>
    </row>
    <row r="152" spans="2:51" s="13" customFormat="1" ht="12">
      <c r="B152" s="160"/>
      <c r="D152" s="347" t="s">
        <v>190</v>
      </c>
      <c r="E152" s="161" t="s">
        <v>3</v>
      </c>
      <c r="F152" s="162" t="s">
        <v>549</v>
      </c>
      <c r="H152" s="163">
        <v>4.1</v>
      </c>
      <c r="I152" s="164"/>
      <c r="L152" s="160"/>
      <c r="M152" s="165"/>
      <c r="N152" s="166"/>
      <c r="O152" s="166"/>
      <c r="P152" s="166"/>
      <c r="Q152" s="166"/>
      <c r="R152" s="166"/>
      <c r="S152" s="166"/>
      <c r="T152" s="167"/>
      <c r="AT152" s="161" t="s">
        <v>190</v>
      </c>
      <c r="AU152" s="161" t="s">
        <v>79</v>
      </c>
      <c r="AV152" s="13" t="s">
        <v>79</v>
      </c>
      <c r="AW152" s="13" t="s">
        <v>33</v>
      </c>
      <c r="AX152" s="13" t="s">
        <v>15</v>
      </c>
      <c r="AY152" s="161" t="s">
        <v>182</v>
      </c>
    </row>
    <row r="153" spans="1:65" s="2" customFormat="1" ht="16.5" customHeight="1">
      <c r="A153" s="33"/>
      <c r="B153" s="146"/>
      <c r="C153" s="147" t="s">
        <v>332</v>
      </c>
      <c r="D153" s="346" t="s">
        <v>184</v>
      </c>
      <c r="E153" s="148" t="s">
        <v>453</v>
      </c>
      <c r="F153" s="149" t="s">
        <v>454</v>
      </c>
      <c r="G153" s="150" t="s">
        <v>187</v>
      </c>
      <c r="H153" s="151">
        <v>2.1</v>
      </c>
      <c r="I153" s="152"/>
      <c r="J153" s="153">
        <f>ROUND(I153*H153,2)</f>
        <v>0</v>
      </c>
      <c r="K153" s="149" t="s">
        <v>188</v>
      </c>
      <c r="L153" s="34"/>
      <c r="M153" s="154" t="s">
        <v>3</v>
      </c>
      <c r="N153" s="155" t="s">
        <v>42</v>
      </c>
      <c r="O153" s="54"/>
      <c r="P153" s="156">
        <f>O153*H153</f>
        <v>0</v>
      </c>
      <c r="Q153" s="156">
        <v>0.0003</v>
      </c>
      <c r="R153" s="156">
        <f>Q153*H153</f>
        <v>0.0006299999999999999</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1381</v>
      </c>
    </row>
    <row r="154" spans="1:65" s="2" customFormat="1" ht="16.5" customHeight="1">
      <c r="A154" s="33"/>
      <c r="B154" s="146"/>
      <c r="C154" s="147" t="s">
        <v>336</v>
      </c>
      <c r="D154" s="346" t="s">
        <v>184</v>
      </c>
      <c r="E154" s="148" t="s">
        <v>457</v>
      </c>
      <c r="F154" s="149" t="s">
        <v>458</v>
      </c>
      <c r="G154" s="150" t="s">
        <v>194</v>
      </c>
      <c r="H154" s="151">
        <v>4.1</v>
      </c>
      <c r="I154" s="152"/>
      <c r="J154" s="153">
        <f>ROUND(I154*H154,2)</f>
        <v>0</v>
      </c>
      <c r="K154" s="149" t="s">
        <v>188</v>
      </c>
      <c r="L154" s="34"/>
      <c r="M154" s="154" t="s">
        <v>3</v>
      </c>
      <c r="N154" s="155" t="s">
        <v>42</v>
      </c>
      <c r="O154" s="54"/>
      <c r="P154" s="156">
        <f>O154*H154</f>
        <v>0</v>
      </c>
      <c r="Q154" s="156">
        <v>3E-05</v>
      </c>
      <c r="R154" s="156">
        <f>Q154*H154</f>
        <v>0.00012299999999999998</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1382</v>
      </c>
    </row>
    <row r="155" spans="2:51" s="13" customFormat="1" ht="12">
      <c r="B155" s="160"/>
      <c r="D155" s="347" t="s">
        <v>190</v>
      </c>
      <c r="E155" s="161" t="s">
        <v>3</v>
      </c>
      <c r="F155" s="162" t="s">
        <v>549</v>
      </c>
      <c r="H155" s="163">
        <v>4.1</v>
      </c>
      <c r="I155" s="164"/>
      <c r="L155" s="160"/>
      <c r="M155" s="165"/>
      <c r="N155" s="166"/>
      <c r="O155" s="166"/>
      <c r="P155" s="166"/>
      <c r="Q155" s="166"/>
      <c r="R155" s="166"/>
      <c r="S155" s="166"/>
      <c r="T155" s="167"/>
      <c r="AT155" s="161" t="s">
        <v>190</v>
      </c>
      <c r="AU155" s="161" t="s">
        <v>79</v>
      </c>
      <c r="AV155" s="13" t="s">
        <v>79</v>
      </c>
      <c r="AW155" s="13" t="s">
        <v>33</v>
      </c>
      <c r="AX155" s="13" t="s">
        <v>15</v>
      </c>
      <c r="AY155" s="161" t="s">
        <v>182</v>
      </c>
    </row>
    <row r="156" spans="1:65" s="2" customFormat="1" ht="44.25" customHeight="1">
      <c r="A156" s="33"/>
      <c r="B156" s="146"/>
      <c r="C156" s="147" t="s">
        <v>340</v>
      </c>
      <c r="D156" s="346" t="s">
        <v>184</v>
      </c>
      <c r="E156" s="148" t="s">
        <v>468</v>
      </c>
      <c r="F156" s="149" t="s">
        <v>469</v>
      </c>
      <c r="G156" s="150" t="s">
        <v>290</v>
      </c>
      <c r="H156" s="183"/>
      <c r="I156" s="152"/>
      <c r="J156" s="153">
        <f>ROUND(I156*H156,2)</f>
        <v>0</v>
      </c>
      <c r="K156" s="149" t="s">
        <v>188</v>
      </c>
      <c r="L156" s="34"/>
      <c r="M156" s="154" t="s">
        <v>3</v>
      </c>
      <c r="N156" s="155" t="s">
        <v>42</v>
      </c>
      <c r="O156" s="54"/>
      <c r="P156" s="156">
        <f>O156*H156</f>
        <v>0</v>
      </c>
      <c r="Q156" s="156">
        <v>0</v>
      </c>
      <c r="R156" s="156">
        <f>Q156*H156</f>
        <v>0</v>
      </c>
      <c r="S156" s="156">
        <v>0</v>
      </c>
      <c r="T156" s="157">
        <f>S156*H156</f>
        <v>0</v>
      </c>
      <c r="U156" s="33"/>
      <c r="V156" s="33"/>
      <c r="W156" s="33"/>
      <c r="X156" s="33"/>
      <c r="Y156" s="33"/>
      <c r="Z156" s="33"/>
      <c r="AA156" s="33"/>
      <c r="AB156" s="33"/>
      <c r="AC156" s="33"/>
      <c r="AD156" s="33"/>
      <c r="AE156" s="33"/>
      <c r="AR156" s="158" t="s">
        <v>269</v>
      </c>
      <c r="AT156" s="158" t="s">
        <v>184</v>
      </c>
      <c r="AU156" s="158" t="s">
        <v>79</v>
      </c>
      <c r="AY156" s="18" t="s">
        <v>182</v>
      </c>
      <c r="BE156" s="159">
        <f>IF(N156="základní",J156,0)</f>
        <v>0</v>
      </c>
      <c r="BF156" s="159">
        <f>IF(N156="snížená",J156,0)</f>
        <v>0</v>
      </c>
      <c r="BG156" s="159">
        <f>IF(N156="zákl. přenesená",J156,0)</f>
        <v>0</v>
      </c>
      <c r="BH156" s="159">
        <f>IF(N156="sníž. přenesená",J156,0)</f>
        <v>0</v>
      </c>
      <c r="BI156" s="159">
        <f>IF(N156="nulová",J156,0)</f>
        <v>0</v>
      </c>
      <c r="BJ156" s="18" t="s">
        <v>15</v>
      </c>
      <c r="BK156" s="159">
        <f>ROUND(I156*H156,2)</f>
        <v>0</v>
      </c>
      <c r="BL156" s="18" t="s">
        <v>269</v>
      </c>
      <c r="BM156" s="158" t="s">
        <v>1383</v>
      </c>
    </row>
    <row r="157" spans="2:63" s="12" customFormat="1" ht="22.9" customHeight="1">
      <c r="B157" s="133"/>
      <c r="D157" s="348" t="s">
        <v>70</v>
      </c>
      <c r="E157" s="144" t="s">
        <v>487</v>
      </c>
      <c r="F157" s="144" t="s">
        <v>488</v>
      </c>
      <c r="I157" s="136"/>
      <c r="J157" s="145">
        <f>BK157</f>
        <v>0</v>
      </c>
      <c r="L157" s="133"/>
      <c r="M157" s="138"/>
      <c r="N157" s="139"/>
      <c r="O157" s="139"/>
      <c r="P157" s="140">
        <f>SUM(P158:P178)</f>
        <v>0</v>
      </c>
      <c r="Q157" s="139"/>
      <c r="R157" s="140">
        <f>SUM(R158:R178)</f>
        <v>0.0372138</v>
      </c>
      <c r="S157" s="139"/>
      <c r="T157" s="141">
        <f>SUM(T158:T178)</f>
        <v>0.0067332</v>
      </c>
      <c r="AR157" s="134" t="s">
        <v>79</v>
      </c>
      <c r="AT157" s="142" t="s">
        <v>70</v>
      </c>
      <c r="AU157" s="142" t="s">
        <v>15</v>
      </c>
      <c r="AY157" s="134" t="s">
        <v>182</v>
      </c>
      <c r="BK157" s="143">
        <f>SUM(BK158:BK178)</f>
        <v>0</v>
      </c>
    </row>
    <row r="158" spans="1:65" s="2" customFormat="1" ht="16.5" customHeight="1">
      <c r="A158" s="33"/>
      <c r="B158" s="146"/>
      <c r="C158" s="147" t="s">
        <v>344</v>
      </c>
      <c r="D158" s="346" t="s">
        <v>184</v>
      </c>
      <c r="E158" s="148" t="s">
        <v>553</v>
      </c>
      <c r="F158" s="149" t="s">
        <v>554</v>
      </c>
      <c r="G158" s="150" t="s">
        <v>187</v>
      </c>
      <c r="H158" s="151">
        <v>21.72</v>
      </c>
      <c r="I158" s="152"/>
      <c r="J158" s="153">
        <f>ROUND(I158*H158,2)</f>
        <v>0</v>
      </c>
      <c r="K158" s="149" t="s">
        <v>188</v>
      </c>
      <c r="L158" s="34"/>
      <c r="M158" s="154" t="s">
        <v>3</v>
      </c>
      <c r="N158" s="155" t="s">
        <v>42</v>
      </c>
      <c r="O158" s="54"/>
      <c r="P158" s="156">
        <f>O158*H158</f>
        <v>0</v>
      </c>
      <c r="Q158" s="156">
        <v>0.001</v>
      </c>
      <c r="R158" s="156">
        <f>Q158*H158</f>
        <v>0.02172</v>
      </c>
      <c r="S158" s="156">
        <v>0.00031</v>
      </c>
      <c r="T158" s="157">
        <f>S158*H158</f>
        <v>0.0067332</v>
      </c>
      <c r="U158" s="33"/>
      <c r="V158" s="33"/>
      <c r="W158" s="33"/>
      <c r="X158" s="33"/>
      <c r="Y158" s="33"/>
      <c r="Z158" s="33"/>
      <c r="AA158" s="33"/>
      <c r="AB158" s="33"/>
      <c r="AC158" s="33"/>
      <c r="AD158" s="33"/>
      <c r="AE158" s="33"/>
      <c r="AR158" s="158" t="s">
        <v>269</v>
      </c>
      <c r="AT158" s="158" t="s">
        <v>184</v>
      </c>
      <c r="AU158" s="158" t="s">
        <v>79</v>
      </c>
      <c r="AY158" s="18" t="s">
        <v>182</v>
      </c>
      <c r="BE158" s="159">
        <f>IF(N158="základní",J158,0)</f>
        <v>0</v>
      </c>
      <c r="BF158" s="159">
        <f>IF(N158="snížená",J158,0)</f>
        <v>0</v>
      </c>
      <c r="BG158" s="159">
        <f>IF(N158="zákl. přenesená",J158,0)</f>
        <v>0</v>
      </c>
      <c r="BH158" s="159">
        <f>IF(N158="sníž. přenesená",J158,0)</f>
        <v>0</v>
      </c>
      <c r="BI158" s="159">
        <f>IF(N158="nulová",J158,0)</f>
        <v>0</v>
      </c>
      <c r="BJ158" s="18" t="s">
        <v>15</v>
      </c>
      <c r="BK158" s="159">
        <f>ROUND(I158*H158,2)</f>
        <v>0</v>
      </c>
      <c r="BL158" s="18" t="s">
        <v>269</v>
      </c>
      <c r="BM158" s="158" t="s">
        <v>1384</v>
      </c>
    </row>
    <row r="159" spans="2:51" s="15" customFormat="1" ht="12">
      <c r="B159" s="176"/>
      <c r="D159" s="347" t="s">
        <v>190</v>
      </c>
      <c r="E159" s="177" t="s">
        <v>3</v>
      </c>
      <c r="F159" s="178" t="s">
        <v>556</v>
      </c>
      <c r="H159" s="177" t="s">
        <v>3</v>
      </c>
      <c r="I159" s="179"/>
      <c r="L159" s="176"/>
      <c r="M159" s="180"/>
      <c r="N159" s="181"/>
      <c r="O159" s="181"/>
      <c r="P159" s="181"/>
      <c r="Q159" s="181"/>
      <c r="R159" s="181"/>
      <c r="S159" s="181"/>
      <c r="T159" s="182"/>
      <c r="AT159" s="177" t="s">
        <v>190</v>
      </c>
      <c r="AU159" s="177" t="s">
        <v>79</v>
      </c>
      <c r="AV159" s="15" t="s">
        <v>15</v>
      </c>
      <c r="AW159" s="15" t="s">
        <v>33</v>
      </c>
      <c r="AX159" s="15" t="s">
        <v>71</v>
      </c>
      <c r="AY159" s="177" t="s">
        <v>182</v>
      </c>
    </row>
    <row r="160" spans="2:51" s="13" customFormat="1" ht="12">
      <c r="B160" s="160"/>
      <c r="D160" s="347" t="s">
        <v>190</v>
      </c>
      <c r="E160" s="161" t="s">
        <v>3</v>
      </c>
      <c r="F160" s="162" t="s">
        <v>773</v>
      </c>
      <c r="H160" s="163">
        <v>30.72</v>
      </c>
      <c r="I160" s="164"/>
      <c r="L160" s="160"/>
      <c r="M160" s="165"/>
      <c r="N160" s="166"/>
      <c r="O160" s="166"/>
      <c r="P160" s="166"/>
      <c r="Q160" s="166"/>
      <c r="R160" s="166"/>
      <c r="S160" s="166"/>
      <c r="T160" s="167"/>
      <c r="AT160" s="161" t="s">
        <v>190</v>
      </c>
      <c r="AU160" s="161" t="s">
        <v>79</v>
      </c>
      <c r="AV160" s="13" t="s">
        <v>79</v>
      </c>
      <c r="AW160" s="13" t="s">
        <v>33</v>
      </c>
      <c r="AX160" s="13" t="s">
        <v>71</v>
      </c>
      <c r="AY160" s="161" t="s">
        <v>182</v>
      </c>
    </row>
    <row r="161" spans="2:51" s="15" customFormat="1" ht="12">
      <c r="B161" s="176"/>
      <c r="D161" s="347" t="s">
        <v>190</v>
      </c>
      <c r="E161" s="177" t="s">
        <v>3</v>
      </c>
      <c r="F161" s="178" t="s">
        <v>558</v>
      </c>
      <c r="H161" s="177" t="s">
        <v>3</v>
      </c>
      <c r="I161" s="179"/>
      <c r="L161" s="176"/>
      <c r="M161" s="180"/>
      <c r="N161" s="181"/>
      <c r="O161" s="181"/>
      <c r="P161" s="181"/>
      <c r="Q161" s="181"/>
      <c r="R161" s="181"/>
      <c r="S161" s="181"/>
      <c r="T161" s="182"/>
      <c r="AT161" s="177" t="s">
        <v>190</v>
      </c>
      <c r="AU161" s="177" t="s">
        <v>79</v>
      </c>
      <c r="AV161" s="15" t="s">
        <v>15</v>
      </c>
      <c r="AW161" s="15" t="s">
        <v>33</v>
      </c>
      <c r="AX161" s="15" t="s">
        <v>71</v>
      </c>
      <c r="AY161" s="177" t="s">
        <v>182</v>
      </c>
    </row>
    <row r="162" spans="2:51" s="13" customFormat="1" ht="12">
      <c r="B162" s="160"/>
      <c r="D162" s="347" t="s">
        <v>190</v>
      </c>
      <c r="E162" s="161" t="s">
        <v>3</v>
      </c>
      <c r="F162" s="162" t="s">
        <v>774</v>
      </c>
      <c r="H162" s="163">
        <v>-1.4</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47" t="s">
        <v>190</v>
      </c>
      <c r="E163" s="161" t="s">
        <v>3</v>
      </c>
      <c r="F163" s="162" t="s">
        <v>775</v>
      </c>
      <c r="H163" s="163">
        <v>-5.5</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5" customFormat="1" ht="12">
      <c r="B164" s="176"/>
      <c r="D164" s="347" t="s">
        <v>190</v>
      </c>
      <c r="E164" s="177" t="s">
        <v>3</v>
      </c>
      <c r="F164" s="178" t="s">
        <v>560</v>
      </c>
      <c r="H164" s="177" t="s">
        <v>3</v>
      </c>
      <c r="I164" s="179"/>
      <c r="L164" s="176"/>
      <c r="M164" s="180"/>
      <c r="N164" s="181"/>
      <c r="O164" s="181"/>
      <c r="P164" s="181"/>
      <c r="Q164" s="181"/>
      <c r="R164" s="181"/>
      <c r="S164" s="181"/>
      <c r="T164" s="182"/>
      <c r="AT164" s="177" t="s">
        <v>190</v>
      </c>
      <c r="AU164" s="177" t="s">
        <v>79</v>
      </c>
      <c r="AV164" s="15" t="s">
        <v>15</v>
      </c>
      <c r="AW164" s="15" t="s">
        <v>33</v>
      </c>
      <c r="AX164" s="15" t="s">
        <v>71</v>
      </c>
      <c r="AY164" s="177" t="s">
        <v>182</v>
      </c>
    </row>
    <row r="165" spans="2:51" s="13" customFormat="1" ht="12">
      <c r="B165" s="160"/>
      <c r="D165" s="347" t="s">
        <v>190</v>
      </c>
      <c r="E165" s="161" t="s">
        <v>3</v>
      </c>
      <c r="F165" s="162" t="s">
        <v>561</v>
      </c>
      <c r="H165" s="163">
        <v>-2.1</v>
      </c>
      <c r="I165" s="164"/>
      <c r="L165" s="160"/>
      <c r="M165" s="165"/>
      <c r="N165" s="166"/>
      <c r="O165" s="166"/>
      <c r="P165" s="166"/>
      <c r="Q165" s="166"/>
      <c r="R165" s="166"/>
      <c r="S165" s="166"/>
      <c r="T165" s="167"/>
      <c r="AT165" s="161" t="s">
        <v>190</v>
      </c>
      <c r="AU165" s="161" t="s">
        <v>79</v>
      </c>
      <c r="AV165" s="13" t="s">
        <v>79</v>
      </c>
      <c r="AW165" s="13" t="s">
        <v>33</v>
      </c>
      <c r="AX165" s="13" t="s">
        <v>71</v>
      </c>
      <c r="AY165" s="161" t="s">
        <v>182</v>
      </c>
    </row>
    <row r="166" spans="2:51" s="14" customFormat="1" ht="12">
      <c r="B166" s="168"/>
      <c r="D166" s="347" t="s">
        <v>190</v>
      </c>
      <c r="E166" s="169" t="s">
        <v>3</v>
      </c>
      <c r="F166" s="170" t="s">
        <v>198</v>
      </c>
      <c r="H166" s="171">
        <v>21.72</v>
      </c>
      <c r="I166" s="172"/>
      <c r="L166" s="168"/>
      <c r="M166" s="173"/>
      <c r="N166" s="174"/>
      <c r="O166" s="174"/>
      <c r="P166" s="174"/>
      <c r="Q166" s="174"/>
      <c r="R166" s="174"/>
      <c r="S166" s="174"/>
      <c r="T166" s="175"/>
      <c r="AT166" s="169" t="s">
        <v>190</v>
      </c>
      <c r="AU166" s="169" t="s">
        <v>79</v>
      </c>
      <c r="AV166" s="14" t="s">
        <v>87</v>
      </c>
      <c r="AW166" s="14" t="s">
        <v>33</v>
      </c>
      <c r="AX166" s="14" t="s">
        <v>15</v>
      </c>
      <c r="AY166" s="169" t="s">
        <v>182</v>
      </c>
    </row>
    <row r="167" spans="1:65" s="2" customFormat="1" ht="24">
      <c r="A167" s="33"/>
      <c r="B167" s="146"/>
      <c r="C167" s="147" t="s">
        <v>351</v>
      </c>
      <c r="D167" s="346" t="s">
        <v>184</v>
      </c>
      <c r="E167" s="148" t="s">
        <v>490</v>
      </c>
      <c r="F167" s="149" t="s">
        <v>491</v>
      </c>
      <c r="G167" s="150" t="s">
        <v>187</v>
      </c>
      <c r="H167" s="151">
        <v>31.62</v>
      </c>
      <c r="I167" s="152"/>
      <c r="J167" s="153">
        <f>ROUND(I167*H167,2)</f>
        <v>0</v>
      </c>
      <c r="K167" s="149" t="s">
        <v>188</v>
      </c>
      <c r="L167" s="34"/>
      <c r="M167" s="154" t="s">
        <v>3</v>
      </c>
      <c r="N167" s="155" t="s">
        <v>42</v>
      </c>
      <c r="O167" s="54"/>
      <c r="P167" s="156">
        <f>O167*H167</f>
        <v>0</v>
      </c>
      <c r="Q167" s="156">
        <v>0.0002</v>
      </c>
      <c r="R167" s="156">
        <f>Q167*H167</f>
        <v>0.006324000000000001</v>
      </c>
      <c r="S167" s="156">
        <v>0</v>
      </c>
      <c r="T167" s="157">
        <f>S167*H167</f>
        <v>0</v>
      </c>
      <c r="U167" s="33"/>
      <c r="V167" s="33"/>
      <c r="W167" s="33"/>
      <c r="X167" s="33"/>
      <c r="Y167" s="33"/>
      <c r="Z167" s="33"/>
      <c r="AA167" s="33"/>
      <c r="AB167" s="33"/>
      <c r="AC167" s="33"/>
      <c r="AD167" s="33"/>
      <c r="AE167" s="33"/>
      <c r="AR167" s="158" t="s">
        <v>269</v>
      </c>
      <c r="AT167" s="158" t="s">
        <v>184</v>
      </c>
      <c r="AU167" s="158" t="s">
        <v>79</v>
      </c>
      <c r="AY167" s="18" t="s">
        <v>182</v>
      </c>
      <c r="BE167" s="159">
        <f>IF(N167="základní",J167,0)</f>
        <v>0</v>
      </c>
      <c r="BF167" s="159">
        <f>IF(N167="snížená",J167,0)</f>
        <v>0</v>
      </c>
      <c r="BG167" s="159">
        <f>IF(N167="zákl. přenesená",J167,0)</f>
        <v>0</v>
      </c>
      <c r="BH167" s="159">
        <f>IF(N167="sníž. přenesená",J167,0)</f>
        <v>0</v>
      </c>
      <c r="BI167" s="159">
        <f>IF(N167="nulová",J167,0)</f>
        <v>0</v>
      </c>
      <c r="BJ167" s="18" t="s">
        <v>15</v>
      </c>
      <c r="BK167" s="159">
        <f>ROUND(I167*H167,2)</f>
        <v>0</v>
      </c>
      <c r="BL167" s="18" t="s">
        <v>269</v>
      </c>
      <c r="BM167" s="158" t="s">
        <v>1385</v>
      </c>
    </row>
    <row r="168" spans="2:51" s="15" customFormat="1" ht="12">
      <c r="B168" s="176"/>
      <c r="D168" s="347" t="s">
        <v>190</v>
      </c>
      <c r="E168" s="177" t="s">
        <v>3</v>
      </c>
      <c r="F168" s="178" t="s">
        <v>563</v>
      </c>
      <c r="H168" s="177" t="s">
        <v>3</v>
      </c>
      <c r="I168" s="179"/>
      <c r="L168" s="176"/>
      <c r="M168" s="180"/>
      <c r="N168" s="181"/>
      <c r="O168" s="181"/>
      <c r="P168" s="181"/>
      <c r="Q168" s="181"/>
      <c r="R168" s="181"/>
      <c r="S168" s="181"/>
      <c r="T168" s="182"/>
      <c r="AT168" s="177" t="s">
        <v>190</v>
      </c>
      <c r="AU168" s="177" t="s">
        <v>79</v>
      </c>
      <c r="AV168" s="15" t="s">
        <v>15</v>
      </c>
      <c r="AW168" s="15" t="s">
        <v>33</v>
      </c>
      <c r="AX168" s="15" t="s">
        <v>71</v>
      </c>
      <c r="AY168" s="177" t="s">
        <v>182</v>
      </c>
    </row>
    <row r="169" spans="2:51" s="13" customFormat="1" ht="12">
      <c r="B169" s="160"/>
      <c r="D169" s="347" t="s">
        <v>190</v>
      </c>
      <c r="E169" s="161" t="s">
        <v>3</v>
      </c>
      <c r="F169" s="162" t="s">
        <v>776</v>
      </c>
      <c r="H169" s="163">
        <v>9.9</v>
      </c>
      <c r="I169" s="164"/>
      <c r="L169" s="160"/>
      <c r="M169" s="165"/>
      <c r="N169" s="166"/>
      <c r="O169" s="166"/>
      <c r="P169" s="166"/>
      <c r="Q169" s="166"/>
      <c r="R169" s="166"/>
      <c r="S169" s="166"/>
      <c r="T169" s="167"/>
      <c r="AT169" s="161" t="s">
        <v>190</v>
      </c>
      <c r="AU169" s="161" t="s">
        <v>79</v>
      </c>
      <c r="AV169" s="13" t="s">
        <v>79</v>
      </c>
      <c r="AW169" s="13" t="s">
        <v>33</v>
      </c>
      <c r="AX169" s="13" t="s">
        <v>71</v>
      </c>
      <c r="AY169" s="161" t="s">
        <v>182</v>
      </c>
    </row>
    <row r="170" spans="2:51" s="15" customFormat="1" ht="12">
      <c r="B170" s="176"/>
      <c r="D170" s="347" t="s">
        <v>190</v>
      </c>
      <c r="E170" s="177" t="s">
        <v>3</v>
      </c>
      <c r="F170" s="178" t="s">
        <v>556</v>
      </c>
      <c r="H170" s="177" t="s">
        <v>3</v>
      </c>
      <c r="I170" s="179"/>
      <c r="L170" s="176"/>
      <c r="M170" s="180"/>
      <c r="N170" s="181"/>
      <c r="O170" s="181"/>
      <c r="P170" s="181"/>
      <c r="Q170" s="181"/>
      <c r="R170" s="181"/>
      <c r="S170" s="181"/>
      <c r="T170" s="182"/>
      <c r="AT170" s="177" t="s">
        <v>190</v>
      </c>
      <c r="AU170" s="177" t="s">
        <v>79</v>
      </c>
      <c r="AV170" s="15" t="s">
        <v>15</v>
      </c>
      <c r="AW170" s="15" t="s">
        <v>33</v>
      </c>
      <c r="AX170" s="15" t="s">
        <v>71</v>
      </c>
      <c r="AY170" s="177" t="s">
        <v>182</v>
      </c>
    </row>
    <row r="171" spans="2:51" s="13" customFormat="1" ht="12">
      <c r="B171" s="160"/>
      <c r="D171" s="347" t="s">
        <v>190</v>
      </c>
      <c r="E171" s="161" t="s">
        <v>3</v>
      </c>
      <c r="F171" s="162" t="s">
        <v>773</v>
      </c>
      <c r="H171" s="163">
        <v>30.72</v>
      </c>
      <c r="I171" s="164"/>
      <c r="L171" s="160"/>
      <c r="M171" s="165"/>
      <c r="N171" s="166"/>
      <c r="O171" s="166"/>
      <c r="P171" s="166"/>
      <c r="Q171" s="166"/>
      <c r="R171" s="166"/>
      <c r="S171" s="166"/>
      <c r="T171" s="167"/>
      <c r="AT171" s="161" t="s">
        <v>190</v>
      </c>
      <c r="AU171" s="161" t="s">
        <v>79</v>
      </c>
      <c r="AV171" s="13" t="s">
        <v>79</v>
      </c>
      <c r="AW171" s="13" t="s">
        <v>33</v>
      </c>
      <c r="AX171" s="13" t="s">
        <v>71</v>
      </c>
      <c r="AY171" s="161" t="s">
        <v>182</v>
      </c>
    </row>
    <row r="172" spans="2:51" s="15" customFormat="1" ht="12">
      <c r="B172" s="176"/>
      <c r="D172" s="347" t="s">
        <v>190</v>
      </c>
      <c r="E172" s="177" t="s">
        <v>3</v>
      </c>
      <c r="F172" s="178" t="s">
        <v>558</v>
      </c>
      <c r="H172" s="177" t="s">
        <v>3</v>
      </c>
      <c r="I172" s="179"/>
      <c r="L172" s="176"/>
      <c r="M172" s="180"/>
      <c r="N172" s="181"/>
      <c r="O172" s="181"/>
      <c r="P172" s="181"/>
      <c r="Q172" s="181"/>
      <c r="R172" s="181"/>
      <c r="S172" s="181"/>
      <c r="T172" s="182"/>
      <c r="AT172" s="177" t="s">
        <v>190</v>
      </c>
      <c r="AU172" s="177" t="s">
        <v>79</v>
      </c>
      <c r="AV172" s="15" t="s">
        <v>15</v>
      </c>
      <c r="AW172" s="15" t="s">
        <v>33</v>
      </c>
      <c r="AX172" s="15" t="s">
        <v>71</v>
      </c>
      <c r="AY172" s="177" t="s">
        <v>182</v>
      </c>
    </row>
    <row r="173" spans="2:51" s="13" customFormat="1" ht="12">
      <c r="B173" s="160"/>
      <c r="D173" s="347" t="s">
        <v>190</v>
      </c>
      <c r="E173" s="161" t="s">
        <v>3</v>
      </c>
      <c r="F173" s="162" t="s">
        <v>774</v>
      </c>
      <c r="H173" s="163">
        <v>-1.4</v>
      </c>
      <c r="I173" s="164"/>
      <c r="L173" s="160"/>
      <c r="M173" s="165"/>
      <c r="N173" s="166"/>
      <c r="O173" s="166"/>
      <c r="P173" s="166"/>
      <c r="Q173" s="166"/>
      <c r="R173" s="166"/>
      <c r="S173" s="166"/>
      <c r="T173" s="167"/>
      <c r="AT173" s="161" t="s">
        <v>190</v>
      </c>
      <c r="AU173" s="161" t="s">
        <v>79</v>
      </c>
      <c r="AV173" s="13" t="s">
        <v>79</v>
      </c>
      <c r="AW173" s="13" t="s">
        <v>33</v>
      </c>
      <c r="AX173" s="13" t="s">
        <v>71</v>
      </c>
      <c r="AY173" s="161" t="s">
        <v>182</v>
      </c>
    </row>
    <row r="174" spans="2:51" s="13" customFormat="1" ht="12">
      <c r="B174" s="160"/>
      <c r="D174" s="347" t="s">
        <v>190</v>
      </c>
      <c r="E174" s="161" t="s">
        <v>3</v>
      </c>
      <c r="F174" s="162" t="s">
        <v>775</v>
      </c>
      <c r="H174" s="163">
        <v>-5.5</v>
      </c>
      <c r="I174" s="164"/>
      <c r="L174" s="160"/>
      <c r="M174" s="165"/>
      <c r="N174" s="166"/>
      <c r="O174" s="166"/>
      <c r="P174" s="166"/>
      <c r="Q174" s="166"/>
      <c r="R174" s="166"/>
      <c r="S174" s="166"/>
      <c r="T174" s="167"/>
      <c r="AT174" s="161" t="s">
        <v>190</v>
      </c>
      <c r="AU174" s="161" t="s">
        <v>79</v>
      </c>
      <c r="AV174" s="13" t="s">
        <v>79</v>
      </c>
      <c r="AW174" s="13" t="s">
        <v>33</v>
      </c>
      <c r="AX174" s="13" t="s">
        <v>71</v>
      </c>
      <c r="AY174" s="161" t="s">
        <v>182</v>
      </c>
    </row>
    <row r="175" spans="2:51" s="15" customFormat="1" ht="12">
      <c r="B175" s="176"/>
      <c r="D175" s="347" t="s">
        <v>190</v>
      </c>
      <c r="E175" s="177" t="s">
        <v>3</v>
      </c>
      <c r="F175" s="178" t="s">
        <v>560</v>
      </c>
      <c r="H175" s="177" t="s">
        <v>3</v>
      </c>
      <c r="I175" s="179"/>
      <c r="L175" s="176"/>
      <c r="M175" s="180"/>
      <c r="N175" s="181"/>
      <c r="O175" s="181"/>
      <c r="P175" s="181"/>
      <c r="Q175" s="181"/>
      <c r="R175" s="181"/>
      <c r="S175" s="181"/>
      <c r="T175" s="182"/>
      <c r="AT175" s="177" t="s">
        <v>190</v>
      </c>
      <c r="AU175" s="177" t="s">
        <v>79</v>
      </c>
      <c r="AV175" s="15" t="s">
        <v>15</v>
      </c>
      <c r="AW175" s="15" t="s">
        <v>33</v>
      </c>
      <c r="AX175" s="15" t="s">
        <v>71</v>
      </c>
      <c r="AY175" s="177" t="s">
        <v>182</v>
      </c>
    </row>
    <row r="176" spans="2:51" s="13" customFormat="1" ht="12">
      <c r="B176" s="160"/>
      <c r="D176" s="347" t="s">
        <v>190</v>
      </c>
      <c r="E176" s="161" t="s">
        <v>3</v>
      </c>
      <c r="F176" s="162" t="s">
        <v>561</v>
      </c>
      <c r="H176" s="163">
        <v>-2.1</v>
      </c>
      <c r="I176" s="164"/>
      <c r="L176" s="160"/>
      <c r="M176" s="165"/>
      <c r="N176" s="166"/>
      <c r="O176" s="166"/>
      <c r="P176" s="166"/>
      <c r="Q176" s="166"/>
      <c r="R176" s="166"/>
      <c r="S176" s="166"/>
      <c r="T176" s="167"/>
      <c r="AT176" s="161" t="s">
        <v>190</v>
      </c>
      <c r="AU176" s="161" t="s">
        <v>79</v>
      </c>
      <c r="AV176" s="13" t="s">
        <v>79</v>
      </c>
      <c r="AW176" s="13" t="s">
        <v>33</v>
      </c>
      <c r="AX176" s="13" t="s">
        <v>71</v>
      </c>
      <c r="AY176" s="161" t="s">
        <v>182</v>
      </c>
    </row>
    <row r="177" spans="2:51" s="14" customFormat="1" ht="12">
      <c r="B177" s="168"/>
      <c r="D177" s="347" t="s">
        <v>190</v>
      </c>
      <c r="E177" s="169" t="s">
        <v>3</v>
      </c>
      <c r="F177" s="170" t="s">
        <v>198</v>
      </c>
      <c r="H177" s="171">
        <v>31.62</v>
      </c>
      <c r="I177" s="172"/>
      <c r="L177" s="168"/>
      <c r="M177" s="173"/>
      <c r="N177" s="174"/>
      <c r="O177" s="174"/>
      <c r="P177" s="174"/>
      <c r="Q177" s="174"/>
      <c r="R177" s="174"/>
      <c r="S177" s="174"/>
      <c r="T177" s="175"/>
      <c r="AT177" s="169" t="s">
        <v>190</v>
      </c>
      <c r="AU177" s="169" t="s">
        <v>79</v>
      </c>
      <c r="AV177" s="14" t="s">
        <v>87</v>
      </c>
      <c r="AW177" s="14" t="s">
        <v>33</v>
      </c>
      <c r="AX177" s="14" t="s">
        <v>15</v>
      </c>
      <c r="AY177" s="169" t="s">
        <v>182</v>
      </c>
    </row>
    <row r="178" spans="1:65" s="2" customFormat="1" ht="36">
      <c r="A178" s="33"/>
      <c r="B178" s="146"/>
      <c r="C178" s="147" t="s">
        <v>355</v>
      </c>
      <c r="D178" s="346" t="s">
        <v>184</v>
      </c>
      <c r="E178" s="148" t="s">
        <v>494</v>
      </c>
      <c r="F178" s="149" t="s">
        <v>495</v>
      </c>
      <c r="G178" s="150" t="s">
        <v>187</v>
      </c>
      <c r="H178" s="151">
        <v>31.62</v>
      </c>
      <c r="I178" s="152"/>
      <c r="J178" s="153">
        <f>ROUND(I178*H178,2)</f>
        <v>0</v>
      </c>
      <c r="K178" s="149" t="s">
        <v>188</v>
      </c>
      <c r="L178" s="34"/>
      <c r="M178" s="194" t="s">
        <v>3</v>
      </c>
      <c r="N178" s="195" t="s">
        <v>42</v>
      </c>
      <c r="O178" s="196"/>
      <c r="P178" s="197">
        <f>O178*H178</f>
        <v>0</v>
      </c>
      <c r="Q178" s="197">
        <v>0.00029</v>
      </c>
      <c r="R178" s="197">
        <f>Q178*H178</f>
        <v>0.0091698</v>
      </c>
      <c r="S178" s="197">
        <v>0</v>
      </c>
      <c r="T178" s="198">
        <f>S178*H178</f>
        <v>0</v>
      </c>
      <c r="U178" s="33"/>
      <c r="V178" s="33"/>
      <c r="W178" s="33"/>
      <c r="X178" s="33"/>
      <c r="Y178" s="33"/>
      <c r="Z178" s="33"/>
      <c r="AA178" s="33"/>
      <c r="AB178" s="33"/>
      <c r="AC178" s="33"/>
      <c r="AD178" s="33"/>
      <c r="AE178" s="33"/>
      <c r="AR178" s="158" t="s">
        <v>269</v>
      </c>
      <c r="AT178" s="158" t="s">
        <v>184</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1386</v>
      </c>
    </row>
    <row r="179" spans="1:31" s="2" customFormat="1" ht="6.95" customHeight="1">
      <c r="A179" s="33"/>
      <c r="B179" s="43"/>
      <c r="C179" s="44"/>
      <c r="D179" s="44"/>
      <c r="E179" s="44"/>
      <c r="F179" s="44"/>
      <c r="G179" s="44"/>
      <c r="H179" s="44"/>
      <c r="I179" s="44"/>
      <c r="J179" s="44"/>
      <c r="K179" s="44"/>
      <c r="L179" s="34"/>
      <c r="M179" s="33"/>
      <c r="O179" s="33"/>
      <c r="P179" s="33"/>
      <c r="Q179" s="33"/>
      <c r="R179" s="33"/>
      <c r="S179" s="33"/>
      <c r="T179" s="33"/>
      <c r="U179" s="33"/>
      <c r="V179" s="33"/>
      <c r="W179" s="33"/>
      <c r="X179" s="33"/>
      <c r="Y179" s="33"/>
      <c r="Z179" s="33"/>
      <c r="AA179" s="33"/>
      <c r="AB179" s="33"/>
      <c r="AC179" s="33"/>
      <c r="AD179" s="33"/>
      <c r="AE179" s="33"/>
    </row>
  </sheetData>
  <autoFilter ref="C102:K178"/>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3"/>
  <sheetViews>
    <sheetView showGridLines="0" workbookViewId="0" topLeftCell="A94">
      <selection activeCell="D111" sqref="D111:D24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88</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144</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145</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ROUND(J108,2)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ROUND((SUM(BE108:BE242)),2)</f>
        <v>0</v>
      </c>
      <c r="G37" s="33"/>
      <c r="H37" s="33"/>
      <c r="I37" s="105">
        <v>0.21</v>
      </c>
      <c r="J37" s="104">
        <f>ROUND(((SUM(BE108:BE242))*I37),2)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ROUND((SUM(BF108:BF242)),2)</f>
        <v>0</v>
      </c>
      <c r="G38" s="33"/>
      <c r="H38" s="33"/>
      <c r="I38" s="105">
        <v>0.15</v>
      </c>
      <c r="J38" s="104">
        <f>ROUND(((SUM(BF108:BF242))*I38),2)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ROUND((SUM(BG108:BG242)),2)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ROUND((SUM(BH108:BH242)),2)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ROUND((SUM(BI108:BI242)),2)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1 - Typ A1-A4</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J108</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J109</f>
        <v>0</v>
      </c>
      <c r="L68" s="115"/>
    </row>
    <row r="69" spans="2:12" s="10" customFormat="1" ht="19.9" customHeight="1">
      <c r="B69" s="119"/>
      <c r="D69" s="120" t="s">
        <v>151</v>
      </c>
      <c r="E69" s="121"/>
      <c r="F69" s="121"/>
      <c r="G69" s="121"/>
      <c r="H69" s="121"/>
      <c r="I69" s="121"/>
      <c r="J69" s="122">
        <f>J110</f>
        <v>0</v>
      </c>
      <c r="L69" s="119"/>
    </row>
    <row r="70" spans="2:12" s="10" customFormat="1" ht="19.9" customHeight="1">
      <c r="B70" s="119"/>
      <c r="D70" s="120" t="s">
        <v>152</v>
      </c>
      <c r="E70" s="121"/>
      <c r="F70" s="121"/>
      <c r="G70" s="121"/>
      <c r="H70" s="121"/>
      <c r="I70" s="121"/>
      <c r="J70" s="122">
        <f>J119</f>
        <v>0</v>
      </c>
      <c r="L70" s="119"/>
    </row>
    <row r="71" spans="2:12" s="10" customFormat="1" ht="19.9" customHeight="1">
      <c r="B71" s="119"/>
      <c r="D71" s="120" t="s">
        <v>153</v>
      </c>
      <c r="E71" s="121"/>
      <c r="F71" s="121"/>
      <c r="G71" s="121"/>
      <c r="H71" s="121"/>
      <c r="I71" s="121"/>
      <c r="J71" s="122">
        <f>J130</f>
        <v>0</v>
      </c>
      <c r="L71" s="119"/>
    </row>
    <row r="72" spans="2:12" s="10" customFormat="1" ht="14.85" customHeight="1">
      <c r="B72" s="119"/>
      <c r="D72" s="120" t="s">
        <v>154</v>
      </c>
      <c r="E72" s="121"/>
      <c r="F72" s="121"/>
      <c r="G72" s="121"/>
      <c r="H72" s="121"/>
      <c r="I72" s="121"/>
      <c r="J72" s="122">
        <f>J131</f>
        <v>0</v>
      </c>
      <c r="L72" s="119"/>
    </row>
    <row r="73" spans="2:12" s="10" customFormat="1" ht="14.85" customHeight="1">
      <c r="B73" s="119"/>
      <c r="D73" s="120" t="s">
        <v>155</v>
      </c>
      <c r="E73" s="121"/>
      <c r="F73" s="121"/>
      <c r="G73" s="121"/>
      <c r="H73" s="121"/>
      <c r="I73" s="121"/>
      <c r="J73" s="122">
        <f>J134</f>
        <v>0</v>
      </c>
      <c r="L73" s="119"/>
    </row>
    <row r="74" spans="2:12" s="10" customFormat="1" ht="19.9" customHeight="1">
      <c r="B74" s="119"/>
      <c r="D74" s="120" t="s">
        <v>156</v>
      </c>
      <c r="E74" s="121"/>
      <c r="F74" s="121"/>
      <c r="G74" s="121"/>
      <c r="H74" s="121"/>
      <c r="I74" s="121"/>
      <c r="J74" s="122">
        <f>J143</f>
        <v>0</v>
      </c>
      <c r="L74" s="119"/>
    </row>
    <row r="75" spans="2:12" s="10" customFormat="1" ht="19.9" customHeight="1">
      <c r="B75" s="119"/>
      <c r="D75" s="120" t="s">
        <v>157</v>
      </c>
      <c r="E75" s="121"/>
      <c r="F75" s="121"/>
      <c r="G75" s="121"/>
      <c r="H75" s="121"/>
      <c r="I75" s="121"/>
      <c r="J75" s="122">
        <f>J149</f>
        <v>0</v>
      </c>
      <c r="L75" s="119"/>
    </row>
    <row r="76" spans="2:12" s="9" customFormat="1" ht="24.95" customHeight="1">
      <c r="B76" s="115"/>
      <c r="D76" s="116" t="s">
        <v>158</v>
      </c>
      <c r="E76" s="117"/>
      <c r="F76" s="117"/>
      <c r="G76" s="117"/>
      <c r="H76" s="117"/>
      <c r="I76" s="117"/>
      <c r="J76" s="118">
        <f>J151</f>
        <v>0</v>
      </c>
      <c r="L76" s="115"/>
    </row>
    <row r="77" spans="2:12" s="10" customFormat="1" ht="19.9" customHeight="1">
      <c r="B77" s="119"/>
      <c r="D77" s="120" t="s">
        <v>159</v>
      </c>
      <c r="E77" s="121"/>
      <c r="F77" s="121"/>
      <c r="G77" s="121"/>
      <c r="H77" s="121"/>
      <c r="I77" s="121"/>
      <c r="J77" s="122">
        <f>J152</f>
        <v>0</v>
      </c>
      <c r="L77" s="119"/>
    </row>
    <row r="78" spans="2:12" s="10" customFormat="1" ht="19.9" customHeight="1">
      <c r="B78" s="119"/>
      <c r="D78" s="120" t="s">
        <v>160</v>
      </c>
      <c r="E78" s="121"/>
      <c r="F78" s="121"/>
      <c r="G78" s="121"/>
      <c r="H78" s="121"/>
      <c r="I78" s="121"/>
      <c r="J78" s="122">
        <f>J166</f>
        <v>0</v>
      </c>
      <c r="L78" s="119"/>
    </row>
    <row r="79" spans="2:12" s="10" customFormat="1" ht="19.9" customHeight="1">
      <c r="B79" s="119"/>
      <c r="D79" s="120" t="s">
        <v>161</v>
      </c>
      <c r="E79" s="121"/>
      <c r="F79" s="121"/>
      <c r="G79" s="121"/>
      <c r="H79" s="121"/>
      <c r="I79" s="121"/>
      <c r="J79" s="122">
        <f>J175</f>
        <v>0</v>
      </c>
      <c r="L79" s="119"/>
    </row>
    <row r="80" spans="2:12" s="10" customFormat="1" ht="19.9" customHeight="1">
      <c r="B80" s="119"/>
      <c r="D80" s="120" t="s">
        <v>162</v>
      </c>
      <c r="E80" s="121"/>
      <c r="F80" s="121"/>
      <c r="G80" s="121"/>
      <c r="H80" s="121"/>
      <c r="I80" s="121"/>
      <c r="J80" s="122">
        <f>J182</f>
        <v>0</v>
      </c>
      <c r="L80" s="119"/>
    </row>
    <row r="81" spans="2:12" s="10" customFormat="1" ht="19.9" customHeight="1">
      <c r="B81" s="119"/>
      <c r="D81" s="120" t="s">
        <v>163</v>
      </c>
      <c r="E81" s="121"/>
      <c r="F81" s="121"/>
      <c r="G81" s="121"/>
      <c r="H81" s="121"/>
      <c r="I81" s="121"/>
      <c r="J81" s="122">
        <f>J192</f>
        <v>0</v>
      </c>
      <c r="L81" s="119"/>
    </row>
    <row r="82" spans="2:12" s="10" customFormat="1" ht="19.9" customHeight="1">
      <c r="B82" s="119"/>
      <c r="D82" s="120" t="s">
        <v>164</v>
      </c>
      <c r="E82" s="121"/>
      <c r="F82" s="121"/>
      <c r="G82" s="121"/>
      <c r="H82" s="121"/>
      <c r="I82" s="121"/>
      <c r="J82" s="122">
        <f>J205</f>
        <v>0</v>
      </c>
      <c r="L82" s="119"/>
    </row>
    <row r="83" spans="2:12" s="10" customFormat="1" ht="19.9" customHeight="1">
      <c r="B83" s="119"/>
      <c r="D83" s="120" t="s">
        <v>165</v>
      </c>
      <c r="E83" s="121"/>
      <c r="F83" s="121"/>
      <c r="G83" s="121"/>
      <c r="H83" s="121"/>
      <c r="I83" s="121"/>
      <c r="J83" s="122">
        <f>J233</f>
        <v>0</v>
      </c>
      <c r="L83" s="119"/>
    </row>
    <row r="84" spans="2:12" s="10" customFormat="1" ht="19.9" customHeight="1">
      <c r="B84" s="119"/>
      <c r="D84" s="120" t="s">
        <v>166</v>
      </c>
      <c r="E84" s="121"/>
      <c r="F84" s="121"/>
      <c r="G84" s="121"/>
      <c r="H84" s="121"/>
      <c r="I84" s="121"/>
      <c r="J84" s="122">
        <f>J239</f>
        <v>0</v>
      </c>
      <c r="L84" s="119"/>
    </row>
    <row r="85" spans="1:31" s="2" customFormat="1" ht="21.75" customHeight="1">
      <c r="A85" s="33"/>
      <c r="B85" s="34"/>
      <c r="C85" s="33"/>
      <c r="D85" s="33"/>
      <c r="E85" s="33"/>
      <c r="F85" s="33"/>
      <c r="G85" s="33"/>
      <c r="H85" s="33"/>
      <c r="I85" s="33"/>
      <c r="J85" s="33"/>
      <c r="K85" s="33"/>
      <c r="L85" s="99"/>
      <c r="S85" s="33"/>
      <c r="T85" s="33"/>
      <c r="U85" s="33"/>
      <c r="V85" s="33"/>
      <c r="W85" s="33"/>
      <c r="X85" s="33"/>
      <c r="Y85" s="33"/>
      <c r="Z85" s="33"/>
      <c r="AA85" s="33"/>
      <c r="AB85" s="33"/>
      <c r="AC85" s="33"/>
      <c r="AD85" s="33"/>
      <c r="AE85" s="33"/>
    </row>
    <row r="86" spans="1:31" s="2" customFormat="1" ht="6.95" customHeight="1">
      <c r="A86" s="33"/>
      <c r="B86" s="43"/>
      <c r="C86" s="44"/>
      <c r="D86" s="44"/>
      <c r="E86" s="44"/>
      <c r="F86" s="44"/>
      <c r="G86" s="44"/>
      <c r="H86" s="44"/>
      <c r="I86" s="44"/>
      <c r="J86" s="44"/>
      <c r="K86" s="44"/>
      <c r="L86" s="99"/>
      <c r="S86" s="33"/>
      <c r="T86" s="33"/>
      <c r="U86" s="33"/>
      <c r="V86" s="33"/>
      <c r="W86" s="33"/>
      <c r="X86" s="33"/>
      <c r="Y86" s="33"/>
      <c r="Z86" s="33"/>
      <c r="AA86" s="33"/>
      <c r="AB86" s="33"/>
      <c r="AC86" s="33"/>
      <c r="AD86" s="33"/>
      <c r="AE86" s="33"/>
    </row>
    <row r="90" spans="1:31" s="2" customFormat="1" ht="6.95" customHeight="1">
      <c r="A90" s="33"/>
      <c r="B90" s="45"/>
      <c r="C90" s="46"/>
      <c r="D90" s="46"/>
      <c r="E90" s="46"/>
      <c r="F90" s="46"/>
      <c r="G90" s="46"/>
      <c r="H90" s="46"/>
      <c r="I90" s="46"/>
      <c r="J90" s="46"/>
      <c r="K90" s="46"/>
      <c r="L90" s="99"/>
      <c r="S90" s="33"/>
      <c r="T90" s="33"/>
      <c r="U90" s="33"/>
      <c r="V90" s="33"/>
      <c r="W90" s="33"/>
      <c r="X90" s="33"/>
      <c r="Y90" s="33"/>
      <c r="Z90" s="33"/>
      <c r="AA90" s="33"/>
      <c r="AB90" s="33"/>
      <c r="AC90" s="33"/>
      <c r="AD90" s="33"/>
      <c r="AE90" s="33"/>
    </row>
    <row r="91" spans="1:31" s="2" customFormat="1" ht="24.95" customHeight="1">
      <c r="A91" s="33"/>
      <c r="B91" s="34"/>
      <c r="C91" s="22" t="s">
        <v>167</v>
      </c>
      <c r="D91" s="33"/>
      <c r="E91" s="33"/>
      <c r="F91" s="33"/>
      <c r="G91" s="33"/>
      <c r="H91" s="33"/>
      <c r="I91" s="33"/>
      <c r="J91" s="33"/>
      <c r="K91" s="33"/>
      <c r="L91" s="99"/>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99"/>
      <c r="S92" s="33"/>
      <c r="T92" s="33"/>
      <c r="U92" s="33"/>
      <c r="V92" s="33"/>
      <c r="W92" s="33"/>
      <c r="X92" s="33"/>
      <c r="Y92" s="33"/>
      <c r="Z92" s="33"/>
      <c r="AA92" s="33"/>
      <c r="AB92" s="33"/>
      <c r="AC92" s="33"/>
      <c r="AD92" s="33"/>
      <c r="AE92" s="33"/>
    </row>
    <row r="93" spans="1:31" s="2" customFormat="1" ht="12" customHeight="1">
      <c r="A93" s="33"/>
      <c r="B93" s="34"/>
      <c r="C93" s="28" t="s">
        <v>17</v>
      </c>
      <c r="D93" s="33"/>
      <c r="E93" s="33"/>
      <c r="F93" s="33"/>
      <c r="G93" s="33"/>
      <c r="H93" s="33"/>
      <c r="I93" s="33"/>
      <c r="J93" s="33"/>
      <c r="K93" s="33"/>
      <c r="L93" s="99"/>
      <c r="S93" s="33"/>
      <c r="T93" s="33"/>
      <c r="U93" s="33"/>
      <c r="V93" s="33"/>
      <c r="W93" s="33"/>
      <c r="X93" s="33"/>
      <c r="Y93" s="33"/>
      <c r="Z93" s="33"/>
      <c r="AA93" s="33"/>
      <c r="AB93" s="33"/>
      <c r="AC93" s="33"/>
      <c r="AD93" s="33"/>
      <c r="AE93" s="33"/>
    </row>
    <row r="94" spans="1:31" s="2" customFormat="1" ht="16.5" customHeight="1">
      <c r="A94" s="33"/>
      <c r="B94" s="34"/>
      <c r="C94" s="33"/>
      <c r="D94" s="33"/>
      <c r="E94" s="326" t="str">
        <f>E7</f>
        <v>Rekonstrukce koupelen</v>
      </c>
      <c r="F94" s="327"/>
      <c r="G94" s="327"/>
      <c r="H94" s="327"/>
      <c r="I94" s="33"/>
      <c r="J94" s="33"/>
      <c r="K94" s="33"/>
      <c r="L94" s="99"/>
      <c r="S94" s="33"/>
      <c r="T94" s="33"/>
      <c r="U94" s="33"/>
      <c r="V94" s="33"/>
      <c r="W94" s="33"/>
      <c r="X94" s="33"/>
      <c r="Y94" s="33"/>
      <c r="Z94" s="33"/>
      <c r="AA94" s="33"/>
      <c r="AB94" s="33"/>
      <c r="AC94" s="33"/>
      <c r="AD94" s="33"/>
      <c r="AE94" s="33"/>
    </row>
    <row r="95" spans="2:12" s="1" customFormat="1" ht="12" customHeight="1">
      <c r="B95" s="21"/>
      <c r="C95" s="28" t="s">
        <v>139</v>
      </c>
      <c r="L95" s="21"/>
    </row>
    <row r="96" spans="2:12" s="1" customFormat="1" ht="16.5" customHeight="1">
      <c r="B96" s="21"/>
      <c r="E96" s="326" t="s">
        <v>140</v>
      </c>
      <c r="F96" s="301"/>
      <c r="G96" s="301"/>
      <c r="H96" s="301"/>
      <c r="L96" s="21"/>
    </row>
    <row r="97" spans="2:12" s="1" customFormat="1" ht="12" customHeight="1">
      <c r="B97" s="21"/>
      <c r="C97" s="28" t="s">
        <v>141</v>
      </c>
      <c r="L97" s="21"/>
    </row>
    <row r="98" spans="1:31" s="2" customFormat="1" ht="16.5" customHeight="1">
      <c r="A98" s="33"/>
      <c r="B98" s="34"/>
      <c r="C98" s="33"/>
      <c r="D98" s="33"/>
      <c r="E98" s="328" t="s">
        <v>142</v>
      </c>
      <c r="F98" s="329"/>
      <c r="G98" s="329"/>
      <c r="H98" s="329"/>
      <c r="I98" s="33"/>
      <c r="J98" s="33"/>
      <c r="K98" s="33"/>
      <c r="L98" s="99"/>
      <c r="S98" s="33"/>
      <c r="T98" s="33"/>
      <c r="U98" s="33"/>
      <c r="V98" s="33"/>
      <c r="W98" s="33"/>
      <c r="X98" s="33"/>
      <c r="Y98" s="33"/>
      <c r="Z98" s="33"/>
      <c r="AA98" s="33"/>
      <c r="AB98" s="33"/>
      <c r="AC98" s="33"/>
      <c r="AD98" s="33"/>
      <c r="AE98" s="33"/>
    </row>
    <row r="99" spans="1:31" s="2" customFormat="1" ht="12" customHeight="1">
      <c r="A99" s="33"/>
      <c r="B99" s="34"/>
      <c r="C99" s="28" t="s">
        <v>143</v>
      </c>
      <c r="D99" s="33"/>
      <c r="E99" s="33"/>
      <c r="F99" s="33"/>
      <c r="G99" s="33"/>
      <c r="H99" s="33"/>
      <c r="I99" s="33"/>
      <c r="J99" s="33"/>
      <c r="K99" s="33"/>
      <c r="L99" s="99"/>
      <c r="S99" s="33"/>
      <c r="T99" s="33"/>
      <c r="U99" s="33"/>
      <c r="V99" s="33"/>
      <c r="W99" s="33"/>
      <c r="X99" s="33"/>
      <c r="Y99" s="33"/>
      <c r="Z99" s="33"/>
      <c r="AA99" s="33"/>
      <c r="AB99" s="33"/>
      <c r="AC99" s="33"/>
      <c r="AD99" s="33"/>
      <c r="AE99" s="33"/>
    </row>
    <row r="100" spans="1:31" s="2" customFormat="1" ht="16.5" customHeight="1">
      <c r="A100" s="33"/>
      <c r="B100" s="34"/>
      <c r="C100" s="33"/>
      <c r="D100" s="33"/>
      <c r="E100" s="302" t="str">
        <f>E13</f>
        <v>1 - Typ A1-A4</v>
      </c>
      <c r="F100" s="329"/>
      <c r="G100" s="329"/>
      <c r="H100" s="329"/>
      <c r="I100" s="33"/>
      <c r="J100" s="33"/>
      <c r="K100" s="33"/>
      <c r="L100" s="99"/>
      <c r="S100" s="33"/>
      <c r="T100" s="33"/>
      <c r="U100" s="33"/>
      <c r="V100" s="33"/>
      <c r="W100" s="33"/>
      <c r="X100" s="33"/>
      <c r="Y100" s="33"/>
      <c r="Z100" s="33"/>
      <c r="AA100" s="33"/>
      <c r="AB100" s="33"/>
      <c r="AC100" s="33"/>
      <c r="AD100" s="33"/>
      <c r="AE100" s="33"/>
    </row>
    <row r="101" spans="1:31" s="2" customFormat="1" ht="6.9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2" customFormat="1" ht="12" customHeight="1">
      <c r="A102" s="33"/>
      <c r="B102" s="34"/>
      <c r="C102" s="28" t="s">
        <v>21</v>
      </c>
      <c r="D102" s="33"/>
      <c r="E102" s="33"/>
      <c r="F102" s="26" t="str">
        <f>F16</f>
        <v xml:space="preserve"> </v>
      </c>
      <c r="G102" s="33"/>
      <c r="H102" s="33"/>
      <c r="I102" s="28" t="s">
        <v>23</v>
      </c>
      <c r="J102" s="51" t="str">
        <f>IF(J16="","",J16)</f>
        <v>28. 8. 2018</v>
      </c>
      <c r="K102" s="33"/>
      <c r="L102" s="99"/>
      <c r="S102" s="33"/>
      <c r="T102" s="33"/>
      <c r="U102" s="33"/>
      <c r="V102" s="33"/>
      <c r="W102" s="33"/>
      <c r="X102" s="33"/>
      <c r="Y102" s="33"/>
      <c r="Z102" s="33"/>
      <c r="AA102" s="33"/>
      <c r="AB102" s="33"/>
      <c r="AC102" s="33"/>
      <c r="AD102" s="33"/>
      <c r="AE102" s="33"/>
    </row>
    <row r="103" spans="1:31" s="2" customFormat="1" ht="6.95" customHeight="1">
      <c r="A103" s="33"/>
      <c r="B103" s="34"/>
      <c r="C103" s="33"/>
      <c r="D103" s="33"/>
      <c r="E103" s="33"/>
      <c r="F103" s="33"/>
      <c r="G103" s="33"/>
      <c r="H103" s="33"/>
      <c r="I103" s="33"/>
      <c r="J103" s="33"/>
      <c r="K103" s="33"/>
      <c r="L103" s="99"/>
      <c r="S103" s="33"/>
      <c r="T103" s="33"/>
      <c r="U103" s="33"/>
      <c r="V103" s="33"/>
      <c r="W103" s="33"/>
      <c r="X103" s="33"/>
      <c r="Y103" s="33"/>
      <c r="Z103" s="33"/>
      <c r="AA103" s="33"/>
      <c r="AB103" s="33"/>
      <c r="AC103" s="33"/>
      <c r="AD103" s="33"/>
      <c r="AE103" s="33"/>
    </row>
    <row r="104" spans="1:31" s="2" customFormat="1" ht="15.2" customHeight="1">
      <c r="A104" s="33"/>
      <c r="B104" s="34"/>
      <c r="C104" s="28" t="s">
        <v>25</v>
      </c>
      <c r="D104" s="33"/>
      <c r="E104" s="33"/>
      <c r="F104" s="26" t="str">
        <f>E19</f>
        <v>Správa účelových zařízení VŠE</v>
      </c>
      <c r="G104" s="33"/>
      <c r="H104" s="33"/>
      <c r="I104" s="28" t="s">
        <v>31</v>
      </c>
      <c r="J104" s="31" t="str">
        <f>E25</f>
        <v>PROJECTICA s.r.o..</v>
      </c>
      <c r="K104" s="33"/>
      <c r="L104" s="99"/>
      <c r="S104" s="33"/>
      <c r="T104" s="33"/>
      <c r="U104" s="33"/>
      <c r="V104" s="33"/>
      <c r="W104" s="33"/>
      <c r="X104" s="33"/>
      <c r="Y104" s="33"/>
      <c r="Z104" s="33"/>
      <c r="AA104" s="33"/>
      <c r="AB104" s="33"/>
      <c r="AC104" s="33"/>
      <c r="AD104" s="33"/>
      <c r="AE104" s="33"/>
    </row>
    <row r="105" spans="1:31" s="2" customFormat="1" ht="15.2" customHeight="1">
      <c r="A105" s="33"/>
      <c r="B105" s="34"/>
      <c r="C105" s="28" t="s">
        <v>29</v>
      </c>
      <c r="D105" s="33"/>
      <c r="E105" s="33"/>
      <c r="F105" s="26" t="str">
        <f>IF(E22="","",E22)</f>
        <v>Vyplň údaj</v>
      </c>
      <c r="G105" s="33"/>
      <c r="H105" s="33"/>
      <c r="I105" s="28" t="s">
        <v>34</v>
      </c>
      <c r="J105" s="31" t="str">
        <f>E28</f>
        <v xml:space="preserve"> </v>
      </c>
      <c r="K105" s="33"/>
      <c r="L105" s="99"/>
      <c r="S105" s="33"/>
      <c r="T105" s="33"/>
      <c r="U105" s="33"/>
      <c r="V105" s="33"/>
      <c r="W105" s="33"/>
      <c r="X105" s="33"/>
      <c r="Y105" s="33"/>
      <c r="Z105" s="33"/>
      <c r="AA105" s="33"/>
      <c r="AB105" s="33"/>
      <c r="AC105" s="33"/>
      <c r="AD105" s="33"/>
      <c r="AE105" s="33"/>
    </row>
    <row r="106" spans="1:31" s="2" customFormat="1" ht="10.35" customHeight="1">
      <c r="A106" s="33"/>
      <c r="B106" s="34"/>
      <c r="C106" s="33"/>
      <c r="D106" s="33"/>
      <c r="E106" s="33"/>
      <c r="F106" s="33"/>
      <c r="G106" s="33"/>
      <c r="H106" s="33"/>
      <c r="I106" s="33"/>
      <c r="J106" s="33"/>
      <c r="K106" s="33"/>
      <c r="L106" s="99"/>
      <c r="S106" s="33"/>
      <c r="T106" s="33"/>
      <c r="U106" s="33"/>
      <c r="V106" s="33"/>
      <c r="W106" s="33"/>
      <c r="X106" s="33"/>
      <c r="Y106" s="33"/>
      <c r="Z106" s="33"/>
      <c r="AA106" s="33"/>
      <c r="AB106" s="33"/>
      <c r="AC106" s="33"/>
      <c r="AD106" s="33"/>
      <c r="AE106" s="33"/>
    </row>
    <row r="107" spans="1:31" s="11" customFormat="1" ht="29.25" customHeight="1">
      <c r="A107" s="123"/>
      <c r="B107" s="124"/>
      <c r="C107" s="125" t="s">
        <v>168</v>
      </c>
      <c r="D107" s="126" t="s">
        <v>56</v>
      </c>
      <c r="E107" s="126" t="s">
        <v>52</v>
      </c>
      <c r="F107" s="126" t="s">
        <v>53</v>
      </c>
      <c r="G107" s="126" t="s">
        <v>169</v>
      </c>
      <c r="H107" s="126" t="s">
        <v>170</v>
      </c>
      <c r="I107" s="126" t="s">
        <v>171</v>
      </c>
      <c r="J107" s="126" t="s">
        <v>148</v>
      </c>
      <c r="K107" s="127" t="s">
        <v>172</v>
      </c>
      <c r="L107" s="128"/>
      <c r="M107" s="59" t="s">
        <v>3</v>
      </c>
      <c r="N107" s="60" t="s">
        <v>41</v>
      </c>
      <c r="O107" s="60" t="s">
        <v>173</v>
      </c>
      <c r="P107" s="60" t="s">
        <v>174</v>
      </c>
      <c r="Q107" s="60" t="s">
        <v>175</v>
      </c>
      <c r="R107" s="60" t="s">
        <v>176</v>
      </c>
      <c r="S107" s="60" t="s">
        <v>177</v>
      </c>
      <c r="T107" s="61" t="s">
        <v>178</v>
      </c>
      <c r="U107" s="123"/>
      <c r="V107" s="123"/>
      <c r="W107" s="123"/>
      <c r="X107" s="123"/>
      <c r="Y107" s="123"/>
      <c r="Z107" s="123"/>
      <c r="AA107" s="123"/>
      <c r="AB107" s="123"/>
      <c r="AC107" s="123"/>
      <c r="AD107" s="123"/>
      <c r="AE107" s="123"/>
    </row>
    <row r="108" spans="1:63" s="2" customFormat="1" ht="22.9" customHeight="1">
      <c r="A108" s="33"/>
      <c r="B108" s="34"/>
      <c r="C108" s="66" t="s">
        <v>179</v>
      </c>
      <c r="D108" s="33"/>
      <c r="E108" s="33"/>
      <c r="F108" s="33"/>
      <c r="G108" s="33"/>
      <c r="H108" s="33"/>
      <c r="I108" s="33"/>
      <c r="J108" s="129">
        <f>BK108</f>
        <v>0</v>
      </c>
      <c r="K108" s="33"/>
      <c r="L108" s="34"/>
      <c r="M108" s="62"/>
      <c r="N108" s="52"/>
      <c r="O108" s="63"/>
      <c r="P108" s="130">
        <f>P109+P151</f>
        <v>0</v>
      </c>
      <c r="Q108" s="63"/>
      <c r="R108" s="130">
        <f>R109+R151</f>
        <v>2.3247267</v>
      </c>
      <c r="S108" s="63"/>
      <c r="T108" s="131">
        <f>T109+T151</f>
        <v>7.16536</v>
      </c>
      <c r="U108" s="33"/>
      <c r="V108" s="33"/>
      <c r="W108" s="33"/>
      <c r="X108" s="33"/>
      <c r="Y108" s="33"/>
      <c r="Z108" s="33"/>
      <c r="AA108" s="33"/>
      <c r="AB108" s="33"/>
      <c r="AC108" s="33"/>
      <c r="AD108" s="33"/>
      <c r="AE108" s="33"/>
      <c r="AT108" s="18" t="s">
        <v>70</v>
      </c>
      <c r="AU108" s="18" t="s">
        <v>149</v>
      </c>
      <c r="BK108" s="132">
        <f>BK109+BK151</f>
        <v>0</v>
      </c>
    </row>
    <row r="109" spans="2:63" s="12" customFormat="1" ht="25.9" customHeight="1">
      <c r="B109" s="133"/>
      <c r="D109" s="134" t="s">
        <v>70</v>
      </c>
      <c r="E109" s="135" t="s">
        <v>180</v>
      </c>
      <c r="F109" s="135" t="s">
        <v>181</v>
      </c>
      <c r="I109" s="136"/>
      <c r="J109" s="137">
        <f>BK109</f>
        <v>0</v>
      </c>
      <c r="L109" s="133"/>
      <c r="M109" s="138"/>
      <c r="N109" s="139"/>
      <c r="O109" s="139"/>
      <c r="P109" s="140">
        <f>P110+P119+P130+P143+P149</f>
        <v>0</v>
      </c>
      <c r="Q109" s="139"/>
      <c r="R109" s="140">
        <f>R110+R119+R130+R143+R149</f>
        <v>1.7069483999999997</v>
      </c>
      <c r="S109" s="139"/>
      <c r="T109" s="141">
        <f>T110+T119+T130+T143+T149</f>
        <v>3.63854</v>
      </c>
      <c r="AR109" s="134" t="s">
        <v>15</v>
      </c>
      <c r="AT109" s="142" t="s">
        <v>70</v>
      </c>
      <c r="AU109" s="142" t="s">
        <v>71</v>
      </c>
      <c r="AY109" s="134" t="s">
        <v>182</v>
      </c>
      <c r="BK109" s="143">
        <f>BK110+BK119+BK130+BK143+BK149</f>
        <v>0</v>
      </c>
    </row>
    <row r="110" spans="2:63" s="12" customFormat="1" ht="22.9" customHeight="1">
      <c r="B110" s="133"/>
      <c r="D110" s="134" t="s">
        <v>70</v>
      </c>
      <c r="E110" s="144" t="s">
        <v>75</v>
      </c>
      <c r="F110" s="144" t="s">
        <v>183</v>
      </c>
      <c r="I110" s="136"/>
      <c r="J110" s="145">
        <f>BK110</f>
        <v>0</v>
      </c>
      <c r="L110" s="133"/>
      <c r="M110" s="138"/>
      <c r="N110" s="139"/>
      <c r="O110" s="139"/>
      <c r="P110" s="140">
        <f>SUM(P111:P118)</f>
        <v>0</v>
      </c>
      <c r="Q110" s="139"/>
      <c r="R110" s="140">
        <f>SUM(R111:R118)</f>
        <v>1.3388258999999998</v>
      </c>
      <c r="S110" s="139"/>
      <c r="T110" s="141">
        <f>SUM(T111:T118)</f>
        <v>0</v>
      </c>
      <c r="AR110" s="134" t="s">
        <v>15</v>
      </c>
      <c r="AT110" s="142" t="s">
        <v>70</v>
      </c>
      <c r="AU110" s="142" t="s">
        <v>15</v>
      </c>
      <c r="AY110" s="134" t="s">
        <v>182</v>
      </c>
      <c r="BK110" s="143">
        <f>SUM(BK111:BK118)</f>
        <v>0</v>
      </c>
    </row>
    <row r="111" spans="1:65" s="2" customFormat="1" ht="36">
      <c r="A111" s="33"/>
      <c r="B111" s="146"/>
      <c r="C111" s="147" t="s">
        <v>15</v>
      </c>
      <c r="D111" s="342" t="s">
        <v>184</v>
      </c>
      <c r="E111" s="148" t="s">
        <v>185</v>
      </c>
      <c r="F111" s="149" t="s">
        <v>186</v>
      </c>
      <c r="G111" s="150" t="s">
        <v>187</v>
      </c>
      <c r="H111" s="151">
        <v>9.62</v>
      </c>
      <c r="I111" s="152"/>
      <c r="J111" s="153">
        <f>ROUND(I111*H111,2)</f>
        <v>0</v>
      </c>
      <c r="K111" s="149" t="s">
        <v>188</v>
      </c>
      <c r="L111" s="34"/>
      <c r="M111" s="154" t="s">
        <v>3</v>
      </c>
      <c r="N111" s="155" t="s">
        <v>42</v>
      </c>
      <c r="O111" s="54"/>
      <c r="P111" s="156">
        <f>O111*H111</f>
        <v>0</v>
      </c>
      <c r="Q111" s="156">
        <v>0.06917</v>
      </c>
      <c r="R111" s="156">
        <f>Q111*H111</f>
        <v>0.6654153999999999</v>
      </c>
      <c r="S111" s="156">
        <v>0</v>
      </c>
      <c r="T111" s="157">
        <f>S111*H111</f>
        <v>0</v>
      </c>
      <c r="U111" s="33"/>
      <c r="V111" s="33"/>
      <c r="W111" s="33"/>
      <c r="X111" s="33"/>
      <c r="Y111" s="33"/>
      <c r="Z111" s="33"/>
      <c r="AA111" s="33"/>
      <c r="AB111" s="33"/>
      <c r="AC111" s="33"/>
      <c r="AD111" s="33"/>
      <c r="AE111" s="33"/>
      <c r="AR111" s="158" t="s">
        <v>87</v>
      </c>
      <c r="AT111" s="158" t="s">
        <v>184</v>
      </c>
      <c r="AU111" s="158" t="s">
        <v>79</v>
      </c>
      <c r="AY111" s="18" t="s">
        <v>182</v>
      </c>
      <c r="BE111" s="159">
        <f>IF(N111="základní",J111,0)</f>
        <v>0</v>
      </c>
      <c r="BF111" s="159">
        <f>IF(N111="snížená",J111,0)</f>
        <v>0</v>
      </c>
      <c r="BG111" s="159">
        <f>IF(N111="zákl. přenesená",J111,0)</f>
        <v>0</v>
      </c>
      <c r="BH111" s="159">
        <f>IF(N111="sníž. přenesená",J111,0)</f>
        <v>0</v>
      </c>
      <c r="BI111" s="159">
        <f>IF(N111="nulová",J111,0)</f>
        <v>0</v>
      </c>
      <c r="BJ111" s="18" t="s">
        <v>15</v>
      </c>
      <c r="BK111" s="159">
        <f>ROUND(I111*H111,2)</f>
        <v>0</v>
      </c>
      <c r="BL111" s="18" t="s">
        <v>87</v>
      </c>
      <c r="BM111" s="158" t="s">
        <v>189</v>
      </c>
    </row>
    <row r="112" spans="2:51" s="13" customFormat="1" ht="12">
      <c r="B112" s="160"/>
      <c r="D112" s="343" t="s">
        <v>190</v>
      </c>
      <c r="E112" s="161" t="s">
        <v>3</v>
      </c>
      <c r="F112" s="162" t="s">
        <v>191</v>
      </c>
      <c r="H112" s="163">
        <v>9.62</v>
      </c>
      <c r="I112" s="164"/>
      <c r="L112" s="160"/>
      <c r="M112" s="165"/>
      <c r="N112" s="166"/>
      <c r="O112" s="166"/>
      <c r="P112" s="166"/>
      <c r="Q112" s="166"/>
      <c r="R112" s="166"/>
      <c r="S112" s="166"/>
      <c r="T112" s="167"/>
      <c r="AT112" s="161" t="s">
        <v>190</v>
      </c>
      <c r="AU112" s="161" t="s">
        <v>79</v>
      </c>
      <c r="AV112" s="13" t="s">
        <v>79</v>
      </c>
      <c r="AW112" s="13" t="s">
        <v>33</v>
      </c>
      <c r="AX112" s="13" t="s">
        <v>15</v>
      </c>
      <c r="AY112" s="161" t="s">
        <v>182</v>
      </c>
    </row>
    <row r="113" spans="1:65" s="2" customFormat="1" ht="24">
      <c r="A113" s="33"/>
      <c r="B113" s="146"/>
      <c r="C113" s="147" t="s">
        <v>79</v>
      </c>
      <c r="D113" s="342" t="s">
        <v>184</v>
      </c>
      <c r="E113" s="148" t="s">
        <v>192</v>
      </c>
      <c r="F113" s="149" t="s">
        <v>193</v>
      </c>
      <c r="G113" s="150" t="s">
        <v>194</v>
      </c>
      <c r="H113" s="151">
        <v>15.4</v>
      </c>
      <c r="I113" s="152"/>
      <c r="J113" s="153">
        <f>ROUND(I113*H113,2)</f>
        <v>0</v>
      </c>
      <c r="K113" s="149" t="s">
        <v>188</v>
      </c>
      <c r="L113" s="34"/>
      <c r="M113" s="154" t="s">
        <v>3</v>
      </c>
      <c r="N113" s="155" t="s">
        <v>42</v>
      </c>
      <c r="O113" s="54"/>
      <c r="P113" s="156">
        <f>O113*H113</f>
        <v>0</v>
      </c>
      <c r="Q113" s="156">
        <v>0.00012</v>
      </c>
      <c r="R113" s="156">
        <f>Q113*H113</f>
        <v>0.001848</v>
      </c>
      <c r="S113" s="156">
        <v>0</v>
      </c>
      <c r="T113" s="157">
        <f>S113*H113</f>
        <v>0</v>
      </c>
      <c r="U113" s="33"/>
      <c r="V113" s="33"/>
      <c r="W113" s="33"/>
      <c r="X113" s="33"/>
      <c r="Y113" s="33"/>
      <c r="Z113" s="33"/>
      <c r="AA113" s="33"/>
      <c r="AB113" s="33"/>
      <c r="AC113" s="33"/>
      <c r="AD113" s="33"/>
      <c r="AE113" s="33"/>
      <c r="AR113" s="158" t="s">
        <v>87</v>
      </c>
      <c r="AT113" s="158" t="s">
        <v>184</v>
      </c>
      <c r="AU113" s="158" t="s">
        <v>79</v>
      </c>
      <c r="AY113" s="18" t="s">
        <v>182</v>
      </c>
      <c r="BE113" s="159">
        <f>IF(N113="základní",J113,0)</f>
        <v>0</v>
      </c>
      <c r="BF113" s="159">
        <f>IF(N113="snížená",J113,0)</f>
        <v>0</v>
      </c>
      <c r="BG113" s="159">
        <f>IF(N113="zákl. přenesená",J113,0)</f>
        <v>0</v>
      </c>
      <c r="BH113" s="159">
        <f>IF(N113="sníž. přenesená",J113,0)</f>
        <v>0</v>
      </c>
      <c r="BI113" s="159">
        <f>IF(N113="nulová",J113,0)</f>
        <v>0</v>
      </c>
      <c r="BJ113" s="18" t="s">
        <v>15</v>
      </c>
      <c r="BK113" s="159">
        <f>ROUND(I113*H113,2)</f>
        <v>0</v>
      </c>
      <c r="BL113" s="18" t="s">
        <v>87</v>
      </c>
      <c r="BM113" s="158" t="s">
        <v>195</v>
      </c>
    </row>
    <row r="114" spans="2:51" s="13" customFormat="1" ht="12">
      <c r="B114" s="160"/>
      <c r="D114" s="343" t="s">
        <v>190</v>
      </c>
      <c r="E114" s="161" t="s">
        <v>3</v>
      </c>
      <c r="F114" s="162" t="s">
        <v>196</v>
      </c>
      <c r="H114" s="163">
        <v>10.4</v>
      </c>
      <c r="I114" s="164"/>
      <c r="L114" s="160"/>
      <c r="M114" s="165"/>
      <c r="N114" s="166"/>
      <c r="O114" s="166"/>
      <c r="P114" s="166"/>
      <c r="Q114" s="166"/>
      <c r="R114" s="166"/>
      <c r="S114" s="166"/>
      <c r="T114" s="167"/>
      <c r="AT114" s="161" t="s">
        <v>190</v>
      </c>
      <c r="AU114" s="161" t="s">
        <v>79</v>
      </c>
      <c r="AV114" s="13" t="s">
        <v>79</v>
      </c>
      <c r="AW114" s="13" t="s">
        <v>33</v>
      </c>
      <c r="AX114" s="13" t="s">
        <v>71</v>
      </c>
      <c r="AY114" s="161" t="s">
        <v>182</v>
      </c>
    </row>
    <row r="115" spans="2:51" s="13" customFormat="1" ht="12">
      <c r="B115" s="160"/>
      <c r="D115" s="343" t="s">
        <v>190</v>
      </c>
      <c r="E115" s="161" t="s">
        <v>3</v>
      </c>
      <c r="F115" s="162" t="s">
        <v>197</v>
      </c>
      <c r="H115" s="163">
        <v>5</v>
      </c>
      <c r="I115" s="164"/>
      <c r="L115" s="160"/>
      <c r="M115" s="165"/>
      <c r="N115" s="166"/>
      <c r="O115" s="166"/>
      <c r="P115" s="166"/>
      <c r="Q115" s="166"/>
      <c r="R115" s="166"/>
      <c r="S115" s="166"/>
      <c r="T115" s="167"/>
      <c r="AT115" s="161" t="s">
        <v>190</v>
      </c>
      <c r="AU115" s="161" t="s">
        <v>79</v>
      </c>
      <c r="AV115" s="13" t="s">
        <v>79</v>
      </c>
      <c r="AW115" s="13" t="s">
        <v>33</v>
      </c>
      <c r="AX115" s="13" t="s">
        <v>71</v>
      </c>
      <c r="AY115" s="161" t="s">
        <v>182</v>
      </c>
    </row>
    <row r="116" spans="2:51" s="14" customFormat="1" ht="12">
      <c r="B116" s="168"/>
      <c r="D116" s="343" t="s">
        <v>190</v>
      </c>
      <c r="E116" s="169" t="s">
        <v>3</v>
      </c>
      <c r="F116" s="170" t="s">
        <v>198</v>
      </c>
      <c r="H116" s="171">
        <v>15.4</v>
      </c>
      <c r="I116" s="172"/>
      <c r="L116" s="168"/>
      <c r="M116" s="173"/>
      <c r="N116" s="174"/>
      <c r="O116" s="174"/>
      <c r="P116" s="174"/>
      <c r="Q116" s="174"/>
      <c r="R116" s="174"/>
      <c r="S116" s="174"/>
      <c r="T116" s="175"/>
      <c r="AT116" s="169" t="s">
        <v>190</v>
      </c>
      <c r="AU116" s="169" t="s">
        <v>79</v>
      </c>
      <c r="AV116" s="14" t="s">
        <v>87</v>
      </c>
      <c r="AW116" s="14" t="s">
        <v>33</v>
      </c>
      <c r="AX116" s="14" t="s">
        <v>15</v>
      </c>
      <c r="AY116" s="169" t="s">
        <v>182</v>
      </c>
    </row>
    <row r="117" spans="1:65" s="2" customFormat="1" ht="36">
      <c r="A117" s="33"/>
      <c r="B117" s="146"/>
      <c r="C117" s="147" t="s">
        <v>75</v>
      </c>
      <c r="D117" s="342" t="s">
        <v>184</v>
      </c>
      <c r="E117" s="148" t="s">
        <v>199</v>
      </c>
      <c r="F117" s="149" t="s">
        <v>200</v>
      </c>
      <c r="G117" s="150" t="s">
        <v>187</v>
      </c>
      <c r="H117" s="151">
        <v>6.25</v>
      </c>
      <c r="I117" s="152"/>
      <c r="J117" s="153">
        <f>ROUND(I117*H117,2)</f>
        <v>0</v>
      </c>
      <c r="K117" s="149" t="s">
        <v>188</v>
      </c>
      <c r="L117" s="34"/>
      <c r="M117" s="154" t="s">
        <v>3</v>
      </c>
      <c r="N117" s="155" t="s">
        <v>42</v>
      </c>
      <c r="O117" s="54"/>
      <c r="P117" s="156">
        <f>O117*H117</f>
        <v>0</v>
      </c>
      <c r="Q117" s="156">
        <v>0.10745</v>
      </c>
      <c r="R117" s="156">
        <f>Q117*H117</f>
        <v>0.6715625000000001</v>
      </c>
      <c r="S117" s="156">
        <v>0</v>
      </c>
      <c r="T117" s="157">
        <f>S117*H117</f>
        <v>0</v>
      </c>
      <c r="U117" s="33"/>
      <c r="V117" s="33"/>
      <c r="W117" s="33"/>
      <c r="X117" s="33"/>
      <c r="Y117" s="33"/>
      <c r="Z117" s="33"/>
      <c r="AA117" s="33"/>
      <c r="AB117" s="33"/>
      <c r="AC117" s="33"/>
      <c r="AD117" s="33"/>
      <c r="AE117" s="33"/>
      <c r="AR117" s="158" t="s">
        <v>87</v>
      </c>
      <c r="AT117" s="158" t="s">
        <v>184</v>
      </c>
      <c r="AU117" s="158" t="s">
        <v>79</v>
      </c>
      <c r="AY117" s="18" t="s">
        <v>182</v>
      </c>
      <c r="BE117" s="159">
        <f>IF(N117="základní",J117,0)</f>
        <v>0</v>
      </c>
      <c r="BF117" s="159">
        <f>IF(N117="snížená",J117,0)</f>
        <v>0</v>
      </c>
      <c r="BG117" s="159">
        <f>IF(N117="zákl. přenesená",J117,0)</f>
        <v>0</v>
      </c>
      <c r="BH117" s="159">
        <f>IF(N117="sníž. přenesená",J117,0)</f>
        <v>0</v>
      </c>
      <c r="BI117" s="159">
        <f>IF(N117="nulová",J117,0)</f>
        <v>0</v>
      </c>
      <c r="BJ117" s="18" t="s">
        <v>15</v>
      </c>
      <c r="BK117" s="159">
        <f>ROUND(I117*H117,2)</f>
        <v>0</v>
      </c>
      <c r="BL117" s="18" t="s">
        <v>87</v>
      </c>
      <c r="BM117" s="158" t="s">
        <v>201</v>
      </c>
    </row>
    <row r="118" spans="2:51" s="13" customFormat="1" ht="12">
      <c r="B118" s="160"/>
      <c r="D118" s="343" t="s">
        <v>190</v>
      </c>
      <c r="E118" s="161" t="s">
        <v>3</v>
      </c>
      <c r="F118" s="162" t="s">
        <v>202</v>
      </c>
      <c r="H118" s="163">
        <v>6.25</v>
      </c>
      <c r="I118" s="164"/>
      <c r="L118" s="160"/>
      <c r="M118" s="165"/>
      <c r="N118" s="166"/>
      <c r="O118" s="166"/>
      <c r="P118" s="166"/>
      <c r="Q118" s="166"/>
      <c r="R118" s="166"/>
      <c r="S118" s="166"/>
      <c r="T118" s="167"/>
      <c r="AT118" s="161" t="s">
        <v>190</v>
      </c>
      <c r="AU118" s="161" t="s">
        <v>79</v>
      </c>
      <c r="AV118" s="13" t="s">
        <v>79</v>
      </c>
      <c r="AW118" s="13" t="s">
        <v>33</v>
      </c>
      <c r="AX118" s="13" t="s">
        <v>15</v>
      </c>
      <c r="AY118" s="161" t="s">
        <v>182</v>
      </c>
    </row>
    <row r="119" spans="2:63" s="12" customFormat="1" ht="22.9" customHeight="1">
      <c r="B119" s="133"/>
      <c r="D119" s="344" t="s">
        <v>70</v>
      </c>
      <c r="E119" s="144" t="s">
        <v>126</v>
      </c>
      <c r="F119" s="144" t="s">
        <v>203</v>
      </c>
      <c r="I119" s="136"/>
      <c r="J119" s="145">
        <f>BK119</f>
        <v>0</v>
      </c>
      <c r="L119" s="133"/>
      <c r="M119" s="138"/>
      <c r="N119" s="139"/>
      <c r="O119" s="139"/>
      <c r="P119" s="140">
        <f>SUM(P120:P129)</f>
        <v>0</v>
      </c>
      <c r="Q119" s="139"/>
      <c r="R119" s="140">
        <f>SUM(R120:R129)</f>
        <v>0.36776250000000005</v>
      </c>
      <c r="S119" s="139"/>
      <c r="T119" s="141">
        <f>SUM(T120:T129)</f>
        <v>0</v>
      </c>
      <c r="AR119" s="134" t="s">
        <v>15</v>
      </c>
      <c r="AT119" s="142" t="s">
        <v>70</v>
      </c>
      <c r="AU119" s="142" t="s">
        <v>15</v>
      </c>
      <c r="AY119" s="134" t="s">
        <v>182</v>
      </c>
      <c r="BK119" s="143">
        <f>SUM(BK120:BK129)</f>
        <v>0</v>
      </c>
    </row>
    <row r="120" spans="1:65" s="2" customFormat="1" ht="36">
      <c r="A120" s="33"/>
      <c r="B120" s="146"/>
      <c r="C120" s="147" t="s">
        <v>87</v>
      </c>
      <c r="D120" s="342" t="s">
        <v>184</v>
      </c>
      <c r="E120" s="148" t="s">
        <v>204</v>
      </c>
      <c r="F120" s="149" t="s">
        <v>205</v>
      </c>
      <c r="G120" s="150" t="s">
        <v>187</v>
      </c>
      <c r="H120" s="151">
        <v>23.35</v>
      </c>
      <c r="I120" s="152"/>
      <c r="J120" s="153">
        <f>ROUND(I120*H120,2)</f>
        <v>0</v>
      </c>
      <c r="K120" s="149" t="s">
        <v>188</v>
      </c>
      <c r="L120" s="34"/>
      <c r="M120" s="154" t="s">
        <v>3</v>
      </c>
      <c r="N120" s="155" t="s">
        <v>42</v>
      </c>
      <c r="O120" s="54"/>
      <c r="P120" s="156">
        <f>O120*H120</f>
        <v>0</v>
      </c>
      <c r="Q120" s="156">
        <v>0.01575</v>
      </c>
      <c r="R120" s="156">
        <f>Q120*H120</f>
        <v>0.36776250000000005</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206</v>
      </c>
    </row>
    <row r="121" spans="2:51" s="15" customFormat="1" ht="12">
      <c r="B121" s="176"/>
      <c r="D121" s="343" t="s">
        <v>190</v>
      </c>
      <c r="E121" s="177" t="s">
        <v>3</v>
      </c>
      <c r="F121" s="178" t="s">
        <v>207</v>
      </c>
      <c r="H121" s="177" t="s">
        <v>3</v>
      </c>
      <c r="I121" s="179"/>
      <c r="L121" s="176"/>
      <c r="M121" s="180"/>
      <c r="N121" s="181"/>
      <c r="O121" s="181"/>
      <c r="P121" s="181"/>
      <c r="Q121" s="181"/>
      <c r="R121" s="181"/>
      <c r="S121" s="181"/>
      <c r="T121" s="182"/>
      <c r="AT121" s="177" t="s">
        <v>190</v>
      </c>
      <c r="AU121" s="177" t="s">
        <v>79</v>
      </c>
      <c r="AV121" s="15" t="s">
        <v>15</v>
      </c>
      <c r="AW121" s="15" t="s">
        <v>33</v>
      </c>
      <c r="AX121" s="15" t="s">
        <v>71</v>
      </c>
      <c r="AY121" s="177" t="s">
        <v>182</v>
      </c>
    </row>
    <row r="122" spans="2:51" s="13" customFormat="1" ht="12">
      <c r="B122" s="160"/>
      <c r="D122" s="343" t="s">
        <v>190</v>
      </c>
      <c r="E122" s="161" t="s">
        <v>3</v>
      </c>
      <c r="F122" s="162" t="s">
        <v>208</v>
      </c>
      <c r="H122" s="163">
        <v>32.4</v>
      </c>
      <c r="I122" s="164"/>
      <c r="L122" s="160"/>
      <c r="M122" s="165"/>
      <c r="N122" s="166"/>
      <c r="O122" s="166"/>
      <c r="P122" s="166"/>
      <c r="Q122" s="166"/>
      <c r="R122" s="166"/>
      <c r="S122" s="166"/>
      <c r="T122" s="167"/>
      <c r="AT122" s="161" t="s">
        <v>190</v>
      </c>
      <c r="AU122" s="161" t="s">
        <v>79</v>
      </c>
      <c r="AV122" s="13" t="s">
        <v>79</v>
      </c>
      <c r="AW122" s="13" t="s">
        <v>33</v>
      </c>
      <c r="AX122" s="13" t="s">
        <v>71</v>
      </c>
      <c r="AY122" s="161" t="s">
        <v>182</v>
      </c>
    </row>
    <row r="123" spans="2:51" s="13" customFormat="1" ht="12">
      <c r="B123" s="160"/>
      <c r="D123" s="343" t="s">
        <v>190</v>
      </c>
      <c r="E123" s="161" t="s">
        <v>3</v>
      </c>
      <c r="F123" s="162" t="s">
        <v>209</v>
      </c>
      <c r="H123" s="163">
        <v>-2.8</v>
      </c>
      <c r="I123" s="164"/>
      <c r="L123" s="160"/>
      <c r="M123" s="165"/>
      <c r="N123" s="166"/>
      <c r="O123" s="166"/>
      <c r="P123" s="166"/>
      <c r="Q123" s="166"/>
      <c r="R123" s="166"/>
      <c r="S123" s="166"/>
      <c r="T123" s="167"/>
      <c r="AT123" s="161" t="s">
        <v>190</v>
      </c>
      <c r="AU123" s="161" t="s">
        <v>79</v>
      </c>
      <c r="AV123" s="13" t="s">
        <v>79</v>
      </c>
      <c r="AW123" s="13" t="s">
        <v>33</v>
      </c>
      <c r="AX123" s="13" t="s">
        <v>71</v>
      </c>
      <c r="AY123" s="161" t="s">
        <v>182</v>
      </c>
    </row>
    <row r="124" spans="2:51" s="13" customFormat="1" ht="12">
      <c r="B124" s="160"/>
      <c r="D124" s="343" t="s">
        <v>190</v>
      </c>
      <c r="E124" s="161" t="s">
        <v>3</v>
      </c>
      <c r="F124" s="162" t="s">
        <v>210</v>
      </c>
      <c r="H124" s="163">
        <v>-6.25</v>
      </c>
      <c r="I124" s="164"/>
      <c r="L124" s="160"/>
      <c r="M124" s="165"/>
      <c r="N124" s="166"/>
      <c r="O124" s="166"/>
      <c r="P124" s="166"/>
      <c r="Q124" s="166"/>
      <c r="R124" s="166"/>
      <c r="S124" s="166"/>
      <c r="T124" s="167"/>
      <c r="AT124" s="161" t="s">
        <v>190</v>
      </c>
      <c r="AU124" s="161" t="s">
        <v>79</v>
      </c>
      <c r="AV124" s="13" t="s">
        <v>79</v>
      </c>
      <c r="AW124" s="13" t="s">
        <v>33</v>
      </c>
      <c r="AX124" s="13" t="s">
        <v>71</v>
      </c>
      <c r="AY124" s="161" t="s">
        <v>182</v>
      </c>
    </row>
    <row r="125" spans="2:51" s="14" customFormat="1" ht="12">
      <c r="B125" s="168"/>
      <c r="D125" s="343" t="s">
        <v>190</v>
      </c>
      <c r="E125" s="169" t="s">
        <v>3</v>
      </c>
      <c r="F125" s="170" t="s">
        <v>198</v>
      </c>
      <c r="H125" s="171">
        <v>23.35</v>
      </c>
      <c r="I125" s="172"/>
      <c r="L125" s="168"/>
      <c r="M125" s="173"/>
      <c r="N125" s="174"/>
      <c r="O125" s="174"/>
      <c r="P125" s="174"/>
      <c r="Q125" s="174"/>
      <c r="R125" s="174"/>
      <c r="S125" s="174"/>
      <c r="T125" s="175"/>
      <c r="AT125" s="169" t="s">
        <v>190</v>
      </c>
      <c r="AU125" s="169" t="s">
        <v>79</v>
      </c>
      <c r="AV125" s="14" t="s">
        <v>87</v>
      </c>
      <c r="AW125" s="14" t="s">
        <v>33</v>
      </c>
      <c r="AX125" s="14" t="s">
        <v>15</v>
      </c>
      <c r="AY125" s="169" t="s">
        <v>182</v>
      </c>
    </row>
    <row r="126" spans="1:65" s="2" customFormat="1" ht="33" customHeight="1">
      <c r="A126" s="33"/>
      <c r="B126" s="146"/>
      <c r="C126" s="147" t="s">
        <v>111</v>
      </c>
      <c r="D126" s="342" t="s">
        <v>184</v>
      </c>
      <c r="E126" s="148" t="s">
        <v>211</v>
      </c>
      <c r="F126" s="149" t="s">
        <v>212</v>
      </c>
      <c r="G126" s="150" t="s">
        <v>187</v>
      </c>
      <c r="H126" s="151">
        <v>9</v>
      </c>
      <c r="I126" s="152"/>
      <c r="J126" s="153">
        <f>ROUND(I126*H126,2)</f>
        <v>0</v>
      </c>
      <c r="K126" s="149" t="s">
        <v>188</v>
      </c>
      <c r="L126" s="34"/>
      <c r="M126" s="154" t="s">
        <v>3</v>
      </c>
      <c r="N126" s="155" t="s">
        <v>42</v>
      </c>
      <c r="O126" s="54"/>
      <c r="P126" s="156">
        <f>O126*H126</f>
        <v>0</v>
      </c>
      <c r="Q126" s="156">
        <v>0</v>
      </c>
      <c r="R126" s="156">
        <f>Q126*H126</f>
        <v>0</v>
      </c>
      <c r="S126" s="156">
        <v>0</v>
      </c>
      <c r="T126" s="157">
        <f>S126*H126</f>
        <v>0</v>
      </c>
      <c r="U126" s="33"/>
      <c r="V126" s="33"/>
      <c r="W126" s="33"/>
      <c r="X126" s="33"/>
      <c r="Y126" s="33"/>
      <c r="Z126" s="33"/>
      <c r="AA126" s="33"/>
      <c r="AB126" s="33"/>
      <c r="AC126" s="33"/>
      <c r="AD126" s="33"/>
      <c r="AE126" s="33"/>
      <c r="AR126" s="158" t="s">
        <v>87</v>
      </c>
      <c r="AT126" s="158" t="s">
        <v>184</v>
      </c>
      <c r="AU126" s="158" t="s">
        <v>79</v>
      </c>
      <c r="AY126" s="18" t="s">
        <v>182</v>
      </c>
      <c r="BE126" s="159">
        <f>IF(N126="základní",J126,0)</f>
        <v>0</v>
      </c>
      <c r="BF126" s="159">
        <f>IF(N126="snížená",J126,0)</f>
        <v>0</v>
      </c>
      <c r="BG126" s="159">
        <f>IF(N126="zákl. přenesená",J126,0)</f>
        <v>0</v>
      </c>
      <c r="BH126" s="159">
        <f>IF(N126="sníž. přenesená",J126,0)</f>
        <v>0</v>
      </c>
      <c r="BI126" s="159">
        <f>IF(N126="nulová",J126,0)</f>
        <v>0</v>
      </c>
      <c r="BJ126" s="18" t="s">
        <v>15</v>
      </c>
      <c r="BK126" s="159">
        <f>ROUND(I126*H126,2)</f>
        <v>0</v>
      </c>
      <c r="BL126" s="18" t="s">
        <v>87</v>
      </c>
      <c r="BM126" s="158" t="s">
        <v>213</v>
      </c>
    </row>
    <row r="127" spans="1:65" s="2" customFormat="1" ht="36">
      <c r="A127" s="33"/>
      <c r="B127" s="146"/>
      <c r="C127" s="147" t="s">
        <v>126</v>
      </c>
      <c r="D127" s="342" t="s">
        <v>184</v>
      </c>
      <c r="E127" s="148" t="s">
        <v>214</v>
      </c>
      <c r="F127" s="149" t="s">
        <v>215</v>
      </c>
      <c r="G127" s="150" t="s">
        <v>187</v>
      </c>
      <c r="H127" s="151">
        <v>2.8</v>
      </c>
      <c r="I127" s="152"/>
      <c r="J127" s="153">
        <f>ROUND(I127*H127,2)</f>
        <v>0</v>
      </c>
      <c r="K127" s="149" t="s">
        <v>188</v>
      </c>
      <c r="L127" s="34"/>
      <c r="M127" s="154" t="s">
        <v>3</v>
      </c>
      <c r="N127" s="155" t="s">
        <v>42</v>
      </c>
      <c r="O127" s="54"/>
      <c r="P127" s="156">
        <f>O127*H127</f>
        <v>0</v>
      </c>
      <c r="Q127" s="156">
        <v>0</v>
      </c>
      <c r="R127" s="156">
        <f>Q127*H127</f>
        <v>0</v>
      </c>
      <c r="S127" s="156">
        <v>0</v>
      </c>
      <c r="T127" s="157">
        <f>S127*H127</f>
        <v>0</v>
      </c>
      <c r="U127" s="33"/>
      <c r="V127" s="33"/>
      <c r="W127" s="33"/>
      <c r="X127" s="33"/>
      <c r="Y127" s="33"/>
      <c r="Z127" s="33"/>
      <c r="AA127" s="33"/>
      <c r="AB127" s="33"/>
      <c r="AC127" s="33"/>
      <c r="AD127" s="33"/>
      <c r="AE127" s="33"/>
      <c r="AR127" s="158" t="s">
        <v>87</v>
      </c>
      <c r="AT127" s="158" t="s">
        <v>184</v>
      </c>
      <c r="AU127" s="158" t="s">
        <v>79</v>
      </c>
      <c r="AY127" s="18" t="s">
        <v>182</v>
      </c>
      <c r="BE127" s="159">
        <f>IF(N127="základní",J127,0)</f>
        <v>0</v>
      </c>
      <c r="BF127" s="159">
        <f>IF(N127="snížená",J127,0)</f>
        <v>0</v>
      </c>
      <c r="BG127" s="159">
        <f>IF(N127="zákl. přenesená",J127,0)</f>
        <v>0</v>
      </c>
      <c r="BH127" s="159">
        <f>IF(N127="sníž. přenesená",J127,0)</f>
        <v>0</v>
      </c>
      <c r="BI127" s="159">
        <f>IF(N127="nulová",J127,0)</f>
        <v>0</v>
      </c>
      <c r="BJ127" s="18" t="s">
        <v>15</v>
      </c>
      <c r="BK127" s="159">
        <f>ROUND(I127*H127,2)</f>
        <v>0</v>
      </c>
      <c r="BL127" s="18" t="s">
        <v>87</v>
      </c>
      <c r="BM127" s="158" t="s">
        <v>216</v>
      </c>
    </row>
    <row r="128" spans="2:51" s="15" customFormat="1" ht="12">
      <c r="B128" s="176"/>
      <c r="D128" s="343" t="s">
        <v>190</v>
      </c>
      <c r="E128" s="177" t="s">
        <v>3</v>
      </c>
      <c r="F128" s="178" t="s">
        <v>217</v>
      </c>
      <c r="H128" s="177" t="s">
        <v>3</v>
      </c>
      <c r="I128" s="179"/>
      <c r="L128" s="176"/>
      <c r="M128" s="180"/>
      <c r="N128" s="181"/>
      <c r="O128" s="181"/>
      <c r="P128" s="181"/>
      <c r="Q128" s="181"/>
      <c r="R128" s="181"/>
      <c r="S128" s="181"/>
      <c r="T128" s="182"/>
      <c r="AT128" s="177" t="s">
        <v>190</v>
      </c>
      <c r="AU128" s="177" t="s">
        <v>79</v>
      </c>
      <c r="AV128" s="15" t="s">
        <v>15</v>
      </c>
      <c r="AW128" s="15" t="s">
        <v>33</v>
      </c>
      <c r="AX128" s="15" t="s">
        <v>71</v>
      </c>
      <c r="AY128" s="177" t="s">
        <v>182</v>
      </c>
    </row>
    <row r="129" spans="2:51" s="13" customFormat="1" ht="12">
      <c r="B129" s="160"/>
      <c r="D129" s="343" t="s">
        <v>190</v>
      </c>
      <c r="E129" s="161" t="s">
        <v>3</v>
      </c>
      <c r="F129" s="162" t="s">
        <v>218</v>
      </c>
      <c r="H129" s="163">
        <v>2.8</v>
      </c>
      <c r="I129" s="164"/>
      <c r="L129" s="160"/>
      <c r="M129" s="165"/>
      <c r="N129" s="166"/>
      <c r="O129" s="166"/>
      <c r="P129" s="166"/>
      <c r="Q129" s="166"/>
      <c r="R129" s="166"/>
      <c r="S129" s="166"/>
      <c r="T129" s="167"/>
      <c r="AT129" s="161" t="s">
        <v>190</v>
      </c>
      <c r="AU129" s="161" t="s">
        <v>79</v>
      </c>
      <c r="AV129" s="13" t="s">
        <v>79</v>
      </c>
      <c r="AW129" s="13" t="s">
        <v>33</v>
      </c>
      <c r="AX129" s="13" t="s">
        <v>15</v>
      </c>
      <c r="AY129" s="161" t="s">
        <v>182</v>
      </c>
    </row>
    <row r="130" spans="2:63" s="12" customFormat="1" ht="22.9" customHeight="1">
      <c r="B130" s="133"/>
      <c r="D130" s="344" t="s">
        <v>70</v>
      </c>
      <c r="E130" s="144" t="s">
        <v>219</v>
      </c>
      <c r="F130" s="144" t="s">
        <v>220</v>
      </c>
      <c r="I130" s="136"/>
      <c r="J130" s="145">
        <f>BK130</f>
        <v>0</v>
      </c>
      <c r="L130" s="133"/>
      <c r="M130" s="138"/>
      <c r="N130" s="139"/>
      <c r="O130" s="139"/>
      <c r="P130" s="140">
        <f>P131+P134</f>
        <v>0</v>
      </c>
      <c r="Q130" s="139"/>
      <c r="R130" s="140">
        <f>R131+R134</f>
        <v>0.00036</v>
      </c>
      <c r="S130" s="139"/>
      <c r="T130" s="141">
        <f>T131+T134</f>
        <v>3.63854</v>
      </c>
      <c r="AR130" s="134" t="s">
        <v>15</v>
      </c>
      <c r="AT130" s="142" t="s">
        <v>70</v>
      </c>
      <c r="AU130" s="142" t="s">
        <v>15</v>
      </c>
      <c r="AY130" s="134" t="s">
        <v>182</v>
      </c>
      <c r="BK130" s="143">
        <f>BK131+BK134</f>
        <v>0</v>
      </c>
    </row>
    <row r="131" spans="2:63" s="12" customFormat="1" ht="20.85" customHeight="1">
      <c r="B131" s="133"/>
      <c r="D131" s="344" t="s">
        <v>70</v>
      </c>
      <c r="E131" s="144" t="s">
        <v>221</v>
      </c>
      <c r="F131" s="144" t="s">
        <v>222</v>
      </c>
      <c r="I131" s="136"/>
      <c r="J131" s="145">
        <f>BK131</f>
        <v>0</v>
      </c>
      <c r="L131" s="133"/>
      <c r="M131" s="138"/>
      <c r="N131" s="139"/>
      <c r="O131" s="139"/>
      <c r="P131" s="140">
        <f>SUM(P132:P133)</f>
        <v>0</v>
      </c>
      <c r="Q131" s="139"/>
      <c r="R131" s="140">
        <f>SUM(R132:R133)</f>
        <v>0.00036</v>
      </c>
      <c r="S131" s="139"/>
      <c r="T131" s="141">
        <f>SUM(T132:T133)</f>
        <v>0</v>
      </c>
      <c r="AR131" s="134" t="s">
        <v>15</v>
      </c>
      <c r="AT131" s="142" t="s">
        <v>70</v>
      </c>
      <c r="AU131" s="142" t="s">
        <v>79</v>
      </c>
      <c r="AY131" s="134" t="s">
        <v>182</v>
      </c>
      <c r="BK131" s="143">
        <f>SUM(BK132:BK133)</f>
        <v>0</v>
      </c>
    </row>
    <row r="132" spans="1:65" s="2" customFormat="1" ht="36">
      <c r="A132" s="33"/>
      <c r="B132" s="146"/>
      <c r="C132" s="147" t="s">
        <v>129</v>
      </c>
      <c r="D132" s="342" t="s">
        <v>184</v>
      </c>
      <c r="E132" s="148" t="s">
        <v>223</v>
      </c>
      <c r="F132" s="149" t="s">
        <v>224</v>
      </c>
      <c r="G132" s="150" t="s">
        <v>187</v>
      </c>
      <c r="H132" s="151">
        <v>9</v>
      </c>
      <c r="I132" s="152"/>
      <c r="J132" s="153">
        <f>ROUND(I132*H132,2)</f>
        <v>0</v>
      </c>
      <c r="K132" s="149" t="s">
        <v>188</v>
      </c>
      <c r="L132" s="34"/>
      <c r="M132" s="154" t="s">
        <v>3</v>
      </c>
      <c r="N132" s="155" t="s">
        <v>42</v>
      </c>
      <c r="O132" s="54"/>
      <c r="P132" s="156">
        <f>O132*H132</f>
        <v>0</v>
      </c>
      <c r="Q132" s="156">
        <v>4E-05</v>
      </c>
      <c r="R132" s="156">
        <f>Q132*H132</f>
        <v>0.00036</v>
      </c>
      <c r="S132" s="156">
        <v>0</v>
      </c>
      <c r="T132" s="157">
        <f>S132*H132</f>
        <v>0</v>
      </c>
      <c r="U132" s="33"/>
      <c r="V132" s="33"/>
      <c r="W132" s="33"/>
      <c r="X132" s="33"/>
      <c r="Y132" s="33"/>
      <c r="Z132" s="33"/>
      <c r="AA132" s="33"/>
      <c r="AB132" s="33"/>
      <c r="AC132" s="33"/>
      <c r="AD132" s="33"/>
      <c r="AE132" s="33"/>
      <c r="AR132" s="158" t="s">
        <v>87</v>
      </c>
      <c r="AT132" s="158" t="s">
        <v>184</v>
      </c>
      <c r="AU132" s="158" t="s">
        <v>75</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87</v>
      </c>
      <c r="BM132" s="158" t="s">
        <v>225</v>
      </c>
    </row>
    <row r="133" spans="2:51" s="13" customFormat="1" ht="12">
      <c r="B133" s="160"/>
      <c r="D133" s="343" t="s">
        <v>190</v>
      </c>
      <c r="E133" s="161" t="s">
        <v>3</v>
      </c>
      <c r="F133" s="162" t="s">
        <v>226</v>
      </c>
      <c r="H133" s="163">
        <v>9</v>
      </c>
      <c r="I133" s="164"/>
      <c r="L133" s="160"/>
      <c r="M133" s="165"/>
      <c r="N133" s="166"/>
      <c r="O133" s="166"/>
      <c r="P133" s="166"/>
      <c r="Q133" s="166"/>
      <c r="R133" s="166"/>
      <c r="S133" s="166"/>
      <c r="T133" s="167"/>
      <c r="AT133" s="161" t="s">
        <v>190</v>
      </c>
      <c r="AU133" s="161" t="s">
        <v>75</v>
      </c>
      <c r="AV133" s="13" t="s">
        <v>79</v>
      </c>
      <c r="AW133" s="13" t="s">
        <v>33</v>
      </c>
      <c r="AX133" s="13" t="s">
        <v>15</v>
      </c>
      <c r="AY133" s="161" t="s">
        <v>182</v>
      </c>
    </row>
    <row r="134" spans="2:63" s="12" customFormat="1" ht="20.85" customHeight="1">
      <c r="B134" s="133"/>
      <c r="D134" s="344" t="s">
        <v>70</v>
      </c>
      <c r="E134" s="144" t="s">
        <v>227</v>
      </c>
      <c r="F134" s="144" t="s">
        <v>228</v>
      </c>
      <c r="I134" s="136"/>
      <c r="J134" s="145">
        <f>BK134</f>
        <v>0</v>
      </c>
      <c r="L134" s="133"/>
      <c r="M134" s="138"/>
      <c r="N134" s="139"/>
      <c r="O134" s="139"/>
      <c r="P134" s="140">
        <f>SUM(P135:P142)</f>
        <v>0</v>
      </c>
      <c r="Q134" s="139"/>
      <c r="R134" s="140">
        <f>SUM(R135:R142)</f>
        <v>0</v>
      </c>
      <c r="S134" s="139"/>
      <c r="T134" s="141">
        <f>SUM(T135:T142)</f>
        <v>3.63854</v>
      </c>
      <c r="AR134" s="134" t="s">
        <v>15</v>
      </c>
      <c r="AT134" s="142" t="s">
        <v>70</v>
      </c>
      <c r="AU134" s="142" t="s">
        <v>79</v>
      </c>
      <c r="AY134" s="134" t="s">
        <v>182</v>
      </c>
      <c r="BK134" s="143">
        <f>SUM(BK135:BK142)</f>
        <v>0</v>
      </c>
    </row>
    <row r="135" spans="1:65" s="2" customFormat="1" ht="44.25" customHeight="1">
      <c r="A135" s="33"/>
      <c r="B135" s="146"/>
      <c r="C135" s="147" t="s">
        <v>132</v>
      </c>
      <c r="D135" s="342" t="s">
        <v>184</v>
      </c>
      <c r="E135" s="148" t="s">
        <v>229</v>
      </c>
      <c r="F135" s="149" t="s">
        <v>230</v>
      </c>
      <c r="G135" s="150" t="s">
        <v>187</v>
      </c>
      <c r="H135" s="151">
        <v>9.62</v>
      </c>
      <c r="I135" s="152"/>
      <c r="J135" s="153">
        <f>ROUND(I135*H135,2)</f>
        <v>0</v>
      </c>
      <c r="K135" s="149" t="s">
        <v>188</v>
      </c>
      <c r="L135" s="34"/>
      <c r="M135" s="154" t="s">
        <v>3</v>
      </c>
      <c r="N135" s="155" t="s">
        <v>42</v>
      </c>
      <c r="O135" s="54"/>
      <c r="P135" s="156">
        <f>O135*H135</f>
        <v>0</v>
      </c>
      <c r="Q135" s="156">
        <v>0</v>
      </c>
      <c r="R135" s="156">
        <f>Q135*H135</f>
        <v>0</v>
      </c>
      <c r="S135" s="156">
        <v>0.131</v>
      </c>
      <c r="T135" s="157">
        <f>S135*H135</f>
        <v>1.26022</v>
      </c>
      <c r="U135" s="33"/>
      <c r="V135" s="33"/>
      <c r="W135" s="33"/>
      <c r="X135" s="33"/>
      <c r="Y135" s="33"/>
      <c r="Z135" s="33"/>
      <c r="AA135" s="33"/>
      <c r="AB135" s="33"/>
      <c r="AC135" s="33"/>
      <c r="AD135" s="33"/>
      <c r="AE135" s="33"/>
      <c r="AR135" s="158" t="s">
        <v>87</v>
      </c>
      <c r="AT135" s="158" t="s">
        <v>184</v>
      </c>
      <c r="AU135" s="158" t="s">
        <v>75</v>
      </c>
      <c r="AY135" s="18" t="s">
        <v>182</v>
      </c>
      <c r="BE135" s="159">
        <f>IF(N135="základní",J135,0)</f>
        <v>0</v>
      </c>
      <c r="BF135" s="159">
        <f>IF(N135="snížená",J135,0)</f>
        <v>0</v>
      </c>
      <c r="BG135" s="159">
        <f>IF(N135="zákl. přenesená",J135,0)</f>
        <v>0</v>
      </c>
      <c r="BH135" s="159">
        <f>IF(N135="sníž. přenesená",J135,0)</f>
        <v>0</v>
      </c>
      <c r="BI135" s="159">
        <f>IF(N135="nulová",J135,0)</f>
        <v>0</v>
      </c>
      <c r="BJ135" s="18" t="s">
        <v>15</v>
      </c>
      <c r="BK135" s="159">
        <f>ROUND(I135*H135,2)</f>
        <v>0</v>
      </c>
      <c r="BL135" s="18" t="s">
        <v>87</v>
      </c>
      <c r="BM135" s="158" t="s">
        <v>231</v>
      </c>
    </row>
    <row r="136" spans="2:51" s="13" customFormat="1" ht="12">
      <c r="B136" s="160"/>
      <c r="D136" s="343" t="s">
        <v>190</v>
      </c>
      <c r="E136" s="161" t="s">
        <v>3</v>
      </c>
      <c r="F136" s="162" t="s">
        <v>191</v>
      </c>
      <c r="H136" s="163">
        <v>9.62</v>
      </c>
      <c r="I136" s="164"/>
      <c r="L136" s="160"/>
      <c r="M136" s="165"/>
      <c r="N136" s="166"/>
      <c r="O136" s="166"/>
      <c r="P136" s="166"/>
      <c r="Q136" s="166"/>
      <c r="R136" s="166"/>
      <c r="S136" s="166"/>
      <c r="T136" s="167"/>
      <c r="AT136" s="161" t="s">
        <v>190</v>
      </c>
      <c r="AU136" s="161" t="s">
        <v>75</v>
      </c>
      <c r="AV136" s="13" t="s">
        <v>79</v>
      </c>
      <c r="AW136" s="13" t="s">
        <v>33</v>
      </c>
      <c r="AX136" s="13" t="s">
        <v>15</v>
      </c>
      <c r="AY136" s="161" t="s">
        <v>182</v>
      </c>
    </row>
    <row r="137" spans="1:65" s="2" customFormat="1" ht="33" customHeight="1">
      <c r="A137" s="33"/>
      <c r="B137" s="146"/>
      <c r="C137" s="147" t="s">
        <v>219</v>
      </c>
      <c r="D137" s="342" t="s">
        <v>184</v>
      </c>
      <c r="E137" s="148" t="s">
        <v>232</v>
      </c>
      <c r="F137" s="149" t="s">
        <v>233</v>
      </c>
      <c r="G137" s="150" t="s">
        <v>187</v>
      </c>
      <c r="H137" s="151">
        <v>9</v>
      </c>
      <c r="I137" s="152"/>
      <c r="J137" s="153">
        <f>ROUND(I137*H137,2)</f>
        <v>0</v>
      </c>
      <c r="K137" s="149" t="s">
        <v>188</v>
      </c>
      <c r="L137" s="34"/>
      <c r="M137" s="154" t="s">
        <v>3</v>
      </c>
      <c r="N137" s="155" t="s">
        <v>42</v>
      </c>
      <c r="O137" s="54"/>
      <c r="P137" s="156">
        <f>O137*H137</f>
        <v>0</v>
      </c>
      <c r="Q137" s="156">
        <v>0</v>
      </c>
      <c r="R137" s="156">
        <f>Q137*H137</f>
        <v>0</v>
      </c>
      <c r="S137" s="156">
        <v>0.05</v>
      </c>
      <c r="T137" s="157">
        <f>S137*H137</f>
        <v>0.45</v>
      </c>
      <c r="U137" s="33"/>
      <c r="V137" s="33"/>
      <c r="W137" s="33"/>
      <c r="X137" s="33"/>
      <c r="Y137" s="33"/>
      <c r="Z137" s="33"/>
      <c r="AA137" s="33"/>
      <c r="AB137" s="33"/>
      <c r="AC137" s="33"/>
      <c r="AD137" s="33"/>
      <c r="AE137" s="33"/>
      <c r="AR137" s="158" t="s">
        <v>87</v>
      </c>
      <c r="AT137" s="158" t="s">
        <v>184</v>
      </c>
      <c r="AU137" s="158" t="s">
        <v>75</v>
      </c>
      <c r="AY137" s="18" t="s">
        <v>182</v>
      </c>
      <c r="BE137" s="159">
        <f>IF(N137="základní",J137,0)</f>
        <v>0</v>
      </c>
      <c r="BF137" s="159">
        <f>IF(N137="snížená",J137,0)</f>
        <v>0</v>
      </c>
      <c r="BG137" s="159">
        <f>IF(N137="zákl. přenesená",J137,0)</f>
        <v>0</v>
      </c>
      <c r="BH137" s="159">
        <f>IF(N137="sníž. přenesená",J137,0)</f>
        <v>0</v>
      </c>
      <c r="BI137" s="159">
        <f>IF(N137="nulová",J137,0)</f>
        <v>0</v>
      </c>
      <c r="BJ137" s="18" t="s">
        <v>15</v>
      </c>
      <c r="BK137" s="159">
        <f>ROUND(I137*H137,2)</f>
        <v>0</v>
      </c>
      <c r="BL137" s="18" t="s">
        <v>87</v>
      </c>
      <c r="BM137" s="158" t="s">
        <v>234</v>
      </c>
    </row>
    <row r="138" spans="2:51" s="13" customFormat="1" ht="12">
      <c r="B138" s="160"/>
      <c r="D138" s="343" t="s">
        <v>190</v>
      </c>
      <c r="E138" s="161" t="s">
        <v>3</v>
      </c>
      <c r="F138" s="162" t="s">
        <v>226</v>
      </c>
      <c r="H138" s="163">
        <v>9</v>
      </c>
      <c r="I138" s="164"/>
      <c r="L138" s="160"/>
      <c r="M138" s="165"/>
      <c r="N138" s="166"/>
      <c r="O138" s="166"/>
      <c r="P138" s="166"/>
      <c r="Q138" s="166"/>
      <c r="R138" s="166"/>
      <c r="S138" s="166"/>
      <c r="T138" s="167"/>
      <c r="AT138" s="161" t="s">
        <v>190</v>
      </c>
      <c r="AU138" s="161" t="s">
        <v>75</v>
      </c>
      <c r="AV138" s="13" t="s">
        <v>79</v>
      </c>
      <c r="AW138" s="13" t="s">
        <v>33</v>
      </c>
      <c r="AX138" s="13" t="s">
        <v>15</v>
      </c>
      <c r="AY138" s="161" t="s">
        <v>182</v>
      </c>
    </row>
    <row r="139" spans="1:65" s="2" customFormat="1" ht="36">
      <c r="A139" s="33"/>
      <c r="B139" s="146"/>
      <c r="C139" s="147" t="s">
        <v>235</v>
      </c>
      <c r="D139" s="342" t="s">
        <v>184</v>
      </c>
      <c r="E139" s="148" t="s">
        <v>236</v>
      </c>
      <c r="F139" s="149" t="s">
        <v>237</v>
      </c>
      <c r="G139" s="150" t="s">
        <v>187</v>
      </c>
      <c r="H139" s="151">
        <v>41.92</v>
      </c>
      <c r="I139" s="152"/>
      <c r="J139" s="153">
        <f>ROUND(I139*H139,2)</f>
        <v>0</v>
      </c>
      <c r="K139" s="149" t="s">
        <v>188</v>
      </c>
      <c r="L139" s="34"/>
      <c r="M139" s="154" t="s">
        <v>3</v>
      </c>
      <c r="N139" s="155" t="s">
        <v>42</v>
      </c>
      <c r="O139" s="54"/>
      <c r="P139" s="156">
        <f>O139*H139</f>
        <v>0</v>
      </c>
      <c r="Q139" s="156">
        <v>0</v>
      </c>
      <c r="R139" s="156">
        <f>Q139*H139</f>
        <v>0</v>
      </c>
      <c r="S139" s="156">
        <v>0.046</v>
      </c>
      <c r="T139" s="157">
        <f>S139*H139</f>
        <v>1.92832</v>
      </c>
      <c r="U139" s="33"/>
      <c r="V139" s="33"/>
      <c r="W139" s="33"/>
      <c r="X139" s="33"/>
      <c r="Y139" s="33"/>
      <c r="Z139" s="33"/>
      <c r="AA139" s="33"/>
      <c r="AB139" s="33"/>
      <c r="AC139" s="33"/>
      <c r="AD139" s="33"/>
      <c r="AE139" s="33"/>
      <c r="AR139" s="158" t="s">
        <v>87</v>
      </c>
      <c r="AT139" s="158" t="s">
        <v>184</v>
      </c>
      <c r="AU139" s="158" t="s">
        <v>75</v>
      </c>
      <c r="AY139" s="18" t="s">
        <v>182</v>
      </c>
      <c r="BE139" s="159">
        <f>IF(N139="základní",J139,0)</f>
        <v>0</v>
      </c>
      <c r="BF139" s="159">
        <f>IF(N139="snížená",J139,0)</f>
        <v>0</v>
      </c>
      <c r="BG139" s="159">
        <f>IF(N139="zákl. přenesená",J139,0)</f>
        <v>0</v>
      </c>
      <c r="BH139" s="159">
        <f>IF(N139="sníž. přenesená",J139,0)</f>
        <v>0</v>
      </c>
      <c r="BI139" s="159">
        <f>IF(N139="nulová",J139,0)</f>
        <v>0</v>
      </c>
      <c r="BJ139" s="18" t="s">
        <v>15</v>
      </c>
      <c r="BK139" s="159">
        <f>ROUND(I139*H139,2)</f>
        <v>0</v>
      </c>
      <c r="BL139" s="18" t="s">
        <v>87</v>
      </c>
      <c r="BM139" s="158" t="s">
        <v>238</v>
      </c>
    </row>
    <row r="140" spans="2:51" s="13" customFormat="1" ht="12">
      <c r="B140" s="160"/>
      <c r="D140" s="343" t="s">
        <v>190</v>
      </c>
      <c r="E140" s="161" t="s">
        <v>3</v>
      </c>
      <c r="F140" s="162" t="s">
        <v>239</v>
      </c>
      <c r="H140" s="163">
        <v>44.72</v>
      </c>
      <c r="I140" s="164"/>
      <c r="L140" s="160"/>
      <c r="M140" s="165"/>
      <c r="N140" s="166"/>
      <c r="O140" s="166"/>
      <c r="P140" s="166"/>
      <c r="Q140" s="166"/>
      <c r="R140" s="166"/>
      <c r="S140" s="166"/>
      <c r="T140" s="167"/>
      <c r="AT140" s="161" t="s">
        <v>190</v>
      </c>
      <c r="AU140" s="161" t="s">
        <v>75</v>
      </c>
      <c r="AV140" s="13" t="s">
        <v>79</v>
      </c>
      <c r="AW140" s="13" t="s">
        <v>33</v>
      </c>
      <c r="AX140" s="13" t="s">
        <v>71</v>
      </c>
      <c r="AY140" s="161" t="s">
        <v>182</v>
      </c>
    </row>
    <row r="141" spans="2:51" s="13" customFormat="1" ht="12">
      <c r="B141" s="160"/>
      <c r="D141" s="343" t="s">
        <v>190</v>
      </c>
      <c r="E141" s="161" t="s">
        <v>3</v>
      </c>
      <c r="F141" s="162" t="s">
        <v>209</v>
      </c>
      <c r="H141" s="163">
        <v>-2.8</v>
      </c>
      <c r="I141" s="164"/>
      <c r="L141" s="160"/>
      <c r="M141" s="165"/>
      <c r="N141" s="166"/>
      <c r="O141" s="166"/>
      <c r="P141" s="166"/>
      <c r="Q141" s="166"/>
      <c r="R141" s="166"/>
      <c r="S141" s="166"/>
      <c r="T141" s="167"/>
      <c r="AT141" s="161" t="s">
        <v>190</v>
      </c>
      <c r="AU141" s="161" t="s">
        <v>75</v>
      </c>
      <c r="AV141" s="13" t="s">
        <v>79</v>
      </c>
      <c r="AW141" s="13" t="s">
        <v>33</v>
      </c>
      <c r="AX141" s="13" t="s">
        <v>71</v>
      </c>
      <c r="AY141" s="161" t="s">
        <v>182</v>
      </c>
    </row>
    <row r="142" spans="2:51" s="14" customFormat="1" ht="12">
      <c r="B142" s="168"/>
      <c r="D142" s="343" t="s">
        <v>190</v>
      </c>
      <c r="E142" s="169" t="s">
        <v>3</v>
      </c>
      <c r="F142" s="170" t="s">
        <v>198</v>
      </c>
      <c r="H142" s="171">
        <v>41.92</v>
      </c>
      <c r="I142" s="172"/>
      <c r="L142" s="168"/>
      <c r="M142" s="173"/>
      <c r="N142" s="174"/>
      <c r="O142" s="174"/>
      <c r="P142" s="174"/>
      <c r="Q142" s="174"/>
      <c r="R142" s="174"/>
      <c r="S142" s="174"/>
      <c r="T142" s="175"/>
      <c r="AT142" s="169" t="s">
        <v>190</v>
      </c>
      <c r="AU142" s="169" t="s">
        <v>75</v>
      </c>
      <c r="AV142" s="14" t="s">
        <v>87</v>
      </c>
      <c r="AW142" s="14" t="s">
        <v>33</v>
      </c>
      <c r="AX142" s="14" t="s">
        <v>15</v>
      </c>
      <c r="AY142" s="169" t="s">
        <v>182</v>
      </c>
    </row>
    <row r="143" spans="2:63" s="12" customFormat="1" ht="22.9" customHeight="1">
      <c r="B143" s="133"/>
      <c r="D143" s="344" t="s">
        <v>70</v>
      </c>
      <c r="E143" s="144" t="s">
        <v>240</v>
      </c>
      <c r="F143" s="144" t="s">
        <v>241</v>
      </c>
      <c r="I143" s="136"/>
      <c r="J143" s="145">
        <f>BK143</f>
        <v>0</v>
      </c>
      <c r="L143" s="133"/>
      <c r="M143" s="138"/>
      <c r="N143" s="139"/>
      <c r="O143" s="139"/>
      <c r="P143" s="140">
        <f>SUM(P144:P148)</f>
        <v>0</v>
      </c>
      <c r="Q143" s="139"/>
      <c r="R143" s="140">
        <f>SUM(R144:R148)</f>
        <v>0</v>
      </c>
      <c r="S143" s="139"/>
      <c r="T143" s="141">
        <f>SUM(T144:T148)</f>
        <v>0</v>
      </c>
      <c r="AR143" s="134" t="s">
        <v>15</v>
      </c>
      <c r="AT143" s="142" t="s">
        <v>70</v>
      </c>
      <c r="AU143" s="142" t="s">
        <v>15</v>
      </c>
      <c r="AY143" s="134" t="s">
        <v>182</v>
      </c>
      <c r="BK143" s="143">
        <f>SUM(BK144:BK148)</f>
        <v>0</v>
      </c>
    </row>
    <row r="144" spans="1:65" s="2" customFormat="1" ht="36">
      <c r="A144" s="33"/>
      <c r="B144" s="146"/>
      <c r="C144" s="147" t="s">
        <v>242</v>
      </c>
      <c r="D144" s="342" t="s">
        <v>184</v>
      </c>
      <c r="E144" s="148" t="s">
        <v>243</v>
      </c>
      <c r="F144" s="149" t="s">
        <v>244</v>
      </c>
      <c r="G144" s="150" t="s">
        <v>245</v>
      </c>
      <c r="H144" s="151">
        <v>7.165</v>
      </c>
      <c r="I144" s="152"/>
      <c r="J144" s="153">
        <f>ROUND(I144*H144,2)</f>
        <v>0</v>
      </c>
      <c r="K144" s="149" t="s">
        <v>188</v>
      </c>
      <c r="L144" s="34"/>
      <c r="M144" s="154" t="s">
        <v>3</v>
      </c>
      <c r="N144" s="155" t="s">
        <v>42</v>
      </c>
      <c r="O144" s="54"/>
      <c r="P144" s="156">
        <f>O144*H144</f>
        <v>0</v>
      </c>
      <c r="Q144" s="156">
        <v>0</v>
      </c>
      <c r="R144" s="156">
        <f>Q144*H144</f>
        <v>0</v>
      </c>
      <c r="S144" s="156">
        <v>0</v>
      </c>
      <c r="T144" s="157">
        <f>S144*H144</f>
        <v>0</v>
      </c>
      <c r="U144" s="33"/>
      <c r="V144" s="33"/>
      <c r="W144" s="33"/>
      <c r="X144" s="33"/>
      <c r="Y144" s="33"/>
      <c r="Z144" s="33"/>
      <c r="AA144" s="33"/>
      <c r="AB144" s="33"/>
      <c r="AC144" s="33"/>
      <c r="AD144" s="33"/>
      <c r="AE144" s="33"/>
      <c r="AR144" s="158" t="s">
        <v>87</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87</v>
      </c>
      <c r="BM144" s="158" t="s">
        <v>246</v>
      </c>
    </row>
    <row r="145" spans="1:65" s="2" customFormat="1" ht="33" customHeight="1">
      <c r="A145" s="33"/>
      <c r="B145" s="146"/>
      <c r="C145" s="147" t="s">
        <v>247</v>
      </c>
      <c r="D145" s="342" t="s">
        <v>184</v>
      </c>
      <c r="E145" s="148" t="s">
        <v>248</v>
      </c>
      <c r="F145" s="149" t="s">
        <v>249</v>
      </c>
      <c r="G145" s="150" t="s">
        <v>245</v>
      </c>
      <c r="H145" s="151">
        <v>7.165</v>
      </c>
      <c r="I145" s="152"/>
      <c r="J145" s="153">
        <f>ROUND(I145*H145,2)</f>
        <v>0</v>
      </c>
      <c r="K145" s="149" t="s">
        <v>188</v>
      </c>
      <c r="L145" s="34"/>
      <c r="M145" s="154" t="s">
        <v>3</v>
      </c>
      <c r="N145" s="155" t="s">
        <v>42</v>
      </c>
      <c r="O145" s="54"/>
      <c r="P145" s="156">
        <f>O145*H145</f>
        <v>0</v>
      </c>
      <c r="Q145" s="156">
        <v>0</v>
      </c>
      <c r="R145" s="156">
        <f>Q145*H145</f>
        <v>0</v>
      </c>
      <c r="S145" s="156">
        <v>0</v>
      </c>
      <c r="T145" s="157">
        <f>S145*H145</f>
        <v>0</v>
      </c>
      <c r="U145" s="33"/>
      <c r="V145" s="33"/>
      <c r="W145" s="33"/>
      <c r="X145" s="33"/>
      <c r="Y145" s="33"/>
      <c r="Z145" s="33"/>
      <c r="AA145" s="33"/>
      <c r="AB145" s="33"/>
      <c r="AC145" s="33"/>
      <c r="AD145" s="33"/>
      <c r="AE145" s="33"/>
      <c r="AR145" s="158" t="s">
        <v>87</v>
      </c>
      <c r="AT145" s="158" t="s">
        <v>184</v>
      </c>
      <c r="AU145" s="158" t="s">
        <v>79</v>
      </c>
      <c r="AY145" s="18" t="s">
        <v>182</v>
      </c>
      <c r="BE145" s="159">
        <f>IF(N145="základní",J145,0)</f>
        <v>0</v>
      </c>
      <c r="BF145" s="159">
        <f>IF(N145="snížená",J145,0)</f>
        <v>0</v>
      </c>
      <c r="BG145" s="159">
        <f>IF(N145="zákl. přenesená",J145,0)</f>
        <v>0</v>
      </c>
      <c r="BH145" s="159">
        <f>IF(N145="sníž. přenesená",J145,0)</f>
        <v>0</v>
      </c>
      <c r="BI145" s="159">
        <f>IF(N145="nulová",J145,0)</f>
        <v>0</v>
      </c>
      <c r="BJ145" s="18" t="s">
        <v>15</v>
      </c>
      <c r="BK145" s="159">
        <f>ROUND(I145*H145,2)</f>
        <v>0</v>
      </c>
      <c r="BL145" s="18" t="s">
        <v>87</v>
      </c>
      <c r="BM145" s="158" t="s">
        <v>250</v>
      </c>
    </row>
    <row r="146" spans="1:65" s="2" customFormat="1" ht="44.25" customHeight="1">
      <c r="A146" s="33"/>
      <c r="B146" s="146"/>
      <c r="C146" s="147" t="s">
        <v>251</v>
      </c>
      <c r="D146" s="342" t="s">
        <v>184</v>
      </c>
      <c r="E146" s="148" t="s">
        <v>252</v>
      </c>
      <c r="F146" s="149" t="s">
        <v>253</v>
      </c>
      <c r="G146" s="150" t="s">
        <v>245</v>
      </c>
      <c r="H146" s="151">
        <v>214.95</v>
      </c>
      <c r="I146" s="152"/>
      <c r="J146" s="153">
        <f>ROUND(I146*H146,2)</f>
        <v>0</v>
      </c>
      <c r="K146" s="149" t="s">
        <v>188</v>
      </c>
      <c r="L146" s="34"/>
      <c r="M146" s="154" t="s">
        <v>3</v>
      </c>
      <c r="N146" s="155" t="s">
        <v>42</v>
      </c>
      <c r="O146" s="54"/>
      <c r="P146" s="156">
        <f>O146*H146</f>
        <v>0</v>
      </c>
      <c r="Q146" s="156">
        <v>0</v>
      </c>
      <c r="R146" s="156">
        <f>Q146*H146</f>
        <v>0</v>
      </c>
      <c r="S146" s="156">
        <v>0</v>
      </c>
      <c r="T146" s="157">
        <f>S146*H146</f>
        <v>0</v>
      </c>
      <c r="U146" s="33"/>
      <c r="V146" s="33"/>
      <c r="W146" s="33"/>
      <c r="X146" s="33"/>
      <c r="Y146" s="33"/>
      <c r="Z146" s="33"/>
      <c r="AA146" s="33"/>
      <c r="AB146" s="33"/>
      <c r="AC146" s="33"/>
      <c r="AD146" s="33"/>
      <c r="AE146" s="33"/>
      <c r="AR146" s="158" t="s">
        <v>87</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87</v>
      </c>
      <c r="BM146" s="158" t="s">
        <v>254</v>
      </c>
    </row>
    <row r="147" spans="2:51" s="13" customFormat="1" ht="12">
      <c r="B147" s="160"/>
      <c r="D147" s="343" t="s">
        <v>190</v>
      </c>
      <c r="F147" s="162" t="s">
        <v>255</v>
      </c>
      <c r="H147" s="163">
        <v>214.95</v>
      </c>
      <c r="I147" s="164"/>
      <c r="L147" s="160"/>
      <c r="M147" s="165"/>
      <c r="N147" s="166"/>
      <c r="O147" s="166"/>
      <c r="P147" s="166"/>
      <c r="Q147" s="166"/>
      <c r="R147" s="166"/>
      <c r="S147" s="166"/>
      <c r="T147" s="167"/>
      <c r="AT147" s="161" t="s">
        <v>190</v>
      </c>
      <c r="AU147" s="161" t="s">
        <v>79</v>
      </c>
      <c r="AV147" s="13" t="s">
        <v>79</v>
      </c>
      <c r="AW147" s="13" t="s">
        <v>4</v>
      </c>
      <c r="AX147" s="13" t="s">
        <v>15</v>
      </c>
      <c r="AY147" s="161" t="s">
        <v>182</v>
      </c>
    </row>
    <row r="148" spans="1:65" s="2" customFormat="1" ht="44.25" customHeight="1">
      <c r="A148" s="33"/>
      <c r="B148" s="146"/>
      <c r="C148" s="147" t="s">
        <v>256</v>
      </c>
      <c r="D148" s="342" t="s">
        <v>184</v>
      </c>
      <c r="E148" s="148" t="s">
        <v>257</v>
      </c>
      <c r="F148" s="149" t="s">
        <v>258</v>
      </c>
      <c r="G148" s="150" t="s">
        <v>245</v>
      </c>
      <c r="H148" s="151">
        <v>7.165</v>
      </c>
      <c r="I148" s="152"/>
      <c r="J148" s="153">
        <f>ROUND(I148*H148,2)</f>
        <v>0</v>
      </c>
      <c r="K148" s="149" t="s">
        <v>188</v>
      </c>
      <c r="L148" s="34"/>
      <c r="M148" s="154" t="s">
        <v>3</v>
      </c>
      <c r="N148" s="155" t="s">
        <v>42</v>
      </c>
      <c r="O148" s="54"/>
      <c r="P148" s="156">
        <f>O148*H148</f>
        <v>0</v>
      </c>
      <c r="Q148" s="156">
        <v>0</v>
      </c>
      <c r="R148" s="156">
        <f>Q148*H148</f>
        <v>0</v>
      </c>
      <c r="S148" s="156">
        <v>0</v>
      </c>
      <c r="T148" s="157">
        <f>S148*H148</f>
        <v>0</v>
      </c>
      <c r="U148" s="33"/>
      <c r="V148" s="33"/>
      <c r="W148" s="33"/>
      <c r="X148" s="33"/>
      <c r="Y148" s="33"/>
      <c r="Z148" s="33"/>
      <c r="AA148" s="33"/>
      <c r="AB148" s="33"/>
      <c r="AC148" s="33"/>
      <c r="AD148" s="33"/>
      <c r="AE148" s="33"/>
      <c r="AR148" s="158" t="s">
        <v>87</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87</v>
      </c>
      <c r="BM148" s="158" t="s">
        <v>259</v>
      </c>
    </row>
    <row r="149" spans="2:63" s="12" customFormat="1" ht="22.9" customHeight="1">
      <c r="B149" s="133"/>
      <c r="D149" s="344" t="s">
        <v>70</v>
      </c>
      <c r="E149" s="144" t="s">
        <v>260</v>
      </c>
      <c r="F149" s="144" t="s">
        <v>261</v>
      </c>
      <c r="I149" s="136"/>
      <c r="J149" s="145">
        <f>BK149</f>
        <v>0</v>
      </c>
      <c r="L149" s="133"/>
      <c r="M149" s="138"/>
      <c r="N149" s="139"/>
      <c r="O149" s="139"/>
      <c r="P149" s="140">
        <f>P150</f>
        <v>0</v>
      </c>
      <c r="Q149" s="139"/>
      <c r="R149" s="140">
        <f>R150</f>
        <v>0</v>
      </c>
      <c r="S149" s="139"/>
      <c r="T149" s="141">
        <f>T150</f>
        <v>0</v>
      </c>
      <c r="AR149" s="134" t="s">
        <v>15</v>
      </c>
      <c r="AT149" s="142" t="s">
        <v>70</v>
      </c>
      <c r="AU149" s="142" t="s">
        <v>15</v>
      </c>
      <c r="AY149" s="134" t="s">
        <v>182</v>
      </c>
      <c r="BK149" s="143">
        <f>BK150</f>
        <v>0</v>
      </c>
    </row>
    <row r="150" spans="1:65" s="2" customFormat="1" ht="55.5" customHeight="1">
      <c r="A150" s="33"/>
      <c r="B150" s="146"/>
      <c r="C150" s="147" t="s">
        <v>9</v>
      </c>
      <c r="D150" s="342" t="s">
        <v>184</v>
      </c>
      <c r="E150" s="148" t="s">
        <v>262</v>
      </c>
      <c r="F150" s="149" t="s">
        <v>263</v>
      </c>
      <c r="G150" s="150" t="s">
        <v>245</v>
      </c>
      <c r="H150" s="151">
        <v>1.707</v>
      </c>
      <c r="I150" s="152"/>
      <c r="J150" s="153">
        <f>ROUND(I150*H150,2)</f>
        <v>0</v>
      </c>
      <c r="K150" s="149" t="s">
        <v>188</v>
      </c>
      <c r="L150" s="34"/>
      <c r="M150" s="154" t="s">
        <v>3</v>
      </c>
      <c r="N150" s="155" t="s">
        <v>42</v>
      </c>
      <c r="O150" s="54"/>
      <c r="P150" s="156">
        <f>O150*H150</f>
        <v>0</v>
      </c>
      <c r="Q150" s="156">
        <v>0</v>
      </c>
      <c r="R150" s="156">
        <f>Q150*H150</f>
        <v>0</v>
      </c>
      <c r="S150" s="156">
        <v>0</v>
      </c>
      <c r="T150" s="157">
        <f>S150*H150</f>
        <v>0</v>
      </c>
      <c r="U150" s="33"/>
      <c r="V150" s="33"/>
      <c r="W150" s="33"/>
      <c r="X150" s="33"/>
      <c r="Y150" s="33"/>
      <c r="Z150" s="33"/>
      <c r="AA150" s="33"/>
      <c r="AB150" s="33"/>
      <c r="AC150" s="33"/>
      <c r="AD150" s="33"/>
      <c r="AE150" s="33"/>
      <c r="AR150" s="158" t="s">
        <v>87</v>
      </c>
      <c r="AT150" s="158" t="s">
        <v>184</v>
      </c>
      <c r="AU150" s="158" t="s">
        <v>79</v>
      </c>
      <c r="AY150" s="18" t="s">
        <v>182</v>
      </c>
      <c r="BE150" s="159">
        <f>IF(N150="základní",J150,0)</f>
        <v>0</v>
      </c>
      <c r="BF150" s="159">
        <f>IF(N150="snížená",J150,0)</f>
        <v>0</v>
      </c>
      <c r="BG150" s="159">
        <f>IF(N150="zákl. přenesená",J150,0)</f>
        <v>0</v>
      </c>
      <c r="BH150" s="159">
        <f>IF(N150="sníž. přenesená",J150,0)</f>
        <v>0</v>
      </c>
      <c r="BI150" s="159">
        <f>IF(N150="nulová",J150,0)</f>
        <v>0</v>
      </c>
      <c r="BJ150" s="18" t="s">
        <v>15</v>
      </c>
      <c r="BK150" s="159">
        <f>ROUND(I150*H150,2)</f>
        <v>0</v>
      </c>
      <c r="BL150" s="18" t="s">
        <v>87</v>
      </c>
      <c r="BM150" s="158" t="s">
        <v>264</v>
      </c>
    </row>
    <row r="151" spans="2:63" s="12" customFormat="1" ht="25.9" customHeight="1">
      <c r="B151" s="133"/>
      <c r="D151" s="344" t="s">
        <v>70</v>
      </c>
      <c r="E151" s="135" t="s">
        <v>265</v>
      </c>
      <c r="F151" s="135" t="s">
        <v>266</v>
      </c>
      <c r="I151" s="136"/>
      <c r="J151" s="137">
        <f>BK151</f>
        <v>0</v>
      </c>
      <c r="L151" s="133"/>
      <c r="M151" s="138"/>
      <c r="N151" s="139"/>
      <c r="O151" s="139"/>
      <c r="P151" s="140">
        <f>P152+P166+P175+P182+P192+P205+P233+P239</f>
        <v>0</v>
      </c>
      <c r="Q151" s="139"/>
      <c r="R151" s="140">
        <f>R152+R166+R175+R182+R192+R205+R233+R239</f>
        <v>0.6177783</v>
      </c>
      <c r="S151" s="139"/>
      <c r="T151" s="141">
        <f>T152+T166+T175+T182+T192+T205+T233+T239</f>
        <v>3.52682</v>
      </c>
      <c r="AR151" s="134" t="s">
        <v>79</v>
      </c>
      <c r="AT151" s="142" t="s">
        <v>70</v>
      </c>
      <c r="AU151" s="142" t="s">
        <v>71</v>
      </c>
      <c r="AY151" s="134" t="s">
        <v>182</v>
      </c>
      <c r="BK151" s="143">
        <f>BK152+BK166+BK175+BK182+BK192+BK205+BK233+BK239</f>
        <v>0</v>
      </c>
    </row>
    <row r="152" spans="2:63" s="12" customFormat="1" ht="22.9" customHeight="1">
      <c r="B152" s="133"/>
      <c r="D152" s="344" t="s">
        <v>70</v>
      </c>
      <c r="E152" s="144" t="s">
        <v>267</v>
      </c>
      <c r="F152" s="144" t="s">
        <v>268</v>
      </c>
      <c r="I152" s="136"/>
      <c r="J152" s="145">
        <f>BK152</f>
        <v>0</v>
      </c>
      <c r="L152" s="133"/>
      <c r="M152" s="138"/>
      <c r="N152" s="139"/>
      <c r="O152" s="139"/>
      <c r="P152" s="140">
        <f>SUM(P153:P165)</f>
        <v>0</v>
      </c>
      <c r="Q152" s="139"/>
      <c r="R152" s="140">
        <f>SUM(R153:R165)</f>
        <v>0.06814500000000001</v>
      </c>
      <c r="S152" s="139"/>
      <c r="T152" s="141">
        <f>SUM(T153:T165)</f>
        <v>0</v>
      </c>
      <c r="AR152" s="134" t="s">
        <v>79</v>
      </c>
      <c r="AT152" s="142" t="s">
        <v>70</v>
      </c>
      <c r="AU152" s="142" t="s">
        <v>15</v>
      </c>
      <c r="AY152" s="134" t="s">
        <v>182</v>
      </c>
      <c r="BK152" s="143">
        <f>SUM(BK153:BK165)</f>
        <v>0</v>
      </c>
    </row>
    <row r="153" spans="1:65" s="2" customFormat="1" ht="24">
      <c r="A153" s="33"/>
      <c r="B153" s="146"/>
      <c r="C153" s="147" t="s">
        <v>269</v>
      </c>
      <c r="D153" s="342" t="s">
        <v>184</v>
      </c>
      <c r="E153" s="148" t="s">
        <v>270</v>
      </c>
      <c r="F153" s="149" t="s">
        <v>271</v>
      </c>
      <c r="G153" s="150" t="s">
        <v>187</v>
      </c>
      <c r="H153" s="151">
        <v>9</v>
      </c>
      <c r="I153" s="152"/>
      <c r="J153" s="153">
        <f>ROUND(I153*H153,2)</f>
        <v>0</v>
      </c>
      <c r="K153" s="149" t="s">
        <v>188</v>
      </c>
      <c r="L153" s="34"/>
      <c r="M153" s="154" t="s">
        <v>3</v>
      </c>
      <c r="N153" s="155" t="s">
        <v>42</v>
      </c>
      <c r="O153" s="54"/>
      <c r="P153" s="156">
        <f>O153*H153</f>
        <v>0</v>
      </c>
      <c r="Q153" s="156">
        <v>0.0035</v>
      </c>
      <c r="R153" s="156">
        <f>Q153*H153</f>
        <v>0.0315</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272</v>
      </c>
    </row>
    <row r="154" spans="2:51" s="13" customFormat="1" ht="12">
      <c r="B154" s="160"/>
      <c r="D154" s="343" t="s">
        <v>190</v>
      </c>
      <c r="E154" s="161" t="s">
        <v>3</v>
      </c>
      <c r="F154" s="162" t="s">
        <v>226</v>
      </c>
      <c r="H154" s="163">
        <v>9</v>
      </c>
      <c r="I154" s="164"/>
      <c r="L154" s="160"/>
      <c r="M154" s="165"/>
      <c r="N154" s="166"/>
      <c r="O154" s="166"/>
      <c r="P154" s="166"/>
      <c r="Q154" s="166"/>
      <c r="R154" s="166"/>
      <c r="S154" s="166"/>
      <c r="T154" s="167"/>
      <c r="AT154" s="161" t="s">
        <v>190</v>
      </c>
      <c r="AU154" s="161" t="s">
        <v>79</v>
      </c>
      <c r="AV154" s="13" t="s">
        <v>79</v>
      </c>
      <c r="AW154" s="13" t="s">
        <v>33</v>
      </c>
      <c r="AX154" s="13" t="s">
        <v>15</v>
      </c>
      <c r="AY154" s="161" t="s">
        <v>182</v>
      </c>
    </row>
    <row r="155" spans="1:65" s="2" customFormat="1" ht="24">
      <c r="A155" s="33"/>
      <c r="B155" s="146"/>
      <c r="C155" s="147" t="s">
        <v>273</v>
      </c>
      <c r="D155" s="342" t="s">
        <v>184</v>
      </c>
      <c r="E155" s="148" t="s">
        <v>274</v>
      </c>
      <c r="F155" s="149" t="s">
        <v>275</v>
      </c>
      <c r="G155" s="150" t="s">
        <v>187</v>
      </c>
      <c r="H155" s="151">
        <v>10.47</v>
      </c>
      <c r="I155" s="152"/>
      <c r="J155" s="153">
        <f>ROUND(I155*H155,2)</f>
        <v>0</v>
      </c>
      <c r="K155" s="149" t="s">
        <v>188</v>
      </c>
      <c r="L155" s="34"/>
      <c r="M155" s="154" t="s">
        <v>3</v>
      </c>
      <c r="N155" s="155" t="s">
        <v>42</v>
      </c>
      <c r="O155" s="54"/>
      <c r="P155" s="156">
        <f>O155*H155</f>
        <v>0</v>
      </c>
      <c r="Q155" s="156">
        <v>0.0035</v>
      </c>
      <c r="R155" s="156">
        <f>Q155*H155</f>
        <v>0.036645000000000004</v>
      </c>
      <c r="S155" s="156">
        <v>0</v>
      </c>
      <c r="T155" s="157">
        <f>S155*H155</f>
        <v>0</v>
      </c>
      <c r="U155" s="33"/>
      <c r="V155" s="33"/>
      <c r="W155" s="33"/>
      <c r="X155" s="33"/>
      <c r="Y155" s="33"/>
      <c r="Z155" s="33"/>
      <c r="AA155" s="33"/>
      <c r="AB155" s="33"/>
      <c r="AC155" s="33"/>
      <c r="AD155" s="33"/>
      <c r="AE155" s="33"/>
      <c r="AR155" s="158" t="s">
        <v>269</v>
      </c>
      <c r="AT155" s="158" t="s">
        <v>184</v>
      </c>
      <c r="AU155" s="158" t="s">
        <v>79</v>
      </c>
      <c r="AY155" s="18" t="s">
        <v>182</v>
      </c>
      <c r="BE155" s="159">
        <f>IF(N155="základní",J155,0)</f>
        <v>0</v>
      </c>
      <c r="BF155" s="159">
        <f>IF(N155="snížená",J155,0)</f>
        <v>0</v>
      </c>
      <c r="BG155" s="159">
        <f>IF(N155="zákl. přenesená",J155,0)</f>
        <v>0</v>
      </c>
      <c r="BH155" s="159">
        <f>IF(N155="sníž. přenesená",J155,0)</f>
        <v>0</v>
      </c>
      <c r="BI155" s="159">
        <f>IF(N155="nulová",J155,0)</f>
        <v>0</v>
      </c>
      <c r="BJ155" s="18" t="s">
        <v>15</v>
      </c>
      <c r="BK155" s="159">
        <f>ROUND(I155*H155,2)</f>
        <v>0</v>
      </c>
      <c r="BL155" s="18" t="s">
        <v>269</v>
      </c>
      <c r="BM155" s="158" t="s">
        <v>276</v>
      </c>
    </row>
    <row r="156" spans="2:51" s="13" customFormat="1" ht="12">
      <c r="B156" s="160"/>
      <c r="D156" s="343" t="s">
        <v>190</v>
      </c>
      <c r="E156" s="161" t="s">
        <v>3</v>
      </c>
      <c r="F156" s="162" t="s">
        <v>277</v>
      </c>
      <c r="H156" s="163">
        <v>2.58</v>
      </c>
      <c r="I156" s="164"/>
      <c r="L156" s="160"/>
      <c r="M156" s="165"/>
      <c r="N156" s="166"/>
      <c r="O156" s="166"/>
      <c r="P156" s="166"/>
      <c r="Q156" s="166"/>
      <c r="R156" s="166"/>
      <c r="S156" s="166"/>
      <c r="T156" s="167"/>
      <c r="AT156" s="161" t="s">
        <v>190</v>
      </c>
      <c r="AU156" s="161" t="s">
        <v>79</v>
      </c>
      <c r="AV156" s="13" t="s">
        <v>79</v>
      </c>
      <c r="AW156" s="13" t="s">
        <v>33</v>
      </c>
      <c r="AX156" s="13" t="s">
        <v>71</v>
      </c>
      <c r="AY156" s="161" t="s">
        <v>182</v>
      </c>
    </row>
    <row r="157" spans="2:51" s="13" customFormat="1" ht="12">
      <c r="B157" s="160"/>
      <c r="D157" s="343" t="s">
        <v>190</v>
      </c>
      <c r="E157" s="161" t="s">
        <v>3</v>
      </c>
      <c r="F157" s="162" t="s">
        <v>278</v>
      </c>
      <c r="H157" s="163">
        <v>8.1</v>
      </c>
      <c r="I157" s="164"/>
      <c r="L157" s="160"/>
      <c r="M157" s="165"/>
      <c r="N157" s="166"/>
      <c r="O157" s="166"/>
      <c r="P157" s="166"/>
      <c r="Q157" s="166"/>
      <c r="R157" s="166"/>
      <c r="S157" s="166"/>
      <c r="T157" s="167"/>
      <c r="AT157" s="161" t="s">
        <v>190</v>
      </c>
      <c r="AU157" s="161" t="s">
        <v>79</v>
      </c>
      <c r="AV157" s="13" t="s">
        <v>79</v>
      </c>
      <c r="AW157" s="13" t="s">
        <v>33</v>
      </c>
      <c r="AX157" s="13" t="s">
        <v>71</v>
      </c>
      <c r="AY157" s="161" t="s">
        <v>182</v>
      </c>
    </row>
    <row r="158" spans="2:51" s="13" customFormat="1" ht="12">
      <c r="B158" s="160"/>
      <c r="D158" s="343" t="s">
        <v>190</v>
      </c>
      <c r="E158" s="161" t="s">
        <v>3</v>
      </c>
      <c r="F158" s="162" t="s">
        <v>279</v>
      </c>
      <c r="H158" s="163">
        <v>-0.21</v>
      </c>
      <c r="I158" s="164"/>
      <c r="L158" s="160"/>
      <c r="M158" s="165"/>
      <c r="N158" s="166"/>
      <c r="O158" s="166"/>
      <c r="P158" s="166"/>
      <c r="Q158" s="166"/>
      <c r="R158" s="166"/>
      <c r="S158" s="166"/>
      <c r="T158" s="167"/>
      <c r="AT158" s="161" t="s">
        <v>190</v>
      </c>
      <c r="AU158" s="161" t="s">
        <v>79</v>
      </c>
      <c r="AV158" s="13" t="s">
        <v>79</v>
      </c>
      <c r="AW158" s="13" t="s">
        <v>33</v>
      </c>
      <c r="AX158" s="13" t="s">
        <v>71</v>
      </c>
      <c r="AY158" s="161" t="s">
        <v>182</v>
      </c>
    </row>
    <row r="159" spans="2:51" s="14" customFormat="1" ht="12">
      <c r="B159" s="168"/>
      <c r="D159" s="343" t="s">
        <v>190</v>
      </c>
      <c r="E159" s="169" t="s">
        <v>3</v>
      </c>
      <c r="F159" s="170" t="s">
        <v>198</v>
      </c>
      <c r="H159" s="171">
        <v>10.47</v>
      </c>
      <c r="I159" s="172"/>
      <c r="L159" s="168"/>
      <c r="M159" s="173"/>
      <c r="N159" s="174"/>
      <c r="O159" s="174"/>
      <c r="P159" s="174"/>
      <c r="Q159" s="174"/>
      <c r="R159" s="174"/>
      <c r="S159" s="174"/>
      <c r="T159" s="175"/>
      <c r="AT159" s="169" t="s">
        <v>190</v>
      </c>
      <c r="AU159" s="169" t="s">
        <v>79</v>
      </c>
      <c r="AV159" s="14" t="s">
        <v>87</v>
      </c>
      <c r="AW159" s="14" t="s">
        <v>33</v>
      </c>
      <c r="AX159" s="14" t="s">
        <v>15</v>
      </c>
      <c r="AY159" s="169" t="s">
        <v>182</v>
      </c>
    </row>
    <row r="160" spans="1:65" s="2" customFormat="1" ht="21.75" customHeight="1">
      <c r="A160" s="33"/>
      <c r="B160" s="146"/>
      <c r="C160" s="147" t="s">
        <v>280</v>
      </c>
      <c r="D160" s="342" t="s">
        <v>184</v>
      </c>
      <c r="E160" s="148" t="s">
        <v>281</v>
      </c>
      <c r="F160" s="149" t="s">
        <v>282</v>
      </c>
      <c r="G160" s="150" t="s">
        <v>194</v>
      </c>
      <c r="H160" s="151">
        <v>22.7</v>
      </c>
      <c r="I160" s="152"/>
      <c r="J160" s="153">
        <f>ROUND(I160*H160,2)</f>
        <v>0</v>
      </c>
      <c r="K160" s="149" t="s">
        <v>3</v>
      </c>
      <c r="L160" s="34"/>
      <c r="M160" s="154" t="s">
        <v>3</v>
      </c>
      <c r="N160" s="155" t="s">
        <v>42</v>
      </c>
      <c r="O160" s="54"/>
      <c r="P160" s="156">
        <f>O160*H160</f>
        <v>0</v>
      </c>
      <c r="Q160" s="156">
        <v>0</v>
      </c>
      <c r="R160" s="156">
        <f>Q160*H160</f>
        <v>0</v>
      </c>
      <c r="S160" s="156">
        <v>0</v>
      </c>
      <c r="T160" s="157">
        <f>S160*H160</f>
        <v>0</v>
      </c>
      <c r="U160" s="33"/>
      <c r="V160" s="33"/>
      <c r="W160" s="33"/>
      <c r="X160" s="33"/>
      <c r="Y160" s="33"/>
      <c r="Z160" s="33"/>
      <c r="AA160" s="33"/>
      <c r="AB160" s="33"/>
      <c r="AC160" s="33"/>
      <c r="AD160" s="33"/>
      <c r="AE160" s="33"/>
      <c r="AR160" s="158" t="s">
        <v>269</v>
      </c>
      <c r="AT160" s="158" t="s">
        <v>184</v>
      </c>
      <c r="AU160" s="158" t="s">
        <v>79</v>
      </c>
      <c r="AY160" s="18" t="s">
        <v>182</v>
      </c>
      <c r="BE160" s="159">
        <f>IF(N160="základní",J160,0)</f>
        <v>0</v>
      </c>
      <c r="BF160" s="159">
        <f>IF(N160="snížená",J160,0)</f>
        <v>0</v>
      </c>
      <c r="BG160" s="159">
        <f>IF(N160="zákl. přenesená",J160,0)</f>
        <v>0</v>
      </c>
      <c r="BH160" s="159">
        <f>IF(N160="sníž. přenesená",J160,0)</f>
        <v>0</v>
      </c>
      <c r="BI160" s="159">
        <f>IF(N160="nulová",J160,0)</f>
        <v>0</v>
      </c>
      <c r="BJ160" s="18" t="s">
        <v>15</v>
      </c>
      <c r="BK160" s="159">
        <f>ROUND(I160*H160,2)</f>
        <v>0</v>
      </c>
      <c r="BL160" s="18" t="s">
        <v>269</v>
      </c>
      <c r="BM160" s="158" t="s">
        <v>283</v>
      </c>
    </row>
    <row r="161" spans="2:51" s="13" customFormat="1" ht="12">
      <c r="B161" s="160"/>
      <c r="D161" s="343" t="s">
        <v>190</v>
      </c>
      <c r="E161" s="161" t="s">
        <v>3</v>
      </c>
      <c r="F161" s="162" t="s">
        <v>284</v>
      </c>
      <c r="H161" s="163">
        <v>19.6</v>
      </c>
      <c r="I161" s="164"/>
      <c r="L161" s="160"/>
      <c r="M161" s="165"/>
      <c r="N161" s="166"/>
      <c r="O161" s="166"/>
      <c r="P161" s="166"/>
      <c r="Q161" s="166"/>
      <c r="R161" s="166"/>
      <c r="S161" s="166"/>
      <c r="T161" s="167"/>
      <c r="AT161" s="161" t="s">
        <v>190</v>
      </c>
      <c r="AU161" s="161" t="s">
        <v>79</v>
      </c>
      <c r="AV161" s="13" t="s">
        <v>79</v>
      </c>
      <c r="AW161" s="13" t="s">
        <v>33</v>
      </c>
      <c r="AX161" s="13" t="s">
        <v>71</v>
      </c>
      <c r="AY161" s="161" t="s">
        <v>182</v>
      </c>
    </row>
    <row r="162" spans="2:51" s="13" customFormat="1" ht="12">
      <c r="B162" s="160"/>
      <c r="D162" s="343" t="s">
        <v>190</v>
      </c>
      <c r="E162" s="161" t="s">
        <v>3</v>
      </c>
      <c r="F162" s="162" t="s">
        <v>285</v>
      </c>
      <c r="H162" s="163">
        <v>4.5</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43" t="s">
        <v>190</v>
      </c>
      <c r="E163" s="161" t="s">
        <v>3</v>
      </c>
      <c r="F163" s="162" t="s">
        <v>286</v>
      </c>
      <c r="H163" s="163">
        <v>-1.4</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4" customFormat="1" ht="12">
      <c r="B164" s="168"/>
      <c r="D164" s="343" t="s">
        <v>190</v>
      </c>
      <c r="E164" s="169" t="s">
        <v>3</v>
      </c>
      <c r="F164" s="170" t="s">
        <v>198</v>
      </c>
      <c r="H164" s="171">
        <v>22.7</v>
      </c>
      <c r="I164" s="172"/>
      <c r="L164" s="168"/>
      <c r="M164" s="173"/>
      <c r="N164" s="174"/>
      <c r="O164" s="174"/>
      <c r="P164" s="174"/>
      <c r="Q164" s="174"/>
      <c r="R164" s="174"/>
      <c r="S164" s="174"/>
      <c r="T164" s="175"/>
      <c r="AT164" s="169" t="s">
        <v>190</v>
      </c>
      <c r="AU164" s="169" t="s">
        <v>79</v>
      </c>
      <c r="AV164" s="14" t="s">
        <v>87</v>
      </c>
      <c r="AW164" s="14" t="s">
        <v>33</v>
      </c>
      <c r="AX164" s="14" t="s">
        <v>15</v>
      </c>
      <c r="AY164" s="169" t="s">
        <v>182</v>
      </c>
    </row>
    <row r="165" spans="1:65" s="2" customFormat="1" ht="44.25" customHeight="1">
      <c r="A165" s="33"/>
      <c r="B165" s="146"/>
      <c r="C165" s="147" t="s">
        <v>287</v>
      </c>
      <c r="D165" s="342" t="s">
        <v>184</v>
      </c>
      <c r="E165" s="148" t="s">
        <v>288</v>
      </c>
      <c r="F165" s="149" t="s">
        <v>289</v>
      </c>
      <c r="G165" s="150" t="s">
        <v>290</v>
      </c>
      <c r="H165" s="183"/>
      <c r="I165" s="152"/>
      <c r="J165" s="153">
        <f>ROUND(I165*H165,2)</f>
        <v>0</v>
      </c>
      <c r="K165" s="149" t="s">
        <v>188</v>
      </c>
      <c r="L165" s="34"/>
      <c r="M165" s="154" t="s">
        <v>3</v>
      </c>
      <c r="N165" s="155" t="s">
        <v>42</v>
      </c>
      <c r="O165" s="54"/>
      <c r="P165" s="156">
        <f>O165*H165</f>
        <v>0</v>
      </c>
      <c r="Q165" s="156">
        <v>0</v>
      </c>
      <c r="R165" s="156">
        <f>Q165*H165</f>
        <v>0</v>
      </c>
      <c r="S165" s="156">
        <v>0</v>
      </c>
      <c r="T165" s="157">
        <f>S165*H165</f>
        <v>0</v>
      </c>
      <c r="U165" s="33"/>
      <c r="V165" s="33"/>
      <c r="W165" s="33"/>
      <c r="X165" s="33"/>
      <c r="Y165" s="33"/>
      <c r="Z165" s="33"/>
      <c r="AA165" s="33"/>
      <c r="AB165" s="33"/>
      <c r="AC165" s="33"/>
      <c r="AD165" s="33"/>
      <c r="AE165" s="33"/>
      <c r="AR165" s="158" t="s">
        <v>269</v>
      </c>
      <c r="AT165" s="158" t="s">
        <v>184</v>
      </c>
      <c r="AU165" s="158" t="s">
        <v>79</v>
      </c>
      <c r="AY165" s="18" t="s">
        <v>182</v>
      </c>
      <c r="BE165" s="159">
        <f>IF(N165="základní",J165,0)</f>
        <v>0</v>
      </c>
      <c r="BF165" s="159">
        <f>IF(N165="snížená",J165,0)</f>
        <v>0</v>
      </c>
      <c r="BG165" s="159">
        <f>IF(N165="zákl. přenesená",J165,0)</f>
        <v>0</v>
      </c>
      <c r="BH165" s="159">
        <f>IF(N165="sníž. přenesená",J165,0)</f>
        <v>0</v>
      </c>
      <c r="BI165" s="159">
        <f>IF(N165="nulová",J165,0)</f>
        <v>0</v>
      </c>
      <c r="BJ165" s="18" t="s">
        <v>15</v>
      </c>
      <c r="BK165" s="159">
        <f>ROUND(I165*H165,2)</f>
        <v>0</v>
      </c>
      <c r="BL165" s="18" t="s">
        <v>269</v>
      </c>
      <c r="BM165" s="158" t="s">
        <v>291</v>
      </c>
    </row>
    <row r="166" spans="2:63" s="12" customFormat="1" ht="22.9" customHeight="1">
      <c r="B166" s="133"/>
      <c r="D166" s="344" t="s">
        <v>70</v>
      </c>
      <c r="E166" s="144" t="s">
        <v>292</v>
      </c>
      <c r="F166" s="144" t="s">
        <v>293</v>
      </c>
      <c r="I166" s="136"/>
      <c r="J166" s="145">
        <f>BK166</f>
        <v>0</v>
      </c>
      <c r="L166" s="133"/>
      <c r="M166" s="138"/>
      <c r="N166" s="139"/>
      <c r="O166" s="139"/>
      <c r="P166" s="140">
        <f>SUM(P167:P174)</f>
        <v>0</v>
      </c>
      <c r="Q166" s="139"/>
      <c r="R166" s="140">
        <f>SUM(R167:R174)</f>
        <v>0</v>
      </c>
      <c r="S166" s="139"/>
      <c r="T166" s="141">
        <f>SUM(T167:T174)</f>
        <v>0</v>
      </c>
      <c r="AR166" s="134" t="s">
        <v>79</v>
      </c>
      <c r="AT166" s="142" t="s">
        <v>70</v>
      </c>
      <c r="AU166" s="142" t="s">
        <v>15</v>
      </c>
      <c r="AY166" s="134" t="s">
        <v>182</v>
      </c>
      <c r="BK166" s="143">
        <f>SUM(BK167:BK174)</f>
        <v>0</v>
      </c>
    </row>
    <row r="167" spans="1:65" s="2" customFormat="1" ht="44.25" customHeight="1">
      <c r="A167" s="33"/>
      <c r="B167" s="146"/>
      <c r="C167" s="147" t="s">
        <v>294</v>
      </c>
      <c r="D167" s="342" t="s">
        <v>184</v>
      </c>
      <c r="E167" s="148" t="s">
        <v>295</v>
      </c>
      <c r="F167" s="149" t="s">
        <v>296</v>
      </c>
      <c r="G167" s="150" t="s">
        <v>290</v>
      </c>
      <c r="H167" s="183"/>
      <c r="I167" s="152"/>
      <c r="J167" s="153">
        <f aca="true" t="shared" si="0" ref="J167:J174">ROUND(I167*H167,2)</f>
        <v>0</v>
      </c>
      <c r="K167" s="149" t="s">
        <v>188</v>
      </c>
      <c r="L167" s="34"/>
      <c r="M167" s="154" t="s">
        <v>3</v>
      </c>
      <c r="N167" s="155" t="s">
        <v>42</v>
      </c>
      <c r="O167" s="54"/>
      <c r="P167" s="156">
        <f aca="true" t="shared" si="1" ref="P167:P174">O167*H167</f>
        <v>0</v>
      </c>
      <c r="Q167" s="156">
        <v>0</v>
      </c>
      <c r="R167" s="156">
        <f aca="true" t="shared" si="2" ref="R167:R174">Q167*H167</f>
        <v>0</v>
      </c>
      <c r="S167" s="156">
        <v>0</v>
      </c>
      <c r="T167" s="157">
        <f aca="true" t="shared" si="3" ref="T167:T174">S167*H167</f>
        <v>0</v>
      </c>
      <c r="U167" s="33"/>
      <c r="V167" s="33"/>
      <c r="W167" s="33"/>
      <c r="X167" s="33"/>
      <c r="Y167" s="33"/>
      <c r="Z167" s="33"/>
      <c r="AA167" s="33"/>
      <c r="AB167" s="33"/>
      <c r="AC167" s="33"/>
      <c r="AD167" s="33"/>
      <c r="AE167" s="33"/>
      <c r="AR167" s="158" t="s">
        <v>269</v>
      </c>
      <c r="AT167" s="158" t="s">
        <v>184</v>
      </c>
      <c r="AU167" s="158" t="s">
        <v>79</v>
      </c>
      <c r="AY167" s="18" t="s">
        <v>182</v>
      </c>
      <c r="BE167" s="159">
        <f aca="true" t="shared" si="4" ref="BE167:BE174">IF(N167="základní",J167,0)</f>
        <v>0</v>
      </c>
      <c r="BF167" s="159">
        <f aca="true" t="shared" si="5" ref="BF167:BF174">IF(N167="snížená",J167,0)</f>
        <v>0</v>
      </c>
      <c r="BG167" s="159">
        <f aca="true" t="shared" si="6" ref="BG167:BG174">IF(N167="zákl. přenesená",J167,0)</f>
        <v>0</v>
      </c>
      <c r="BH167" s="159">
        <f aca="true" t="shared" si="7" ref="BH167:BH174">IF(N167="sníž. přenesená",J167,0)</f>
        <v>0</v>
      </c>
      <c r="BI167" s="159">
        <f aca="true" t="shared" si="8" ref="BI167:BI174">IF(N167="nulová",J167,0)</f>
        <v>0</v>
      </c>
      <c r="BJ167" s="18" t="s">
        <v>15</v>
      </c>
      <c r="BK167" s="159">
        <f aca="true" t="shared" si="9" ref="BK167:BK174">ROUND(I167*H167,2)</f>
        <v>0</v>
      </c>
      <c r="BL167" s="18" t="s">
        <v>269</v>
      </c>
      <c r="BM167" s="158" t="s">
        <v>297</v>
      </c>
    </row>
    <row r="168" spans="1:65" s="2" customFormat="1" ht="16.5" customHeight="1">
      <c r="A168" s="33"/>
      <c r="B168" s="146"/>
      <c r="C168" s="147" t="s">
        <v>8</v>
      </c>
      <c r="D168" s="342" t="s">
        <v>184</v>
      </c>
      <c r="E168" s="148" t="s">
        <v>298</v>
      </c>
      <c r="F168" s="149" t="s">
        <v>299</v>
      </c>
      <c r="G168" s="150" t="s">
        <v>300</v>
      </c>
      <c r="H168" s="151">
        <v>6</v>
      </c>
      <c r="I168" s="152"/>
      <c r="J168" s="153">
        <f t="shared" si="0"/>
        <v>0</v>
      </c>
      <c r="K168" s="149" t="s">
        <v>3</v>
      </c>
      <c r="L168" s="34"/>
      <c r="M168" s="154" t="s">
        <v>3</v>
      </c>
      <c r="N168" s="155" t="s">
        <v>42</v>
      </c>
      <c r="O168" s="54"/>
      <c r="P168" s="156">
        <f t="shared" si="1"/>
        <v>0</v>
      </c>
      <c r="Q168" s="156">
        <v>0</v>
      </c>
      <c r="R168" s="156">
        <f t="shared" si="2"/>
        <v>0</v>
      </c>
      <c r="S168" s="156">
        <v>0</v>
      </c>
      <c r="T168" s="157">
        <f t="shared" si="3"/>
        <v>0</v>
      </c>
      <c r="U168" s="33"/>
      <c r="V168" s="33"/>
      <c r="W168" s="33"/>
      <c r="X168" s="33"/>
      <c r="Y168" s="33"/>
      <c r="Z168" s="33"/>
      <c r="AA168" s="33"/>
      <c r="AB168" s="33"/>
      <c r="AC168" s="33"/>
      <c r="AD168" s="33"/>
      <c r="AE168" s="33"/>
      <c r="AR168" s="158" t="s">
        <v>269</v>
      </c>
      <c r="AT168" s="158" t="s">
        <v>184</v>
      </c>
      <c r="AU168" s="158" t="s">
        <v>79</v>
      </c>
      <c r="AY168" s="18" t="s">
        <v>182</v>
      </c>
      <c r="BE168" s="159">
        <f t="shared" si="4"/>
        <v>0</v>
      </c>
      <c r="BF168" s="159">
        <f t="shared" si="5"/>
        <v>0</v>
      </c>
      <c r="BG168" s="159">
        <f t="shared" si="6"/>
        <v>0</v>
      </c>
      <c r="BH168" s="159">
        <f t="shared" si="7"/>
        <v>0</v>
      </c>
      <c r="BI168" s="159">
        <f t="shared" si="8"/>
        <v>0</v>
      </c>
      <c r="BJ168" s="18" t="s">
        <v>15</v>
      </c>
      <c r="BK168" s="159">
        <f t="shared" si="9"/>
        <v>0</v>
      </c>
      <c r="BL168" s="18" t="s">
        <v>269</v>
      </c>
      <c r="BM168" s="158" t="s">
        <v>301</v>
      </c>
    </row>
    <row r="169" spans="1:65" s="2" customFormat="1" ht="16.5" customHeight="1">
      <c r="A169" s="33"/>
      <c r="B169" s="146"/>
      <c r="C169" s="147" t="s">
        <v>302</v>
      </c>
      <c r="D169" s="342" t="s">
        <v>184</v>
      </c>
      <c r="E169" s="148" t="s">
        <v>303</v>
      </c>
      <c r="F169" s="149" t="s">
        <v>304</v>
      </c>
      <c r="G169" s="150" t="s">
        <v>300</v>
      </c>
      <c r="H169" s="151">
        <v>2</v>
      </c>
      <c r="I169" s="152"/>
      <c r="J169" s="153">
        <f t="shared" si="0"/>
        <v>0</v>
      </c>
      <c r="K169" s="149" t="s">
        <v>3</v>
      </c>
      <c r="L169" s="34"/>
      <c r="M169" s="154" t="s">
        <v>3</v>
      </c>
      <c r="N169" s="155" t="s">
        <v>42</v>
      </c>
      <c r="O169" s="54"/>
      <c r="P169" s="156">
        <f t="shared" si="1"/>
        <v>0</v>
      </c>
      <c r="Q169" s="156">
        <v>0</v>
      </c>
      <c r="R169" s="156">
        <f t="shared" si="2"/>
        <v>0</v>
      </c>
      <c r="S169" s="156">
        <v>0</v>
      </c>
      <c r="T169" s="157">
        <f t="shared" si="3"/>
        <v>0</v>
      </c>
      <c r="U169" s="33"/>
      <c r="V169" s="33"/>
      <c r="W169" s="33"/>
      <c r="X169" s="33"/>
      <c r="Y169" s="33"/>
      <c r="Z169" s="33"/>
      <c r="AA169" s="33"/>
      <c r="AB169" s="33"/>
      <c r="AC169" s="33"/>
      <c r="AD169" s="33"/>
      <c r="AE169" s="33"/>
      <c r="AR169" s="158" t="s">
        <v>269</v>
      </c>
      <c r="AT169" s="158" t="s">
        <v>184</v>
      </c>
      <c r="AU169" s="158" t="s">
        <v>79</v>
      </c>
      <c r="AY169" s="18" t="s">
        <v>182</v>
      </c>
      <c r="BE169" s="159">
        <f t="shared" si="4"/>
        <v>0</v>
      </c>
      <c r="BF169" s="159">
        <f t="shared" si="5"/>
        <v>0</v>
      </c>
      <c r="BG169" s="159">
        <f t="shared" si="6"/>
        <v>0</v>
      </c>
      <c r="BH169" s="159">
        <f t="shared" si="7"/>
        <v>0</v>
      </c>
      <c r="BI169" s="159">
        <f t="shared" si="8"/>
        <v>0</v>
      </c>
      <c r="BJ169" s="18" t="s">
        <v>15</v>
      </c>
      <c r="BK169" s="159">
        <f t="shared" si="9"/>
        <v>0</v>
      </c>
      <c r="BL169" s="18" t="s">
        <v>269</v>
      </c>
      <c r="BM169" s="158" t="s">
        <v>305</v>
      </c>
    </row>
    <row r="170" spans="1:65" s="2" customFormat="1" ht="16.5" customHeight="1">
      <c r="A170" s="33"/>
      <c r="B170" s="146"/>
      <c r="C170" s="147" t="s">
        <v>306</v>
      </c>
      <c r="D170" s="342" t="s">
        <v>184</v>
      </c>
      <c r="E170" s="148" t="s">
        <v>307</v>
      </c>
      <c r="F170" s="149" t="s">
        <v>308</v>
      </c>
      <c r="G170" s="150" t="s">
        <v>300</v>
      </c>
      <c r="H170" s="151">
        <v>2</v>
      </c>
      <c r="I170" s="152"/>
      <c r="J170" s="153">
        <f t="shared" si="0"/>
        <v>0</v>
      </c>
      <c r="K170" s="149" t="s">
        <v>3</v>
      </c>
      <c r="L170" s="34"/>
      <c r="M170" s="154" t="s">
        <v>3</v>
      </c>
      <c r="N170" s="155" t="s">
        <v>42</v>
      </c>
      <c r="O170" s="54"/>
      <c r="P170" s="156">
        <f t="shared" si="1"/>
        <v>0</v>
      </c>
      <c r="Q170" s="156">
        <v>0</v>
      </c>
      <c r="R170" s="156">
        <f t="shared" si="2"/>
        <v>0</v>
      </c>
      <c r="S170" s="156">
        <v>0</v>
      </c>
      <c r="T170" s="157">
        <f t="shared" si="3"/>
        <v>0</v>
      </c>
      <c r="U170" s="33"/>
      <c r="V170" s="33"/>
      <c r="W170" s="33"/>
      <c r="X170" s="33"/>
      <c r="Y170" s="33"/>
      <c r="Z170" s="33"/>
      <c r="AA170" s="33"/>
      <c r="AB170" s="33"/>
      <c r="AC170" s="33"/>
      <c r="AD170" s="33"/>
      <c r="AE170" s="33"/>
      <c r="AR170" s="158" t="s">
        <v>269</v>
      </c>
      <c r="AT170" s="158" t="s">
        <v>184</v>
      </c>
      <c r="AU170" s="158" t="s">
        <v>79</v>
      </c>
      <c r="AY170" s="18" t="s">
        <v>182</v>
      </c>
      <c r="BE170" s="159">
        <f t="shared" si="4"/>
        <v>0</v>
      </c>
      <c r="BF170" s="159">
        <f t="shared" si="5"/>
        <v>0</v>
      </c>
      <c r="BG170" s="159">
        <f t="shared" si="6"/>
        <v>0</v>
      </c>
      <c r="BH170" s="159">
        <f t="shared" si="7"/>
        <v>0</v>
      </c>
      <c r="BI170" s="159">
        <f t="shared" si="8"/>
        <v>0</v>
      </c>
      <c r="BJ170" s="18" t="s">
        <v>15</v>
      </c>
      <c r="BK170" s="159">
        <f t="shared" si="9"/>
        <v>0</v>
      </c>
      <c r="BL170" s="18" t="s">
        <v>269</v>
      </c>
      <c r="BM170" s="158" t="s">
        <v>309</v>
      </c>
    </row>
    <row r="171" spans="1:65" s="2" customFormat="1" ht="16.5" customHeight="1">
      <c r="A171" s="33"/>
      <c r="B171" s="146"/>
      <c r="C171" s="147" t="s">
        <v>310</v>
      </c>
      <c r="D171" s="342" t="s">
        <v>184</v>
      </c>
      <c r="E171" s="148" t="s">
        <v>311</v>
      </c>
      <c r="F171" s="149" t="s">
        <v>312</v>
      </c>
      <c r="G171" s="150" t="s">
        <v>300</v>
      </c>
      <c r="H171" s="151">
        <v>2</v>
      </c>
      <c r="I171" s="152"/>
      <c r="J171" s="153">
        <f t="shared" si="0"/>
        <v>0</v>
      </c>
      <c r="K171" s="149" t="s">
        <v>3</v>
      </c>
      <c r="L171" s="34"/>
      <c r="M171" s="154" t="s">
        <v>3</v>
      </c>
      <c r="N171" s="155" t="s">
        <v>42</v>
      </c>
      <c r="O171" s="54"/>
      <c r="P171" s="156">
        <f t="shared" si="1"/>
        <v>0</v>
      </c>
      <c r="Q171" s="156">
        <v>0</v>
      </c>
      <c r="R171" s="156">
        <f t="shared" si="2"/>
        <v>0</v>
      </c>
      <c r="S171" s="156">
        <v>0</v>
      </c>
      <c r="T171" s="157">
        <f t="shared" si="3"/>
        <v>0</v>
      </c>
      <c r="U171" s="33"/>
      <c r="V171" s="33"/>
      <c r="W171" s="33"/>
      <c r="X171" s="33"/>
      <c r="Y171" s="33"/>
      <c r="Z171" s="33"/>
      <c r="AA171" s="33"/>
      <c r="AB171" s="33"/>
      <c r="AC171" s="33"/>
      <c r="AD171" s="33"/>
      <c r="AE171" s="33"/>
      <c r="AR171" s="158" t="s">
        <v>269</v>
      </c>
      <c r="AT171" s="158" t="s">
        <v>184</v>
      </c>
      <c r="AU171" s="158" t="s">
        <v>79</v>
      </c>
      <c r="AY171" s="18" t="s">
        <v>182</v>
      </c>
      <c r="BE171" s="159">
        <f t="shared" si="4"/>
        <v>0</v>
      </c>
      <c r="BF171" s="159">
        <f t="shared" si="5"/>
        <v>0</v>
      </c>
      <c r="BG171" s="159">
        <f t="shared" si="6"/>
        <v>0</v>
      </c>
      <c r="BH171" s="159">
        <f t="shared" si="7"/>
        <v>0</v>
      </c>
      <c r="BI171" s="159">
        <f t="shared" si="8"/>
        <v>0</v>
      </c>
      <c r="BJ171" s="18" t="s">
        <v>15</v>
      </c>
      <c r="BK171" s="159">
        <f t="shared" si="9"/>
        <v>0</v>
      </c>
      <c r="BL171" s="18" t="s">
        <v>269</v>
      </c>
      <c r="BM171" s="158" t="s">
        <v>313</v>
      </c>
    </row>
    <row r="172" spans="1:65" s="2" customFormat="1" ht="16.5" customHeight="1">
      <c r="A172" s="33"/>
      <c r="B172" s="146"/>
      <c r="C172" s="147" t="s">
        <v>314</v>
      </c>
      <c r="D172" s="342" t="s">
        <v>184</v>
      </c>
      <c r="E172" s="148" t="s">
        <v>315</v>
      </c>
      <c r="F172" s="149" t="s">
        <v>316</v>
      </c>
      <c r="G172" s="150" t="s">
        <v>300</v>
      </c>
      <c r="H172" s="151">
        <v>2</v>
      </c>
      <c r="I172" s="152"/>
      <c r="J172" s="153">
        <f t="shared" si="0"/>
        <v>0</v>
      </c>
      <c r="K172" s="149" t="s">
        <v>3</v>
      </c>
      <c r="L172" s="34"/>
      <c r="M172" s="154" t="s">
        <v>3</v>
      </c>
      <c r="N172" s="155" t="s">
        <v>42</v>
      </c>
      <c r="O172" s="54"/>
      <c r="P172" s="156">
        <f t="shared" si="1"/>
        <v>0</v>
      </c>
      <c r="Q172" s="156">
        <v>0</v>
      </c>
      <c r="R172" s="156">
        <f t="shared" si="2"/>
        <v>0</v>
      </c>
      <c r="S172" s="156">
        <v>0</v>
      </c>
      <c r="T172" s="157">
        <f t="shared" si="3"/>
        <v>0</v>
      </c>
      <c r="U172" s="33"/>
      <c r="V172" s="33"/>
      <c r="W172" s="33"/>
      <c r="X172" s="33"/>
      <c r="Y172" s="33"/>
      <c r="Z172" s="33"/>
      <c r="AA172" s="33"/>
      <c r="AB172" s="33"/>
      <c r="AC172" s="33"/>
      <c r="AD172" s="33"/>
      <c r="AE172" s="33"/>
      <c r="AR172" s="158" t="s">
        <v>269</v>
      </c>
      <c r="AT172" s="158" t="s">
        <v>184</v>
      </c>
      <c r="AU172" s="158" t="s">
        <v>79</v>
      </c>
      <c r="AY172" s="18" t="s">
        <v>182</v>
      </c>
      <c r="BE172" s="159">
        <f t="shared" si="4"/>
        <v>0</v>
      </c>
      <c r="BF172" s="159">
        <f t="shared" si="5"/>
        <v>0</v>
      </c>
      <c r="BG172" s="159">
        <f t="shared" si="6"/>
        <v>0</v>
      </c>
      <c r="BH172" s="159">
        <f t="shared" si="7"/>
        <v>0</v>
      </c>
      <c r="BI172" s="159">
        <f t="shared" si="8"/>
        <v>0</v>
      </c>
      <c r="BJ172" s="18" t="s">
        <v>15</v>
      </c>
      <c r="BK172" s="159">
        <f t="shared" si="9"/>
        <v>0</v>
      </c>
      <c r="BL172" s="18" t="s">
        <v>269</v>
      </c>
      <c r="BM172" s="158" t="s">
        <v>317</v>
      </c>
    </row>
    <row r="173" spans="1:65" s="2" customFormat="1" ht="16.5" customHeight="1">
      <c r="A173" s="33"/>
      <c r="B173" s="146"/>
      <c r="C173" s="147" t="s">
        <v>318</v>
      </c>
      <c r="D173" s="342" t="s">
        <v>184</v>
      </c>
      <c r="E173" s="148" t="s">
        <v>319</v>
      </c>
      <c r="F173" s="149" t="s">
        <v>320</v>
      </c>
      <c r="G173" s="150" t="s">
        <v>300</v>
      </c>
      <c r="H173" s="151">
        <v>2</v>
      </c>
      <c r="I173" s="152"/>
      <c r="J173" s="153">
        <f t="shared" si="0"/>
        <v>0</v>
      </c>
      <c r="K173" s="149" t="s">
        <v>3</v>
      </c>
      <c r="L173" s="34"/>
      <c r="M173" s="154" t="s">
        <v>3</v>
      </c>
      <c r="N173" s="155" t="s">
        <v>42</v>
      </c>
      <c r="O173" s="54"/>
      <c r="P173" s="156">
        <f t="shared" si="1"/>
        <v>0</v>
      </c>
      <c r="Q173" s="156">
        <v>0</v>
      </c>
      <c r="R173" s="156">
        <f t="shared" si="2"/>
        <v>0</v>
      </c>
      <c r="S173" s="156">
        <v>0</v>
      </c>
      <c r="T173" s="157">
        <f t="shared" si="3"/>
        <v>0</v>
      </c>
      <c r="U173" s="33"/>
      <c r="V173" s="33"/>
      <c r="W173" s="33"/>
      <c r="X173" s="33"/>
      <c r="Y173" s="33"/>
      <c r="Z173" s="33"/>
      <c r="AA173" s="33"/>
      <c r="AB173" s="33"/>
      <c r="AC173" s="33"/>
      <c r="AD173" s="33"/>
      <c r="AE173" s="33"/>
      <c r="AR173" s="158" t="s">
        <v>269</v>
      </c>
      <c r="AT173" s="158" t="s">
        <v>184</v>
      </c>
      <c r="AU173" s="158" t="s">
        <v>79</v>
      </c>
      <c r="AY173" s="18" t="s">
        <v>182</v>
      </c>
      <c r="BE173" s="159">
        <f t="shared" si="4"/>
        <v>0</v>
      </c>
      <c r="BF173" s="159">
        <f t="shared" si="5"/>
        <v>0</v>
      </c>
      <c r="BG173" s="159">
        <f t="shared" si="6"/>
        <v>0</v>
      </c>
      <c r="BH173" s="159">
        <f t="shared" si="7"/>
        <v>0</v>
      </c>
      <c r="BI173" s="159">
        <f t="shared" si="8"/>
        <v>0</v>
      </c>
      <c r="BJ173" s="18" t="s">
        <v>15</v>
      </c>
      <c r="BK173" s="159">
        <f t="shared" si="9"/>
        <v>0</v>
      </c>
      <c r="BL173" s="18" t="s">
        <v>269</v>
      </c>
      <c r="BM173" s="158" t="s">
        <v>321</v>
      </c>
    </row>
    <row r="174" spans="1:65" s="2" customFormat="1" ht="16.5" customHeight="1">
      <c r="A174" s="33"/>
      <c r="B174" s="146"/>
      <c r="C174" s="147" t="s">
        <v>322</v>
      </c>
      <c r="D174" s="342" t="s">
        <v>184</v>
      </c>
      <c r="E174" s="148" t="s">
        <v>323</v>
      </c>
      <c r="F174" s="149" t="s">
        <v>324</v>
      </c>
      <c r="G174" s="150" t="s">
        <v>300</v>
      </c>
      <c r="H174" s="151">
        <v>2</v>
      </c>
      <c r="I174" s="152"/>
      <c r="J174" s="153">
        <f t="shared" si="0"/>
        <v>0</v>
      </c>
      <c r="K174" s="149" t="s">
        <v>3</v>
      </c>
      <c r="L174" s="34"/>
      <c r="M174" s="154" t="s">
        <v>3</v>
      </c>
      <c r="N174" s="155" t="s">
        <v>42</v>
      </c>
      <c r="O174" s="54"/>
      <c r="P174" s="156">
        <f t="shared" si="1"/>
        <v>0</v>
      </c>
      <c r="Q174" s="156">
        <v>0</v>
      </c>
      <c r="R174" s="156">
        <f t="shared" si="2"/>
        <v>0</v>
      </c>
      <c r="S174" s="156">
        <v>0</v>
      </c>
      <c r="T174" s="157">
        <f t="shared" si="3"/>
        <v>0</v>
      </c>
      <c r="U174" s="33"/>
      <c r="V174" s="33"/>
      <c r="W174" s="33"/>
      <c r="X174" s="33"/>
      <c r="Y174" s="33"/>
      <c r="Z174" s="33"/>
      <c r="AA174" s="33"/>
      <c r="AB174" s="33"/>
      <c r="AC174" s="33"/>
      <c r="AD174" s="33"/>
      <c r="AE174" s="33"/>
      <c r="AR174" s="158" t="s">
        <v>269</v>
      </c>
      <c r="AT174" s="158" t="s">
        <v>184</v>
      </c>
      <c r="AU174" s="158" t="s">
        <v>79</v>
      </c>
      <c r="AY174" s="18" t="s">
        <v>182</v>
      </c>
      <c r="BE174" s="159">
        <f t="shared" si="4"/>
        <v>0</v>
      </c>
      <c r="BF174" s="159">
        <f t="shared" si="5"/>
        <v>0</v>
      </c>
      <c r="BG174" s="159">
        <f t="shared" si="6"/>
        <v>0</v>
      </c>
      <c r="BH174" s="159">
        <f t="shared" si="7"/>
        <v>0</v>
      </c>
      <c r="BI174" s="159">
        <f t="shared" si="8"/>
        <v>0</v>
      </c>
      <c r="BJ174" s="18" t="s">
        <v>15</v>
      </c>
      <c r="BK174" s="159">
        <f t="shared" si="9"/>
        <v>0</v>
      </c>
      <c r="BL174" s="18" t="s">
        <v>269</v>
      </c>
      <c r="BM174" s="158" t="s">
        <v>325</v>
      </c>
    </row>
    <row r="175" spans="2:63" s="12" customFormat="1" ht="22.9" customHeight="1">
      <c r="B175" s="133"/>
      <c r="D175" s="344" t="s">
        <v>70</v>
      </c>
      <c r="E175" s="144" t="s">
        <v>326</v>
      </c>
      <c r="F175" s="144" t="s">
        <v>327</v>
      </c>
      <c r="I175" s="136"/>
      <c r="J175" s="145">
        <f>BK175</f>
        <v>0</v>
      </c>
      <c r="L175" s="133"/>
      <c r="M175" s="138"/>
      <c r="N175" s="139"/>
      <c r="O175" s="139"/>
      <c r="P175" s="140">
        <f>SUM(P176:P181)</f>
        <v>0</v>
      </c>
      <c r="Q175" s="139"/>
      <c r="R175" s="140">
        <f>SUM(R176:R181)</f>
        <v>0.11364</v>
      </c>
      <c r="S175" s="139"/>
      <c r="T175" s="141">
        <f>SUM(T176:T181)</f>
        <v>0.15489</v>
      </c>
      <c r="AR175" s="134" t="s">
        <v>79</v>
      </c>
      <c r="AT175" s="142" t="s">
        <v>70</v>
      </c>
      <c r="AU175" s="142" t="s">
        <v>15</v>
      </c>
      <c r="AY175" s="134" t="s">
        <v>182</v>
      </c>
      <c r="BK175" s="143">
        <f>SUM(BK176:BK181)</f>
        <v>0</v>
      </c>
    </row>
    <row r="176" spans="1:65" s="2" customFormat="1" ht="48">
      <c r="A176" s="33"/>
      <c r="B176" s="146"/>
      <c r="C176" s="147" t="s">
        <v>328</v>
      </c>
      <c r="D176" s="342" t="s">
        <v>184</v>
      </c>
      <c r="E176" s="148" t="s">
        <v>329</v>
      </c>
      <c r="F176" s="149" t="s">
        <v>330</v>
      </c>
      <c r="G176" s="150" t="s">
        <v>187</v>
      </c>
      <c r="H176" s="151">
        <v>9</v>
      </c>
      <c r="I176" s="152"/>
      <c r="J176" s="153">
        <f>ROUND(I176*H176,2)</f>
        <v>0</v>
      </c>
      <c r="K176" s="149" t="s">
        <v>3</v>
      </c>
      <c r="L176" s="34"/>
      <c r="M176" s="154" t="s">
        <v>3</v>
      </c>
      <c r="N176" s="155" t="s">
        <v>42</v>
      </c>
      <c r="O176" s="54"/>
      <c r="P176" s="156">
        <f>O176*H176</f>
        <v>0</v>
      </c>
      <c r="Q176" s="156">
        <v>0.01254</v>
      </c>
      <c r="R176" s="156">
        <f>Q176*H176</f>
        <v>0.11286</v>
      </c>
      <c r="S176" s="156">
        <v>0</v>
      </c>
      <c r="T176" s="157">
        <f>S176*H176</f>
        <v>0</v>
      </c>
      <c r="U176" s="33"/>
      <c r="V176" s="33"/>
      <c r="W176" s="33"/>
      <c r="X176" s="33"/>
      <c r="Y176" s="33"/>
      <c r="Z176" s="33"/>
      <c r="AA176" s="33"/>
      <c r="AB176" s="33"/>
      <c r="AC176" s="33"/>
      <c r="AD176" s="33"/>
      <c r="AE176" s="33"/>
      <c r="AR176" s="158" t="s">
        <v>269</v>
      </c>
      <c r="AT176" s="158" t="s">
        <v>184</v>
      </c>
      <c r="AU176" s="158" t="s">
        <v>79</v>
      </c>
      <c r="AY176" s="18" t="s">
        <v>182</v>
      </c>
      <c r="BE176" s="159">
        <f>IF(N176="základní",J176,0)</f>
        <v>0</v>
      </c>
      <c r="BF176" s="159">
        <f>IF(N176="snížená",J176,0)</f>
        <v>0</v>
      </c>
      <c r="BG176" s="159">
        <f>IF(N176="zákl. přenesená",J176,0)</f>
        <v>0</v>
      </c>
      <c r="BH176" s="159">
        <f>IF(N176="sníž. přenesená",J176,0)</f>
        <v>0</v>
      </c>
      <c r="BI176" s="159">
        <f>IF(N176="nulová",J176,0)</f>
        <v>0</v>
      </c>
      <c r="BJ176" s="18" t="s">
        <v>15</v>
      </c>
      <c r="BK176" s="159">
        <f>ROUND(I176*H176,2)</f>
        <v>0</v>
      </c>
      <c r="BL176" s="18" t="s">
        <v>269</v>
      </c>
      <c r="BM176" s="158" t="s">
        <v>331</v>
      </c>
    </row>
    <row r="177" spans="2:51" s="13" customFormat="1" ht="12">
      <c r="B177" s="160"/>
      <c r="D177" s="343" t="s">
        <v>190</v>
      </c>
      <c r="E177" s="161" t="s">
        <v>3</v>
      </c>
      <c r="F177" s="162" t="s">
        <v>226</v>
      </c>
      <c r="H177" s="163">
        <v>9</v>
      </c>
      <c r="I177" s="164"/>
      <c r="L177" s="160"/>
      <c r="M177" s="165"/>
      <c r="N177" s="166"/>
      <c r="O177" s="166"/>
      <c r="P177" s="166"/>
      <c r="Q177" s="166"/>
      <c r="R177" s="166"/>
      <c r="S177" s="166"/>
      <c r="T177" s="167"/>
      <c r="AT177" s="161" t="s">
        <v>190</v>
      </c>
      <c r="AU177" s="161" t="s">
        <v>79</v>
      </c>
      <c r="AV177" s="13" t="s">
        <v>79</v>
      </c>
      <c r="AW177" s="13" t="s">
        <v>33</v>
      </c>
      <c r="AX177" s="13" t="s">
        <v>15</v>
      </c>
      <c r="AY177" s="161" t="s">
        <v>182</v>
      </c>
    </row>
    <row r="178" spans="1:65" s="2" customFormat="1" ht="48">
      <c r="A178" s="33"/>
      <c r="B178" s="146"/>
      <c r="C178" s="147" t="s">
        <v>332</v>
      </c>
      <c r="D178" s="342" t="s">
        <v>184</v>
      </c>
      <c r="E178" s="148" t="s">
        <v>333</v>
      </c>
      <c r="F178" s="149" t="s">
        <v>334</v>
      </c>
      <c r="G178" s="150" t="s">
        <v>187</v>
      </c>
      <c r="H178" s="151">
        <v>9</v>
      </c>
      <c r="I178" s="152"/>
      <c r="J178" s="153">
        <f>ROUND(I178*H178,2)</f>
        <v>0</v>
      </c>
      <c r="K178" s="149" t="s">
        <v>188</v>
      </c>
      <c r="L178" s="34"/>
      <c r="M178" s="154" t="s">
        <v>3</v>
      </c>
      <c r="N178" s="155" t="s">
        <v>42</v>
      </c>
      <c r="O178" s="54"/>
      <c r="P178" s="156">
        <f>O178*H178</f>
        <v>0</v>
      </c>
      <c r="Q178" s="156">
        <v>0</v>
      </c>
      <c r="R178" s="156">
        <f>Q178*H178</f>
        <v>0</v>
      </c>
      <c r="S178" s="156">
        <v>0.01721</v>
      </c>
      <c r="T178" s="157">
        <f>S178*H178</f>
        <v>0.15489</v>
      </c>
      <c r="U178" s="33"/>
      <c r="V178" s="33"/>
      <c r="W178" s="33"/>
      <c r="X178" s="33"/>
      <c r="Y178" s="33"/>
      <c r="Z178" s="33"/>
      <c r="AA178" s="33"/>
      <c r="AB178" s="33"/>
      <c r="AC178" s="33"/>
      <c r="AD178" s="33"/>
      <c r="AE178" s="33"/>
      <c r="AR178" s="158" t="s">
        <v>269</v>
      </c>
      <c r="AT178" s="158" t="s">
        <v>184</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335</v>
      </c>
    </row>
    <row r="179" spans="1:65" s="2" customFormat="1" ht="33" customHeight="1">
      <c r="A179" s="33"/>
      <c r="B179" s="146"/>
      <c r="C179" s="147" t="s">
        <v>336</v>
      </c>
      <c r="D179" s="342" t="s">
        <v>184</v>
      </c>
      <c r="E179" s="148" t="s">
        <v>337</v>
      </c>
      <c r="F179" s="149" t="s">
        <v>338</v>
      </c>
      <c r="G179" s="150" t="s">
        <v>300</v>
      </c>
      <c r="H179" s="151">
        <v>2</v>
      </c>
      <c r="I179" s="152"/>
      <c r="J179" s="153">
        <f>ROUND(I179*H179,2)</f>
        <v>0</v>
      </c>
      <c r="K179" s="149" t="s">
        <v>3</v>
      </c>
      <c r="L179" s="34"/>
      <c r="M179" s="154" t="s">
        <v>3</v>
      </c>
      <c r="N179" s="155" t="s">
        <v>42</v>
      </c>
      <c r="O179" s="54"/>
      <c r="P179" s="156">
        <f>O179*H179</f>
        <v>0</v>
      </c>
      <c r="Q179" s="156">
        <v>3E-05</v>
      </c>
      <c r="R179" s="156">
        <f>Q179*H179</f>
        <v>6E-05</v>
      </c>
      <c r="S179" s="156">
        <v>0</v>
      </c>
      <c r="T179" s="157">
        <f>S179*H179</f>
        <v>0</v>
      </c>
      <c r="U179" s="33"/>
      <c r="V179" s="33"/>
      <c r="W179" s="33"/>
      <c r="X179" s="33"/>
      <c r="Y179" s="33"/>
      <c r="Z179" s="33"/>
      <c r="AA179" s="33"/>
      <c r="AB179" s="33"/>
      <c r="AC179" s="33"/>
      <c r="AD179" s="33"/>
      <c r="AE179" s="33"/>
      <c r="AR179" s="158" t="s">
        <v>269</v>
      </c>
      <c r="AT179" s="158" t="s">
        <v>184</v>
      </c>
      <c r="AU179" s="158" t="s">
        <v>79</v>
      </c>
      <c r="AY179" s="18" t="s">
        <v>182</v>
      </c>
      <c r="BE179" s="159">
        <f>IF(N179="základní",J179,0)</f>
        <v>0</v>
      </c>
      <c r="BF179" s="159">
        <f>IF(N179="snížená",J179,0)</f>
        <v>0</v>
      </c>
      <c r="BG179" s="159">
        <f>IF(N179="zákl. přenesená",J179,0)</f>
        <v>0</v>
      </c>
      <c r="BH179" s="159">
        <f>IF(N179="sníž. přenesená",J179,0)</f>
        <v>0</v>
      </c>
      <c r="BI179" s="159">
        <f>IF(N179="nulová",J179,0)</f>
        <v>0</v>
      </c>
      <c r="BJ179" s="18" t="s">
        <v>15</v>
      </c>
      <c r="BK179" s="159">
        <f>ROUND(I179*H179,2)</f>
        <v>0</v>
      </c>
      <c r="BL179" s="18" t="s">
        <v>269</v>
      </c>
      <c r="BM179" s="158" t="s">
        <v>339</v>
      </c>
    </row>
    <row r="180" spans="1:65" s="2" customFormat="1" ht="21.75" customHeight="1">
      <c r="A180" s="33"/>
      <c r="B180" s="146"/>
      <c r="C180" s="184" t="s">
        <v>340</v>
      </c>
      <c r="D180" s="345" t="s">
        <v>341</v>
      </c>
      <c r="E180" s="185" t="s">
        <v>342</v>
      </c>
      <c r="F180" s="186" t="s">
        <v>343</v>
      </c>
      <c r="G180" s="187" t="s">
        <v>300</v>
      </c>
      <c r="H180" s="188">
        <v>2</v>
      </c>
      <c r="I180" s="189"/>
      <c r="J180" s="190">
        <f>ROUND(I180*H180,2)</f>
        <v>0</v>
      </c>
      <c r="K180" s="186" t="s">
        <v>3</v>
      </c>
      <c r="L180" s="191"/>
      <c r="M180" s="192" t="s">
        <v>3</v>
      </c>
      <c r="N180" s="193" t="s">
        <v>42</v>
      </c>
      <c r="O180" s="54"/>
      <c r="P180" s="156">
        <f>O180*H180</f>
        <v>0</v>
      </c>
      <c r="Q180" s="156">
        <v>0.00036</v>
      </c>
      <c r="R180" s="156">
        <f>Q180*H180</f>
        <v>0.00072</v>
      </c>
      <c r="S180" s="156">
        <v>0</v>
      </c>
      <c r="T180" s="157">
        <f>S180*H180</f>
        <v>0</v>
      </c>
      <c r="U180" s="33"/>
      <c r="V180" s="33"/>
      <c r="W180" s="33"/>
      <c r="X180" s="33"/>
      <c r="Y180" s="33"/>
      <c r="Z180" s="33"/>
      <c r="AA180" s="33"/>
      <c r="AB180" s="33"/>
      <c r="AC180" s="33"/>
      <c r="AD180" s="33"/>
      <c r="AE180" s="33"/>
      <c r="AR180" s="158" t="s">
        <v>344</v>
      </c>
      <c r="AT180" s="158" t="s">
        <v>341</v>
      </c>
      <c r="AU180" s="158" t="s">
        <v>79</v>
      </c>
      <c r="AY180" s="18" t="s">
        <v>182</v>
      </c>
      <c r="BE180" s="159">
        <f>IF(N180="základní",J180,0)</f>
        <v>0</v>
      </c>
      <c r="BF180" s="159">
        <f>IF(N180="snížená",J180,0)</f>
        <v>0</v>
      </c>
      <c r="BG180" s="159">
        <f>IF(N180="zákl. přenesená",J180,0)</f>
        <v>0</v>
      </c>
      <c r="BH180" s="159">
        <f>IF(N180="sníž. přenesená",J180,0)</f>
        <v>0</v>
      </c>
      <c r="BI180" s="159">
        <f>IF(N180="nulová",J180,0)</f>
        <v>0</v>
      </c>
      <c r="BJ180" s="18" t="s">
        <v>15</v>
      </c>
      <c r="BK180" s="159">
        <f>ROUND(I180*H180,2)</f>
        <v>0</v>
      </c>
      <c r="BL180" s="18" t="s">
        <v>269</v>
      </c>
      <c r="BM180" s="158" t="s">
        <v>345</v>
      </c>
    </row>
    <row r="181" spans="1:65" s="2" customFormat="1" ht="44.25" customHeight="1">
      <c r="A181" s="33"/>
      <c r="B181" s="146"/>
      <c r="C181" s="147" t="s">
        <v>344</v>
      </c>
      <c r="D181" s="342" t="s">
        <v>184</v>
      </c>
      <c r="E181" s="148" t="s">
        <v>346</v>
      </c>
      <c r="F181" s="149" t="s">
        <v>347</v>
      </c>
      <c r="G181" s="150" t="s">
        <v>290</v>
      </c>
      <c r="H181" s="183"/>
      <c r="I181" s="152"/>
      <c r="J181" s="153">
        <f>ROUND(I181*H181,2)</f>
        <v>0</v>
      </c>
      <c r="K181" s="149" t="s">
        <v>188</v>
      </c>
      <c r="L181" s="34"/>
      <c r="M181" s="154" t="s">
        <v>3</v>
      </c>
      <c r="N181" s="155" t="s">
        <v>42</v>
      </c>
      <c r="O181" s="54"/>
      <c r="P181" s="156">
        <f>O181*H181</f>
        <v>0</v>
      </c>
      <c r="Q181" s="156">
        <v>0</v>
      </c>
      <c r="R181" s="156">
        <f>Q181*H181</f>
        <v>0</v>
      </c>
      <c r="S181" s="156">
        <v>0</v>
      </c>
      <c r="T181" s="157">
        <f>S181*H181</f>
        <v>0</v>
      </c>
      <c r="U181" s="33"/>
      <c r="V181" s="33"/>
      <c r="W181" s="33"/>
      <c r="X181" s="33"/>
      <c r="Y181" s="33"/>
      <c r="Z181" s="33"/>
      <c r="AA181" s="33"/>
      <c r="AB181" s="33"/>
      <c r="AC181" s="33"/>
      <c r="AD181" s="33"/>
      <c r="AE181" s="33"/>
      <c r="AR181" s="158" t="s">
        <v>269</v>
      </c>
      <c r="AT181" s="158" t="s">
        <v>184</v>
      </c>
      <c r="AU181" s="158" t="s">
        <v>79</v>
      </c>
      <c r="AY181" s="18" t="s">
        <v>182</v>
      </c>
      <c r="BE181" s="159">
        <f>IF(N181="základní",J181,0)</f>
        <v>0</v>
      </c>
      <c r="BF181" s="159">
        <f>IF(N181="snížená",J181,0)</f>
        <v>0</v>
      </c>
      <c r="BG181" s="159">
        <f>IF(N181="zákl. přenesená",J181,0)</f>
        <v>0</v>
      </c>
      <c r="BH181" s="159">
        <f>IF(N181="sníž. přenesená",J181,0)</f>
        <v>0</v>
      </c>
      <c r="BI181" s="159">
        <f>IF(N181="nulová",J181,0)</f>
        <v>0</v>
      </c>
      <c r="BJ181" s="18" t="s">
        <v>15</v>
      </c>
      <c r="BK181" s="159">
        <f>ROUND(I181*H181,2)</f>
        <v>0</v>
      </c>
      <c r="BL181" s="18" t="s">
        <v>269</v>
      </c>
      <c r="BM181" s="158" t="s">
        <v>348</v>
      </c>
    </row>
    <row r="182" spans="2:63" s="12" customFormat="1" ht="22.9" customHeight="1">
      <c r="B182" s="133"/>
      <c r="D182" s="344" t="s">
        <v>70</v>
      </c>
      <c r="E182" s="144" t="s">
        <v>349</v>
      </c>
      <c r="F182" s="144" t="s">
        <v>350</v>
      </c>
      <c r="I182" s="136"/>
      <c r="J182" s="145">
        <f>BK182</f>
        <v>0</v>
      </c>
      <c r="L182" s="133"/>
      <c r="M182" s="138"/>
      <c r="N182" s="139"/>
      <c r="O182" s="139"/>
      <c r="P182" s="140">
        <f>SUM(P183:P191)</f>
        <v>0</v>
      </c>
      <c r="Q182" s="139"/>
      <c r="R182" s="140">
        <f>SUM(R183:R191)</f>
        <v>0.05486</v>
      </c>
      <c r="S182" s="139"/>
      <c r="T182" s="141">
        <f>SUM(T183:T191)</f>
        <v>0.048</v>
      </c>
      <c r="AR182" s="134" t="s">
        <v>79</v>
      </c>
      <c r="AT182" s="142" t="s">
        <v>70</v>
      </c>
      <c r="AU182" s="142" t="s">
        <v>15</v>
      </c>
      <c r="AY182" s="134" t="s">
        <v>182</v>
      </c>
      <c r="BK182" s="143">
        <f>SUM(BK183:BK191)</f>
        <v>0</v>
      </c>
    </row>
    <row r="183" spans="1:65" s="2" customFormat="1" ht="36">
      <c r="A183" s="33"/>
      <c r="B183" s="146"/>
      <c r="C183" s="147" t="s">
        <v>351</v>
      </c>
      <c r="D183" s="342" t="s">
        <v>184</v>
      </c>
      <c r="E183" s="148" t="s">
        <v>352</v>
      </c>
      <c r="F183" s="149" t="s">
        <v>353</v>
      </c>
      <c r="G183" s="150" t="s">
        <v>300</v>
      </c>
      <c r="H183" s="151">
        <v>2</v>
      </c>
      <c r="I183" s="152"/>
      <c r="J183" s="153">
        <f aca="true" t="shared" si="10" ref="J183:J188">ROUND(I183*H183,2)</f>
        <v>0</v>
      </c>
      <c r="K183" s="149" t="s">
        <v>188</v>
      </c>
      <c r="L183" s="34"/>
      <c r="M183" s="154" t="s">
        <v>3</v>
      </c>
      <c r="N183" s="155" t="s">
        <v>42</v>
      </c>
      <c r="O183" s="54"/>
      <c r="P183" s="156">
        <f aca="true" t="shared" si="11" ref="P183:P188">O183*H183</f>
        <v>0</v>
      </c>
      <c r="Q183" s="156">
        <v>0</v>
      </c>
      <c r="R183" s="156">
        <f aca="true" t="shared" si="12" ref="R183:R188">Q183*H183</f>
        <v>0</v>
      </c>
      <c r="S183" s="156">
        <v>0</v>
      </c>
      <c r="T183" s="157">
        <f aca="true" t="shared" si="13" ref="T183:T188">S183*H183</f>
        <v>0</v>
      </c>
      <c r="U183" s="33"/>
      <c r="V183" s="33"/>
      <c r="W183" s="33"/>
      <c r="X183" s="33"/>
      <c r="Y183" s="33"/>
      <c r="Z183" s="33"/>
      <c r="AA183" s="33"/>
      <c r="AB183" s="33"/>
      <c r="AC183" s="33"/>
      <c r="AD183" s="33"/>
      <c r="AE183" s="33"/>
      <c r="AR183" s="158" t="s">
        <v>269</v>
      </c>
      <c r="AT183" s="158" t="s">
        <v>184</v>
      </c>
      <c r="AU183" s="158" t="s">
        <v>79</v>
      </c>
      <c r="AY183" s="18" t="s">
        <v>182</v>
      </c>
      <c r="BE183" s="159">
        <f aca="true" t="shared" si="14" ref="BE183:BE188">IF(N183="základní",J183,0)</f>
        <v>0</v>
      </c>
      <c r="BF183" s="159">
        <f aca="true" t="shared" si="15" ref="BF183:BF188">IF(N183="snížená",J183,0)</f>
        <v>0</v>
      </c>
      <c r="BG183" s="159">
        <f aca="true" t="shared" si="16" ref="BG183:BG188">IF(N183="zákl. přenesená",J183,0)</f>
        <v>0</v>
      </c>
      <c r="BH183" s="159">
        <f aca="true" t="shared" si="17" ref="BH183:BH188">IF(N183="sníž. přenesená",J183,0)</f>
        <v>0</v>
      </c>
      <c r="BI183" s="159">
        <f aca="true" t="shared" si="18" ref="BI183:BI188">IF(N183="nulová",J183,0)</f>
        <v>0</v>
      </c>
      <c r="BJ183" s="18" t="s">
        <v>15</v>
      </c>
      <c r="BK183" s="159">
        <f aca="true" t="shared" si="19" ref="BK183:BK188">ROUND(I183*H183,2)</f>
        <v>0</v>
      </c>
      <c r="BL183" s="18" t="s">
        <v>269</v>
      </c>
      <c r="BM183" s="158" t="s">
        <v>354</v>
      </c>
    </row>
    <row r="184" spans="1:65" s="2" customFormat="1" ht="33" customHeight="1">
      <c r="A184" s="33"/>
      <c r="B184" s="146"/>
      <c r="C184" s="184" t="s">
        <v>355</v>
      </c>
      <c r="D184" s="345" t="s">
        <v>341</v>
      </c>
      <c r="E184" s="185" t="s">
        <v>356</v>
      </c>
      <c r="F184" s="186" t="s">
        <v>357</v>
      </c>
      <c r="G184" s="187" t="s">
        <v>300</v>
      </c>
      <c r="H184" s="188">
        <v>2</v>
      </c>
      <c r="I184" s="189"/>
      <c r="J184" s="190">
        <f t="shared" si="10"/>
        <v>0</v>
      </c>
      <c r="K184" s="186" t="s">
        <v>3</v>
      </c>
      <c r="L184" s="191"/>
      <c r="M184" s="192" t="s">
        <v>3</v>
      </c>
      <c r="N184" s="193" t="s">
        <v>42</v>
      </c>
      <c r="O184" s="54"/>
      <c r="P184" s="156">
        <f t="shared" si="11"/>
        <v>0</v>
      </c>
      <c r="Q184" s="156">
        <v>0.0155</v>
      </c>
      <c r="R184" s="156">
        <f t="shared" si="12"/>
        <v>0.031</v>
      </c>
      <c r="S184" s="156">
        <v>0</v>
      </c>
      <c r="T184" s="157">
        <f t="shared" si="13"/>
        <v>0</v>
      </c>
      <c r="U184" s="33"/>
      <c r="V184" s="33"/>
      <c r="W184" s="33"/>
      <c r="X184" s="33"/>
      <c r="Y184" s="33"/>
      <c r="Z184" s="33"/>
      <c r="AA184" s="33"/>
      <c r="AB184" s="33"/>
      <c r="AC184" s="33"/>
      <c r="AD184" s="33"/>
      <c r="AE184" s="33"/>
      <c r="AR184" s="158" t="s">
        <v>344</v>
      </c>
      <c r="AT184" s="158" t="s">
        <v>341</v>
      </c>
      <c r="AU184" s="158" t="s">
        <v>79</v>
      </c>
      <c r="AY184" s="18" t="s">
        <v>182</v>
      </c>
      <c r="BE184" s="159">
        <f t="shared" si="14"/>
        <v>0</v>
      </c>
      <c r="BF184" s="159">
        <f t="shared" si="15"/>
        <v>0</v>
      </c>
      <c r="BG184" s="159">
        <f t="shared" si="16"/>
        <v>0</v>
      </c>
      <c r="BH184" s="159">
        <f t="shared" si="17"/>
        <v>0</v>
      </c>
      <c r="BI184" s="159">
        <f t="shared" si="18"/>
        <v>0</v>
      </c>
      <c r="BJ184" s="18" t="s">
        <v>15</v>
      </c>
      <c r="BK184" s="159">
        <f t="shared" si="19"/>
        <v>0</v>
      </c>
      <c r="BL184" s="18" t="s">
        <v>269</v>
      </c>
      <c r="BM184" s="158" t="s">
        <v>358</v>
      </c>
    </row>
    <row r="185" spans="1:65" s="2" customFormat="1" ht="16.5" customHeight="1">
      <c r="A185" s="33"/>
      <c r="B185" s="146"/>
      <c r="C185" s="147" t="s">
        <v>359</v>
      </c>
      <c r="D185" s="342" t="s">
        <v>184</v>
      </c>
      <c r="E185" s="148" t="s">
        <v>360</v>
      </c>
      <c r="F185" s="149" t="s">
        <v>361</v>
      </c>
      <c r="G185" s="150" t="s">
        <v>300</v>
      </c>
      <c r="H185" s="151">
        <v>2</v>
      </c>
      <c r="I185" s="152"/>
      <c r="J185" s="153">
        <f t="shared" si="10"/>
        <v>0</v>
      </c>
      <c r="K185" s="149" t="s">
        <v>188</v>
      </c>
      <c r="L185" s="34"/>
      <c r="M185" s="154" t="s">
        <v>3</v>
      </c>
      <c r="N185" s="155" t="s">
        <v>42</v>
      </c>
      <c r="O185" s="54"/>
      <c r="P185" s="156">
        <f t="shared" si="11"/>
        <v>0</v>
      </c>
      <c r="Q185" s="156">
        <v>0</v>
      </c>
      <c r="R185" s="156">
        <f t="shared" si="12"/>
        <v>0</v>
      </c>
      <c r="S185" s="156">
        <v>0</v>
      </c>
      <c r="T185" s="157">
        <f t="shared" si="13"/>
        <v>0</v>
      </c>
      <c r="U185" s="33"/>
      <c r="V185" s="33"/>
      <c r="W185" s="33"/>
      <c r="X185" s="33"/>
      <c r="Y185" s="33"/>
      <c r="Z185" s="33"/>
      <c r="AA185" s="33"/>
      <c r="AB185" s="33"/>
      <c r="AC185" s="33"/>
      <c r="AD185" s="33"/>
      <c r="AE185" s="33"/>
      <c r="AR185" s="158" t="s">
        <v>269</v>
      </c>
      <c r="AT185" s="158" t="s">
        <v>184</v>
      </c>
      <c r="AU185" s="158" t="s">
        <v>79</v>
      </c>
      <c r="AY185" s="18" t="s">
        <v>182</v>
      </c>
      <c r="BE185" s="159">
        <f t="shared" si="14"/>
        <v>0</v>
      </c>
      <c r="BF185" s="159">
        <f t="shared" si="15"/>
        <v>0</v>
      </c>
      <c r="BG185" s="159">
        <f t="shared" si="16"/>
        <v>0</v>
      </c>
      <c r="BH185" s="159">
        <f t="shared" si="17"/>
        <v>0</v>
      </c>
      <c r="BI185" s="159">
        <f t="shared" si="18"/>
        <v>0</v>
      </c>
      <c r="BJ185" s="18" t="s">
        <v>15</v>
      </c>
      <c r="BK185" s="159">
        <f t="shared" si="19"/>
        <v>0</v>
      </c>
      <c r="BL185" s="18" t="s">
        <v>269</v>
      </c>
      <c r="BM185" s="158" t="s">
        <v>362</v>
      </c>
    </row>
    <row r="186" spans="1:65" s="2" customFormat="1" ht="24">
      <c r="A186" s="33"/>
      <c r="B186" s="146"/>
      <c r="C186" s="184" t="s">
        <v>363</v>
      </c>
      <c r="D186" s="345" t="s">
        <v>341</v>
      </c>
      <c r="E186" s="185" t="s">
        <v>364</v>
      </c>
      <c r="F186" s="186" t="s">
        <v>365</v>
      </c>
      <c r="G186" s="187" t="s">
        <v>300</v>
      </c>
      <c r="H186" s="188">
        <v>2</v>
      </c>
      <c r="I186" s="189"/>
      <c r="J186" s="190">
        <f t="shared" si="10"/>
        <v>0</v>
      </c>
      <c r="K186" s="186" t="s">
        <v>3</v>
      </c>
      <c r="L186" s="191"/>
      <c r="M186" s="192" t="s">
        <v>3</v>
      </c>
      <c r="N186" s="193" t="s">
        <v>42</v>
      </c>
      <c r="O186" s="54"/>
      <c r="P186" s="156">
        <f t="shared" si="11"/>
        <v>0</v>
      </c>
      <c r="Q186" s="156">
        <v>0.00068</v>
      </c>
      <c r="R186" s="156">
        <f t="shared" si="12"/>
        <v>0.00136</v>
      </c>
      <c r="S186" s="156">
        <v>0</v>
      </c>
      <c r="T186" s="157">
        <f t="shared" si="13"/>
        <v>0</v>
      </c>
      <c r="U186" s="33"/>
      <c r="V186" s="33"/>
      <c r="W186" s="33"/>
      <c r="X186" s="33"/>
      <c r="Y186" s="33"/>
      <c r="Z186" s="33"/>
      <c r="AA186" s="33"/>
      <c r="AB186" s="33"/>
      <c r="AC186" s="33"/>
      <c r="AD186" s="33"/>
      <c r="AE186" s="33"/>
      <c r="AR186" s="158" t="s">
        <v>344</v>
      </c>
      <c r="AT186" s="158" t="s">
        <v>341</v>
      </c>
      <c r="AU186" s="158" t="s">
        <v>79</v>
      </c>
      <c r="AY186" s="18" t="s">
        <v>182</v>
      </c>
      <c r="BE186" s="159">
        <f t="shared" si="14"/>
        <v>0</v>
      </c>
      <c r="BF186" s="159">
        <f t="shared" si="15"/>
        <v>0</v>
      </c>
      <c r="BG186" s="159">
        <f t="shared" si="16"/>
        <v>0</v>
      </c>
      <c r="BH186" s="159">
        <f t="shared" si="17"/>
        <v>0</v>
      </c>
      <c r="BI186" s="159">
        <f t="shared" si="18"/>
        <v>0</v>
      </c>
      <c r="BJ186" s="18" t="s">
        <v>15</v>
      </c>
      <c r="BK186" s="159">
        <f t="shared" si="19"/>
        <v>0</v>
      </c>
      <c r="BL186" s="18" t="s">
        <v>269</v>
      </c>
      <c r="BM186" s="158" t="s">
        <v>366</v>
      </c>
    </row>
    <row r="187" spans="1:65" s="2" customFormat="1" ht="16.5" customHeight="1">
      <c r="A187" s="33"/>
      <c r="B187" s="146"/>
      <c r="C187" s="147" t="s">
        <v>367</v>
      </c>
      <c r="D187" s="342" t="s">
        <v>184</v>
      </c>
      <c r="E187" s="148" t="s">
        <v>368</v>
      </c>
      <c r="F187" s="149" t="s">
        <v>369</v>
      </c>
      <c r="G187" s="150" t="s">
        <v>300</v>
      </c>
      <c r="H187" s="151">
        <v>2</v>
      </c>
      <c r="I187" s="152"/>
      <c r="J187" s="153">
        <f t="shared" si="10"/>
        <v>0</v>
      </c>
      <c r="K187" s="149" t="s">
        <v>188</v>
      </c>
      <c r="L187" s="34"/>
      <c r="M187" s="154" t="s">
        <v>3</v>
      </c>
      <c r="N187" s="155" t="s">
        <v>42</v>
      </c>
      <c r="O187" s="54"/>
      <c r="P187" s="156">
        <f t="shared" si="11"/>
        <v>0</v>
      </c>
      <c r="Q187" s="156">
        <v>0</v>
      </c>
      <c r="R187" s="156">
        <f t="shared" si="12"/>
        <v>0</v>
      </c>
      <c r="S187" s="156">
        <v>0.024</v>
      </c>
      <c r="T187" s="157">
        <f t="shared" si="13"/>
        <v>0.048</v>
      </c>
      <c r="U187" s="33"/>
      <c r="V187" s="33"/>
      <c r="W187" s="33"/>
      <c r="X187" s="33"/>
      <c r="Y187" s="33"/>
      <c r="Z187" s="33"/>
      <c r="AA187" s="33"/>
      <c r="AB187" s="33"/>
      <c r="AC187" s="33"/>
      <c r="AD187" s="33"/>
      <c r="AE187" s="33"/>
      <c r="AR187" s="158" t="s">
        <v>269</v>
      </c>
      <c r="AT187" s="158" t="s">
        <v>184</v>
      </c>
      <c r="AU187" s="158" t="s">
        <v>79</v>
      </c>
      <c r="AY187" s="18" t="s">
        <v>182</v>
      </c>
      <c r="BE187" s="159">
        <f t="shared" si="14"/>
        <v>0</v>
      </c>
      <c r="BF187" s="159">
        <f t="shared" si="15"/>
        <v>0</v>
      </c>
      <c r="BG187" s="159">
        <f t="shared" si="16"/>
        <v>0</v>
      </c>
      <c r="BH187" s="159">
        <f t="shared" si="17"/>
        <v>0</v>
      </c>
      <c r="BI187" s="159">
        <f t="shared" si="18"/>
        <v>0</v>
      </c>
      <c r="BJ187" s="18" t="s">
        <v>15</v>
      </c>
      <c r="BK187" s="159">
        <f t="shared" si="19"/>
        <v>0</v>
      </c>
      <c r="BL187" s="18" t="s">
        <v>269</v>
      </c>
      <c r="BM187" s="158" t="s">
        <v>370</v>
      </c>
    </row>
    <row r="188" spans="1:65" s="2" customFormat="1" ht="33" customHeight="1">
      <c r="A188" s="33"/>
      <c r="B188" s="146"/>
      <c r="C188" s="147" t="s">
        <v>371</v>
      </c>
      <c r="D188" s="342" t="s">
        <v>184</v>
      </c>
      <c r="E188" s="148" t="s">
        <v>372</v>
      </c>
      <c r="F188" s="149" t="s">
        <v>373</v>
      </c>
      <c r="G188" s="150" t="s">
        <v>300</v>
      </c>
      <c r="H188" s="151">
        <v>4</v>
      </c>
      <c r="I188" s="152"/>
      <c r="J188" s="153">
        <f t="shared" si="10"/>
        <v>0</v>
      </c>
      <c r="K188" s="149" t="s">
        <v>3</v>
      </c>
      <c r="L188" s="34"/>
      <c r="M188" s="154" t="s">
        <v>3</v>
      </c>
      <c r="N188" s="155" t="s">
        <v>42</v>
      </c>
      <c r="O188" s="54"/>
      <c r="P188" s="156">
        <f t="shared" si="11"/>
        <v>0</v>
      </c>
      <c r="Q188" s="156">
        <v>0</v>
      </c>
      <c r="R188" s="156">
        <f t="shared" si="12"/>
        <v>0</v>
      </c>
      <c r="S188" s="156">
        <v>0</v>
      </c>
      <c r="T188" s="157">
        <f t="shared" si="13"/>
        <v>0</v>
      </c>
      <c r="U188" s="33"/>
      <c r="V188" s="33"/>
      <c r="W188" s="33"/>
      <c r="X188" s="33"/>
      <c r="Y188" s="33"/>
      <c r="Z188" s="33"/>
      <c r="AA188" s="33"/>
      <c r="AB188" s="33"/>
      <c r="AC188" s="33"/>
      <c r="AD188" s="33"/>
      <c r="AE188" s="33"/>
      <c r="AR188" s="158" t="s">
        <v>269</v>
      </c>
      <c r="AT188" s="158" t="s">
        <v>184</v>
      </c>
      <c r="AU188" s="158" t="s">
        <v>79</v>
      </c>
      <c r="AY188" s="18" t="s">
        <v>182</v>
      </c>
      <c r="BE188" s="159">
        <f t="shared" si="14"/>
        <v>0</v>
      </c>
      <c r="BF188" s="159">
        <f t="shared" si="15"/>
        <v>0</v>
      </c>
      <c r="BG188" s="159">
        <f t="shared" si="16"/>
        <v>0</v>
      </c>
      <c r="BH188" s="159">
        <f t="shared" si="17"/>
        <v>0</v>
      </c>
      <c r="BI188" s="159">
        <f t="shared" si="18"/>
        <v>0</v>
      </c>
      <c r="BJ188" s="18" t="s">
        <v>15</v>
      </c>
      <c r="BK188" s="159">
        <f t="shared" si="19"/>
        <v>0</v>
      </c>
      <c r="BL188" s="18" t="s">
        <v>269</v>
      </c>
      <c r="BM188" s="158" t="s">
        <v>374</v>
      </c>
    </row>
    <row r="189" spans="2:51" s="13" customFormat="1" ht="12">
      <c r="B189" s="160"/>
      <c r="D189" s="343" t="s">
        <v>190</v>
      </c>
      <c r="E189" s="161" t="s">
        <v>3</v>
      </c>
      <c r="F189" s="162" t="s">
        <v>87</v>
      </c>
      <c r="H189" s="163">
        <v>4</v>
      </c>
      <c r="I189" s="164"/>
      <c r="L189" s="160"/>
      <c r="M189" s="165"/>
      <c r="N189" s="166"/>
      <c r="O189" s="166"/>
      <c r="P189" s="166"/>
      <c r="Q189" s="166"/>
      <c r="R189" s="166"/>
      <c r="S189" s="166"/>
      <c r="T189" s="167"/>
      <c r="AT189" s="161" t="s">
        <v>190</v>
      </c>
      <c r="AU189" s="161" t="s">
        <v>79</v>
      </c>
      <c r="AV189" s="13" t="s">
        <v>79</v>
      </c>
      <c r="AW189" s="13" t="s">
        <v>33</v>
      </c>
      <c r="AX189" s="13" t="s">
        <v>15</v>
      </c>
      <c r="AY189" s="161" t="s">
        <v>182</v>
      </c>
    </row>
    <row r="190" spans="1:65" s="2" customFormat="1" ht="16.5" customHeight="1">
      <c r="A190" s="33"/>
      <c r="B190" s="146"/>
      <c r="C190" s="184" t="s">
        <v>375</v>
      </c>
      <c r="D190" s="345" t="s">
        <v>341</v>
      </c>
      <c r="E190" s="185" t="s">
        <v>376</v>
      </c>
      <c r="F190" s="186" t="s">
        <v>377</v>
      </c>
      <c r="G190" s="187" t="s">
        <v>194</v>
      </c>
      <c r="H190" s="188">
        <v>7.5</v>
      </c>
      <c r="I190" s="189"/>
      <c r="J190" s="190">
        <f>ROUND(I190*H190,2)</f>
        <v>0</v>
      </c>
      <c r="K190" s="186" t="s">
        <v>188</v>
      </c>
      <c r="L190" s="191"/>
      <c r="M190" s="192" t="s">
        <v>3</v>
      </c>
      <c r="N190" s="193" t="s">
        <v>42</v>
      </c>
      <c r="O190" s="54"/>
      <c r="P190" s="156">
        <f>O190*H190</f>
        <v>0</v>
      </c>
      <c r="Q190" s="156">
        <v>0.003</v>
      </c>
      <c r="R190" s="156">
        <f>Q190*H190</f>
        <v>0.0225</v>
      </c>
      <c r="S190" s="156">
        <v>0</v>
      </c>
      <c r="T190" s="157">
        <f>S190*H190</f>
        <v>0</v>
      </c>
      <c r="U190" s="33"/>
      <c r="V190" s="33"/>
      <c r="W190" s="33"/>
      <c r="X190" s="33"/>
      <c r="Y190" s="33"/>
      <c r="Z190" s="33"/>
      <c r="AA190" s="33"/>
      <c r="AB190" s="33"/>
      <c r="AC190" s="33"/>
      <c r="AD190" s="33"/>
      <c r="AE190" s="33"/>
      <c r="AR190" s="158" t="s">
        <v>344</v>
      </c>
      <c r="AT190" s="158" t="s">
        <v>341</v>
      </c>
      <c r="AU190" s="158" t="s">
        <v>79</v>
      </c>
      <c r="AY190" s="18" t="s">
        <v>182</v>
      </c>
      <c r="BE190" s="159">
        <f>IF(N190="základní",J190,0)</f>
        <v>0</v>
      </c>
      <c r="BF190" s="159">
        <f>IF(N190="snížená",J190,0)</f>
        <v>0</v>
      </c>
      <c r="BG190" s="159">
        <f>IF(N190="zákl. přenesená",J190,0)</f>
        <v>0</v>
      </c>
      <c r="BH190" s="159">
        <f>IF(N190="sníž. přenesená",J190,0)</f>
        <v>0</v>
      </c>
      <c r="BI190" s="159">
        <f>IF(N190="nulová",J190,0)</f>
        <v>0</v>
      </c>
      <c r="BJ190" s="18" t="s">
        <v>15</v>
      </c>
      <c r="BK190" s="159">
        <f>ROUND(I190*H190,2)</f>
        <v>0</v>
      </c>
      <c r="BL190" s="18" t="s">
        <v>269</v>
      </c>
      <c r="BM190" s="158" t="s">
        <v>378</v>
      </c>
    </row>
    <row r="191" spans="1:65" s="2" customFormat="1" ht="44.25" customHeight="1">
      <c r="A191" s="33"/>
      <c r="B191" s="146"/>
      <c r="C191" s="147" t="s">
        <v>379</v>
      </c>
      <c r="D191" s="342" t="s">
        <v>184</v>
      </c>
      <c r="E191" s="148" t="s">
        <v>380</v>
      </c>
      <c r="F191" s="149" t="s">
        <v>381</v>
      </c>
      <c r="G191" s="150" t="s">
        <v>290</v>
      </c>
      <c r="H191" s="183"/>
      <c r="I191" s="152"/>
      <c r="J191" s="153">
        <f>ROUND(I191*H191,2)</f>
        <v>0</v>
      </c>
      <c r="K191" s="149" t="s">
        <v>188</v>
      </c>
      <c r="L191" s="34"/>
      <c r="M191" s="154" t="s">
        <v>3</v>
      </c>
      <c r="N191" s="155" t="s">
        <v>42</v>
      </c>
      <c r="O191" s="54"/>
      <c r="P191" s="156">
        <f>O191*H191</f>
        <v>0</v>
      </c>
      <c r="Q191" s="156">
        <v>0</v>
      </c>
      <c r="R191" s="156">
        <f>Q191*H191</f>
        <v>0</v>
      </c>
      <c r="S191" s="156">
        <v>0</v>
      </c>
      <c r="T191" s="157">
        <f>S191*H191</f>
        <v>0</v>
      </c>
      <c r="U191" s="33"/>
      <c r="V191" s="33"/>
      <c r="W191" s="33"/>
      <c r="X191" s="33"/>
      <c r="Y191" s="33"/>
      <c r="Z191" s="33"/>
      <c r="AA191" s="33"/>
      <c r="AB191" s="33"/>
      <c r="AC191" s="33"/>
      <c r="AD191" s="33"/>
      <c r="AE191" s="33"/>
      <c r="AR191" s="158" t="s">
        <v>269</v>
      </c>
      <c r="AT191" s="158" t="s">
        <v>184</v>
      </c>
      <c r="AU191" s="158" t="s">
        <v>79</v>
      </c>
      <c r="AY191" s="18" t="s">
        <v>182</v>
      </c>
      <c r="BE191" s="159">
        <f>IF(N191="základní",J191,0)</f>
        <v>0</v>
      </c>
      <c r="BF191" s="159">
        <f>IF(N191="snížená",J191,0)</f>
        <v>0</v>
      </c>
      <c r="BG191" s="159">
        <f>IF(N191="zákl. přenesená",J191,0)</f>
        <v>0</v>
      </c>
      <c r="BH191" s="159">
        <f>IF(N191="sníž. přenesená",J191,0)</f>
        <v>0</v>
      </c>
      <c r="BI191" s="159">
        <f>IF(N191="nulová",J191,0)</f>
        <v>0</v>
      </c>
      <c r="BJ191" s="18" t="s">
        <v>15</v>
      </c>
      <c r="BK191" s="159">
        <f>ROUND(I191*H191,2)</f>
        <v>0</v>
      </c>
      <c r="BL191" s="18" t="s">
        <v>269</v>
      </c>
      <c r="BM191" s="158" t="s">
        <v>382</v>
      </c>
    </row>
    <row r="192" spans="2:63" s="12" customFormat="1" ht="22.9" customHeight="1">
      <c r="B192" s="133"/>
      <c r="D192" s="344" t="s">
        <v>70</v>
      </c>
      <c r="E192" s="144" t="s">
        <v>383</v>
      </c>
      <c r="F192" s="144" t="s">
        <v>384</v>
      </c>
      <c r="I192" s="136"/>
      <c r="J192" s="145">
        <f>BK192</f>
        <v>0</v>
      </c>
      <c r="L192" s="133"/>
      <c r="M192" s="138"/>
      <c r="N192" s="139"/>
      <c r="O192" s="139"/>
      <c r="P192" s="140">
        <f>SUM(P193:P204)</f>
        <v>0</v>
      </c>
      <c r="Q192" s="139"/>
      <c r="R192" s="140">
        <f>SUM(R193:R204)</f>
        <v>0.22612780000000002</v>
      </c>
      <c r="S192" s="139"/>
      <c r="T192" s="141">
        <f>SUM(T193:T204)</f>
        <v>0.7485299999999999</v>
      </c>
      <c r="AR192" s="134" t="s">
        <v>79</v>
      </c>
      <c r="AT192" s="142" t="s">
        <v>70</v>
      </c>
      <c r="AU192" s="142" t="s">
        <v>15</v>
      </c>
      <c r="AY192" s="134" t="s">
        <v>182</v>
      </c>
      <c r="BK192" s="143">
        <f>SUM(BK193:BK204)</f>
        <v>0</v>
      </c>
    </row>
    <row r="193" spans="1:65" s="2" customFormat="1" ht="24">
      <c r="A193" s="33"/>
      <c r="B193" s="146"/>
      <c r="C193" s="147" t="s">
        <v>385</v>
      </c>
      <c r="D193" s="342" t="s">
        <v>184</v>
      </c>
      <c r="E193" s="148" t="s">
        <v>386</v>
      </c>
      <c r="F193" s="149" t="s">
        <v>387</v>
      </c>
      <c r="G193" s="150" t="s">
        <v>187</v>
      </c>
      <c r="H193" s="151">
        <v>9</v>
      </c>
      <c r="I193" s="152"/>
      <c r="J193" s="153">
        <f>ROUND(I193*H193,2)</f>
        <v>0</v>
      </c>
      <c r="K193" s="149" t="s">
        <v>188</v>
      </c>
      <c r="L193" s="34"/>
      <c r="M193" s="154" t="s">
        <v>3</v>
      </c>
      <c r="N193" s="155" t="s">
        <v>42</v>
      </c>
      <c r="O193" s="54"/>
      <c r="P193" s="156">
        <f>O193*H193</f>
        <v>0</v>
      </c>
      <c r="Q193" s="156">
        <v>0</v>
      </c>
      <c r="R193" s="156">
        <f>Q193*H193</f>
        <v>0</v>
      </c>
      <c r="S193" s="156">
        <v>0.08317</v>
      </c>
      <c r="T193" s="157">
        <f>S193*H193</f>
        <v>0.7485299999999999</v>
      </c>
      <c r="U193" s="33"/>
      <c r="V193" s="33"/>
      <c r="W193" s="33"/>
      <c r="X193" s="33"/>
      <c r="Y193" s="33"/>
      <c r="Z193" s="33"/>
      <c r="AA193" s="33"/>
      <c r="AB193" s="33"/>
      <c r="AC193" s="33"/>
      <c r="AD193" s="33"/>
      <c r="AE193" s="33"/>
      <c r="AR193" s="158" t="s">
        <v>269</v>
      </c>
      <c r="AT193" s="158" t="s">
        <v>184</v>
      </c>
      <c r="AU193" s="158" t="s">
        <v>79</v>
      </c>
      <c r="AY193" s="18" t="s">
        <v>182</v>
      </c>
      <c r="BE193" s="159">
        <f>IF(N193="základní",J193,0)</f>
        <v>0</v>
      </c>
      <c r="BF193" s="159">
        <f>IF(N193="snížená",J193,0)</f>
        <v>0</v>
      </c>
      <c r="BG193" s="159">
        <f>IF(N193="zákl. přenesená",J193,0)</f>
        <v>0</v>
      </c>
      <c r="BH193" s="159">
        <f>IF(N193="sníž. přenesená",J193,0)</f>
        <v>0</v>
      </c>
      <c r="BI193" s="159">
        <f>IF(N193="nulová",J193,0)</f>
        <v>0</v>
      </c>
      <c r="BJ193" s="18" t="s">
        <v>15</v>
      </c>
      <c r="BK193" s="159">
        <f>ROUND(I193*H193,2)</f>
        <v>0</v>
      </c>
      <c r="BL193" s="18" t="s">
        <v>269</v>
      </c>
      <c r="BM193" s="158" t="s">
        <v>388</v>
      </c>
    </row>
    <row r="194" spans="1:65" s="2" customFormat="1" ht="36">
      <c r="A194" s="33"/>
      <c r="B194" s="146"/>
      <c r="C194" s="147" t="s">
        <v>389</v>
      </c>
      <c r="D194" s="342" t="s">
        <v>184</v>
      </c>
      <c r="E194" s="148" t="s">
        <v>390</v>
      </c>
      <c r="F194" s="149" t="s">
        <v>391</v>
      </c>
      <c r="G194" s="150" t="s">
        <v>187</v>
      </c>
      <c r="H194" s="151">
        <v>9</v>
      </c>
      <c r="I194" s="152"/>
      <c r="J194" s="153">
        <f>ROUND(I194*H194,2)</f>
        <v>0</v>
      </c>
      <c r="K194" s="149" t="s">
        <v>188</v>
      </c>
      <c r="L194" s="34"/>
      <c r="M194" s="154" t="s">
        <v>3</v>
      </c>
      <c r="N194" s="155" t="s">
        <v>42</v>
      </c>
      <c r="O194" s="54"/>
      <c r="P194" s="156">
        <f>O194*H194</f>
        <v>0</v>
      </c>
      <c r="Q194" s="156">
        <v>0.00367</v>
      </c>
      <c r="R194" s="156">
        <f>Q194*H194</f>
        <v>0.033030000000000004</v>
      </c>
      <c r="S194" s="156">
        <v>0</v>
      </c>
      <c r="T194" s="157">
        <f>S194*H194</f>
        <v>0</v>
      </c>
      <c r="U194" s="33"/>
      <c r="V194" s="33"/>
      <c r="W194" s="33"/>
      <c r="X194" s="33"/>
      <c r="Y194" s="33"/>
      <c r="Z194" s="33"/>
      <c r="AA194" s="33"/>
      <c r="AB194" s="33"/>
      <c r="AC194" s="33"/>
      <c r="AD194" s="33"/>
      <c r="AE194" s="33"/>
      <c r="AR194" s="158" t="s">
        <v>269</v>
      </c>
      <c r="AT194" s="158" t="s">
        <v>184</v>
      </c>
      <c r="AU194" s="158" t="s">
        <v>79</v>
      </c>
      <c r="AY194" s="18" t="s">
        <v>182</v>
      </c>
      <c r="BE194" s="159">
        <f>IF(N194="základní",J194,0)</f>
        <v>0</v>
      </c>
      <c r="BF194" s="159">
        <f>IF(N194="snížená",J194,0)</f>
        <v>0</v>
      </c>
      <c r="BG194" s="159">
        <f>IF(N194="zákl. přenesená",J194,0)</f>
        <v>0</v>
      </c>
      <c r="BH194" s="159">
        <f>IF(N194="sníž. přenesená",J194,0)</f>
        <v>0</v>
      </c>
      <c r="BI194" s="159">
        <f>IF(N194="nulová",J194,0)</f>
        <v>0</v>
      </c>
      <c r="BJ194" s="18" t="s">
        <v>15</v>
      </c>
      <c r="BK194" s="159">
        <f>ROUND(I194*H194,2)</f>
        <v>0</v>
      </c>
      <c r="BL194" s="18" t="s">
        <v>269</v>
      </c>
      <c r="BM194" s="158" t="s">
        <v>392</v>
      </c>
    </row>
    <row r="195" spans="2:51" s="13" customFormat="1" ht="12">
      <c r="B195" s="160"/>
      <c r="D195" s="343" t="s">
        <v>190</v>
      </c>
      <c r="E195" s="161" t="s">
        <v>3</v>
      </c>
      <c r="F195" s="162" t="s">
        <v>226</v>
      </c>
      <c r="H195" s="163">
        <v>9</v>
      </c>
      <c r="I195" s="164"/>
      <c r="L195" s="160"/>
      <c r="M195" s="165"/>
      <c r="N195" s="166"/>
      <c r="O195" s="166"/>
      <c r="P195" s="166"/>
      <c r="Q195" s="166"/>
      <c r="R195" s="166"/>
      <c r="S195" s="166"/>
      <c r="T195" s="167"/>
      <c r="AT195" s="161" t="s">
        <v>190</v>
      </c>
      <c r="AU195" s="161" t="s">
        <v>79</v>
      </c>
      <c r="AV195" s="13" t="s">
        <v>79</v>
      </c>
      <c r="AW195" s="13" t="s">
        <v>33</v>
      </c>
      <c r="AX195" s="13" t="s">
        <v>15</v>
      </c>
      <c r="AY195" s="161" t="s">
        <v>182</v>
      </c>
    </row>
    <row r="196" spans="1:65" s="2" customFormat="1" ht="24">
      <c r="A196" s="33"/>
      <c r="B196" s="146"/>
      <c r="C196" s="184" t="s">
        <v>393</v>
      </c>
      <c r="D196" s="345" t="s">
        <v>341</v>
      </c>
      <c r="E196" s="185" t="s">
        <v>394</v>
      </c>
      <c r="F196" s="186" t="s">
        <v>395</v>
      </c>
      <c r="G196" s="187" t="s">
        <v>187</v>
      </c>
      <c r="H196" s="188">
        <v>9.9</v>
      </c>
      <c r="I196" s="189"/>
      <c r="J196" s="190">
        <f>ROUND(I196*H196,2)</f>
        <v>0</v>
      </c>
      <c r="K196" s="186" t="s">
        <v>3</v>
      </c>
      <c r="L196" s="191"/>
      <c r="M196" s="192" t="s">
        <v>3</v>
      </c>
      <c r="N196" s="193" t="s">
        <v>42</v>
      </c>
      <c r="O196" s="54"/>
      <c r="P196" s="156">
        <f>O196*H196</f>
        <v>0</v>
      </c>
      <c r="Q196" s="156">
        <v>0.0192</v>
      </c>
      <c r="R196" s="156">
        <f>Q196*H196</f>
        <v>0.19008</v>
      </c>
      <c r="S196" s="156">
        <v>0</v>
      </c>
      <c r="T196" s="157">
        <f>S196*H196</f>
        <v>0</v>
      </c>
      <c r="U196" s="33"/>
      <c r="V196" s="33"/>
      <c r="W196" s="33"/>
      <c r="X196" s="33"/>
      <c r="Y196" s="33"/>
      <c r="Z196" s="33"/>
      <c r="AA196" s="33"/>
      <c r="AB196" s="33"/>
      <c r="AC196" s="33"/>
      <c r="AD196" s="33"/>
      <c r="AE196" s="33"/>
      <c r="AR196" s="158" t="s">
        <v>344</v>
      </c>
      <c r="AT196" s="158" t="s">
        <v>341</v>
      </c>
      <c r="AU196" s="158" t="s">
        <v>79</v>
      </c>
      <c r="AY196" s="18" t="s">
        <v>182</v>
      </c>
      <c r="BE196" s="159">
        <f>IF(N196="základní",J196,0)</f>
        <v>0</v>
      </c>
      <c r="BF196" s="159">
        <f>IF(N196="snížená",J196,0)</f>
        <v>0</v>
      </c>
      <c r="BG196" s="159">
        <f>IF(N196="zákl. přenesená",J196,0)</f>
        <v>0</v>
      </c>
      <c r="BH196" s="159">
        <f>IF(N196="sníž. přenesená",J196,0)</f>
        <v>0</v>
      </c>
      <c r="BI196" s="159">
        <f>IF(N196="nulová",J196,0)</f>
        <v>0</v>
      </c>
      <c r="BJ196" s="18" t="s">
        <v>15</v>
      </c>
      <c r="BK196" s="159">
        <f>ROUND(I196*H196,2)</f>
        <v>0</v>
      </c>
      <c r="BL196" s="18" t="s">
        <v>269</v>
      </c>
      <c r="BM196" s="158" t="s">
        <v>396</v>
      </c>
    </row>
    <row r="197" spans="2:51" s="13" customFormat="1" ht="12">
      <c r="B197" s="160"/>
      <c r="D197" s="343" t="s">
        <v>190</v>
      </c>
      <c r="F197" s="162" t="s">
        <v>397</v>
      </c>
      <c r="H197" s="163">
        <v>9.9</v>
      </c>
      <c r="I197" s="164"/>
      <c r="L197" s="160"/>
      <c r="M197" s="165"/>
      <c r="N197" s="166"/>
      <c r="O197" s="166"/>
      <c r="P197" s="166"/>
      <c r="Q197" s="166"/>
      <c r="R197" s="166"/>
      <c r="S197" s="166"/>
      <c r="T197" s="167"/>
      <c r="AT197" s="161" t="s">
        <v>190</v>
      </c>
      <c r="AU197" s="161" t="s">
        <v>79</v>
      </c>
      <c r="AV197" s="13" t="s">
        <v>79</v>
      </c>
      <c r="AW197" s="13" t="s">
        <v>4</v>
      </c>
      <c r="AX197" s="13" t="s">
        <v>15</v>
      </c>
      <c r="AY197" s="161" t="s">
        <v>182</v>
      </c>
    </row>
    <row r="198" spans="1:65" s="2" customFormat="1" ht="24">
      <c r="A198" s="33"/>
      <c r="B198" s="146"/>
      <c r="C198" s="147" t="s">
        <v>398</v>
      </c>
      <c r="D198" s="342" t="s">
        <v>184</v>
      </c>
      <c r="E198" s="148" t="s">
        <v>399</v>
      </c>
      <c r="F198" s="149" t="s">
        <v>400</v>
      </c>
      <c r="G198" s="150" t="s">
        <v>187</v>
      </c>
      <c r="H198" s="151">
        <v>9</v>
      </c>
      <c r="I198" s="152"/>
      <c r="J198" s="153">
        <f>ROUND(I198*H198,2)</f>
        <v>0</v>
      </c>
      <c r="K198" s="149" t="s">
        <v>188</v>
      </c>
      <c r="L198" s="34"/>
      <c r="M198" s="154" t="s">
        <v>3</v>
      </c>
      <c r="N198" s="155" t="s">
        <v>42</v>
      </c>
      <c r="O198" s="54"/>
      <c r="P198" s="156">
        <f>O198*H198</f>
        <v>0</v>
      </c>
      <c r="Q198" s="156">
        <v>0</v>
      </c>
      <c r="R198" s="156">
        <f>Q198*H198</f>
        <v>0</v>
      </c>
      <c r="S198" s="156">
        <v>0</v>
      </c>
      <c r="T198" s="157">
        <f>S198*H198</f>
        <v>0</v>
      </c>
      <c r="U198" s="33"/>
      <c r="V198" s="33"/>
      <c r="W198" s="33"/>
      <c r="X198" s="33"/>
      <c r="Y198" s="33"/>
      <c r="Z198" s="33"/>
      <c r="AA198" s="33"/>
      <c r="AB198" s="33"/>
      <c r="AC198" s="33"/>
      <c r="AD198" s="33"/>
      <c r="AE198" s="33"/>
      <c r="AR198" s="158" t="s">
        <v>269</v>
      </c>
      <c r="AT198" s="158" t="s">
        <v>184</v>
      </c>
      <c r="AU198" s="158" t="s">
        <v>79</v>
      </c>
      <c r="AY198" s="18" t="s">
        <v>182</v>
      </c>
      <c r="BE198" s="159">
        <f>IF(N198="základní",J198,0)</f>
        <v>0</v>
      </c>
      <c r="BF198" s="159">
        <f>IF(N198="snížená",J198,0)</f>
        <v>0</v>
      </c>
      <c r="BG198" s="159">
        <f>IF(N198="zákl. přenesená",J198,0)</f>
        <v>0</v>
      </c>
      <c r="BH198" s="159">
        <f>IF(N198="sníž. přenesená",J198,0)</f>
        <v>0</v>
      </c>
      <c r="BI198" s="159">
        <f>IF(N198="nulová",J198,0)</f>
        <v>0</v>
      </c>
      <c r="BJ198" s="18" t="s">
        <v>15</v>
      </c>
      <c r="BK198" s="159">
        <f>ROUND(I198*H198,2)</f>
        <v>0</v>
      </c>
      <c r="BL198" s="18" t="s">
        <v>269</v>
      </c>
      <c r="BM198" s="158" t="s">
        <v>401</v>
      </c>
    </row>
    <row r="199" spans="1:65" s="2" customFormat="1" ht="16.5" customHeight="1">
      <c r="A199" s="33"/>
      <c r="B199" s="146"/>
      <c r="C199" s="147" t="s">
        <v>402</v>
      </c>
      <c r="D199" s="342" t="s">
        <v>184</v>
      </c>
      <c r="E199" s="148" t="s">
        <v>403</v>
      </c>
      <c r="F199" s="149" t="s">
        <v>404</v>
      </c>
      <c r="G199" s="150" t="s">
        <v>187</v>
      </c>
      <c r="H199" s="151">
        <v>9</v>
      </c>
      <c r="I199" s="152"/>
      <c r="J199" s="153">
        <f>ROUND(I199*H199,2)</f>
        <v>0</v>
      </c>
      <c r="K199" s="149" t="s">
        <v>188</v>
      </c>
      <c r="L199" s="34"/>
      <c r="M199" s="154" t="s">
        <v>3</v>
      </c>
      <c r="N199" s="155" t="s">
        <v>42</v>
      </c>
      <c r="O199" s="54"/>
      <c r="P199" s="156">
        <f>O199*H199</f>
        <v>0</v>
      </c>
      <c r="Q199" s="156">
        <v>0.0003</v>
      </c>
      <c r="R199" s="156">
        <f>Q199*H199</f>
        <v>0.0026999999999999997</v>
      </c>
      <c r="S199" s="156">
        <v>0</v>
      </c>
      <c r="T199" s="157">
        <f>S199*H199</f>
        <v>0</v>
      </c>
      <c r="U199" s="33"/>
      <c r="V199" s="33"/>
      <c r="W199" s="33"/>
      <c r="X199" s="33"/>
      <c r="Y199" s="33"/>
      <c r="Z199" s="33"/>
      <c r="AA199" s="33"/>
      <c r="AB199" s="33"/>
      <c r="AC199" s="33"/>
      <c r="AD199" s="33"/>
      <c r="AE199" s="33"/>
      <c r="AR199" s="158" t="s">
        <v>269</v>
      </c>
      <c r="AT199" s="158" t="s">
        <v>184</v>
      </c>
      <c r="AU199" s="158" t="s">
        <v>79</v>
      </c>
      <c r="AY199" s="18" t="s">
        <v>182</v>
      </c>
      <c r="BE199" s="159">
        <f>IF(N199="základní",J199,0)</f>
        <v>0</v>
      </c>
      <c r="BF199" s="159">
        <f>IF(N199="snížená",J199,0)</f>
        <v>0</v>
      </c>
      <c r="BG199" s="159">
        <f>IF(N199="zákl. přenesená",J199,0)</f>
        <v>0</v>
      </c>
      <c r="BH199" s="159">
        <f>IF(N199="sníž. přenesená",J199,0)</f>
        <v>0</v>
      </c>
      <c r="BI199" s="159">
        <f>IF(N199="nulová",J199,0)</f>
        <v>0</v>
      </c>
      <c r="BJ199" s="18" t="s">
        <v>15</v>
      </c>
      <c r="BK199" s="159">
        <f>ROUND(I199*H199,2)</f>
        <v>0</v>
      </c>
      <c r="BL199" s="18" t="s">
        <v>269</v>
      </c>
      <c r="BM199" s="158" t="s">
        <v>405</v>
      </c>
    </row>
    <row r="200" spans="1:65" s="2" customFormat="1" ht="21.75" customHeight="1">
      <c r="A200" s="33"/>
      <c r="B200" s="146"/>
      <c r="C200" s="147" t="s">
        <v>406</v>
      </c>
      <c r="D200" s="342" t="s">
        <v>184</v>
      </c>
      <c r="E200" s="148" t="s">
        <v>407</v>
      </c>
      <c r="F200" s="149" t="s">
        <v>408</v>
      </c>
      <c r="G200" s="150" t="s">
        <v>194</v>
      </c>
      <c r="H200" s="151">
        <v>1.4</v>
      </c>
      <c r="I200" s="152"/>
      <c r="J200" s="153">
        <f>ROUND(I200*H200,2)</f>
        <v>0</v>
      </c>
      <c r="K200" s="149" t="s">
        <v>188</v>
      </c>
      <c r="L200" s="34"/>
      <c r="M200" s="154" t="s">
        <v>3</v>
      </c>
      <c r="N200" s="155" t="s">
        <v>42</v>
      </c>
      <c r="O200" s="54"/>
      <c r="P200" s="156">
        <f>O200*H200</f>
        <v>0</v>
      </c>
      <c r="Q200" s="156">
        <v>4E-05</v>
      </c>
      <c r="R200" s="156">
        <f>Q200*H200</f>
        <v>5.6E-05</v>
      </c>
      <c r="S200" s="156">
        <v>0</v>
      </c>
      <c r="T200" s="157">
        <f>S200*H200</f>
        <v>0</v>
      </c>
      <c r="U200" s="33"/>
      <c r="V200" s="33"/>
      <c r="W200" s="33"/>
      <c r="X200" s="33"/>
      <c r="Y200" s="33"/>
      <c r="Z200" s="33"/>
      <c r="AA200" s="33"/>
      <c r="AB200" s="33"/>
      <c r="AC200" s="33"/>
      <c r="AD200" s="33"/>
      <c r="AE200" s="33"/>
      <c r="AR200" s="158" t="s">
        <v>269</v>
      </c>
      <c r="AT200" s="158" t="s">
        <v>184</v>
      </c>
      <c r="AU200" s="158" t="s">
        <v>79</v>
      </c>
      <c r="AY200" s="18" t="s">
        <v>182</v>
      </c>
      <c r="BE200" s="159">
        <f>IF(N200="základní",J200,0)</f>
        <v>0</v>
      </c>
      <c r="BF200" s="159">
        <f>IF(N200="snížená",J200,0)</f>
        <v>0</v>
      </c>
      <c r="BG200" s="159">
        <f>IF(N200="zákl. přenesená",J200,0)</f>
        <v>0</v>
      </c>
      <c r="BH200" s="159">
        <f>IF(N200="sníž. přenesená",J200,0)</f>
        <v>0</v>
      </c>
      <c r="BI200" s="159">
        <f>IF(N200="nulová",J200,0)</f>
        <v>0</v>
      </c>
      <c r="BJ200" s="18" t="s">
        <v>15</v>
      </c>
      <c r="BK200" s="159">
        <f>ROUND(I200*H200,2)</f>
        <v>0</v>
      </c>
      <c r="BL200" s="18" t="s">
        <v>269</v>
      </c>
      <c r="BM200" s="158" t="s">
        <v>409</v>
      </c>
    </row>
    <row r="201" spans="2:51" s="13" customFormat="1" ht="12">
      <c r="B201" s="160"/>
      <c r="D201" s="343" t="s">
        <v>190</v>
      </c>
      <c r="E201" s="161" t="s">
        <v>3</v>
      </c>
      <c r="F201" s="162" t="s">
        <v>410</v>
      </c>
      <c r="H201" s="163">
        <v>1.4</v>
      </c>
      <c r="I201" s="164"/>
      <c r="L201" s="160"/>
      <c r="M201" s="165"/>
      <c r="N201" s="166"/>
      <c r="O201" s="166"/>
      <c r="P201" s="166"/>
      <c r="Q201" s="166"/>
      <c r="R201" s="166"/>
      <c r="S201" s="166"/>
      <c r="T201" s="167"/>
      <c r="AT201" s="161" t="s">
        <v>190</v>
      </c>
      <c r="AU201" s="161" t="s">
        <v>79</v>
      </c>
      <c r="AV201" s="13" t="s">
        <v>79</v>
      </c>
      <c r="AW201" s="13" t="s">
        <v>33</v>
      </c>
      <c r="AX201" s="13" t="s">
        <v>15</v>
      </c>
      <c r="AY201" s="161" t="s">
        <v>182</v>
      </c>
    </row>
    <row r="202" spans="1:65" s="2" customFormat="1" ht="16.5" customHeight="1">
      <c r="A202" s="33"/>
      <c r="B202" s="146"/>
      <c r="C202" s="184" t="s">
        <v>411</v>
      </c>
      <c r="D202" s="345" t="s">
        <v>341</v>
      </c>
      <c r="E202" s="185" t="s">
        <v>412</v>
      </c>
      <c r="F202" s="186" t="s">
        <v>413</v>
      </c>
      <c r="G202" s="187" t="s">
        <v>194</v>
      </c>
      <c r="H202" s="188">
        <v>1.54</v>
      </c>
      <c r="I202" s="189"/>
      <c r="J202" s="190">
        <f>ROUND(I202*H202,2)</f>
        <v>0</v>
      </c>
      <c r="K202" s="186" t="s">
        <v>188</v>
      </c>
      <c r="L202" s="191"/>
      <c r="M202" s="192" t="s">
        <v>3</v>
      </c>
      <c r="N202" s="193" t="s">
        <v>42</v>
      </c>
      <c r="O202" s="54"/>
      <c r="P202" s="156">
        <f>O202*H202</f>
        <v>0</v>
      </c>
      <c r="Q202" s="156">
        <v>0.00017</v>
      </c>
      <c r="R202" s="156">
        <f>Q202*H202</f>
        <v>0.0002618</v>
      </c>
      <c r="S202" s="156">
        <v>0</v>
      </c>
      <c r="T202" s="157">
        <f>S202*H202</f>
        <v>0</v>
      </c>
      <c r="U202" s="33"/>
      <c r="V202" s="33"/>
      <c r="W202" s="33"/>
      <c r="X202" s="33"/>
      <c r="Y202" s="33"/>
      <c r="Z202" s="33"/>
      <c r="AA202" s="33"/>
      <c r="AB202" s="33"/>
      <c r="AC202" s="33"/>
      <c r="AD202" s="33"/>
      <c r="AE202" s="33"/>
      <c r="AR202" s="158" t="s">
        <v>344</v>
      </c>
      <c r="AT202" s="158" t="s">
        <v>341</v>
      </c>
      <c r="AU202" s="158" t="s">
        <v>79</v>
      </c>
      <c r="AY202" s="18" t="s">
        <v>182</v>
      </c>
      <c r="BE202" s="159">
        <f>IF(N202="základní",J202,0)</f>
        <v>0</v>
      </c>
      <c r="BF202" s="159">
        <f>IF(N202="snížená",J202,0)</f>
        <v>0</v>
      </c>
      <c r="BG202" s="159">
        <f>IF(N202="zákl. přenesená",J202,0)</f>
        <v>0</v>
      </c>
      <c r="BH202" s="159">
        <f>IF(N202="sníž. přenesená",J202,0)</f>
        <v>0</v>
      </c>
      <c r="BI202" s="159">
        <f>IF(N202="nulová",J202,0)</f>
        <v>0</v>
      </c>
      <c r="BJ202" s="18" t="s">
        <v>15</v>
      </c>
      <c r="BK202" s="159">
        <f>ROUND(I202*H202,2)</f>
        <v>0</v>
      </c>
      <c r="BL202" s="18" t="s">
        <v>269</v>
      </c>
      <c r="BM202" s="158" t="s">
        <v>414</v>
      </c>
    </row>
    <row r="203" spans="2:51" s="13" customFormat="1" ht="12">
      <c r="B203" s="160"/>
      <c r="D203" s="343" t="s">
        <v>190</v>
      </c>
      <c r="F203" s="162" t="s">
        <v>415</v>
      </c>
      <c r="H203" s="163">
        <v>1.54</v>
      </c>
      <c r="I203" s="164"/>
      <c r="L203" s="160"/>
      <c r="M203" s="165"/>
      <c r="N203" s="166"/>
      <c r="O203" s="166"/>
      <c r="P203" s="166"/>
      <c r="Q203" s="166"/>
      <c r="R203" s="166"/>
      <c r="S203" s="166"/>
      <c r="T203" s="167"/>
      <c r="AT203" s="161" t="s">
        <v>190</v>
      </c>
      <c r="AU203" s="161" t="s">
        <v>79</v>
      </c>
      <c r="AV203" s="13" t="s">
        <v>79</v>
      </c>
      <c r="AW203" s="13" t="s">
        <v>4</v>
      </c>
      <c r="AX203" s="13" t="s">
        <v>15</v>
      </c>
      <c r="AY203" s="161" t="s">
        <v>182</v>
      </c>
    </row>
    <row r="204" spans="1:65" s="2" customFormat="1" ht="44.25" customHeight="1">
      <c r="A204" s="33"/>
      <c r="B204" s="146"/>
      <c r="C204" s="147" t="s">
        <v>416</v>
      </c>
      <c r="D204" s="342" t="s">
        <v>184</v>
      </c>
      <c r="E204" s="148" t="s">
        <v>417</v>
      </c>
      <c r="F204" s="149" t="s">
        <v>418</v>
      </c>
      <c r="G204" s="150" t="s">
        <v>290</v>
      </c>
      <c r="H204" s="183"/>
      <c r="I204" s="152"/>
      <c r="J204" s="153">
        <f>ROUND(I204*H204,2)</f>
        <v>0</v>
      </c>
      <c r="K204" s="149" t="s">
        <v>188</v>
      </c>
      <c r="L204" s="34"/>
      <c r="M204" s="154" t="s">
        <v>3</v>
      </c>
      <c r="N204" s="155" t="s">
        <v>42</v>
      </c>
      <c r="O204" s="54"/>
      <c r="P204" s="156">
        <f>O204*H204</f>
        <v>0</v>
      </c>
      <c r="Q204" s="156">
        <v>0</v>
      </c>
      <c r="R204" s="156">
        <f>Q204*H204</f>
        <v>0</v>
      </c>
      <c r="S204" s="156">
        <v>0</v>
      </c>
      <c r="T204" s="157">
        <f>S204*H204</f>
        <v>0</v>
      </c>
      <c r="U204" s="33"/>
      <c r="V204" s="33"/>
      <c r="W204" s="33"/>
      <c r="X204" s="33"/>
      <c r="Y204" s="33"/>
      <c r="Z204" s="33"/>
      <c r="AA204" s="33"/>
      <c r="AB204" s="33"/>
      <c r="AC204" s="33"/>
      <c r="AD204" s="33"/>
      <c r="AE204" s="33"/>
      <c r="AR204" s="158" t="s">
        <v>269</v>
      </c>
      <c r="AT204" s="158" t="s">
        <v>184</v>
      </c>
      <c r="AU204" s="158" t="s">
        <v>79</v>
      </c>
      <c r="AY204" s="18" t="s">
        <v>182</v>
      </c>
      <c r="BE204" s="159">
        <f>IF(N204="základní",J204,0)</f>
        <v>0</v>
      </c>
      <c r="BF204" s="159">
        <f>IF(N204="snížená",J204,0)</f>
        <v>0</v>
      </c>
      <c r="BG204" s="159">
        <f>IF(N204="zákl. přenesená",J204,0)</f>
        <v>0</v>
      </c>
      <c r="BH204" s="159">
        <f>IF(N204="sníž. přenesená",J204,0)</f>
        <v>0</v>
      </c>
      <c r="BI204" s="159">
        <f>IF(N204="nulová",J204,0)</f>
        <v>0</v>
      </c>
      <c r="BJ204" s="18" t="s">
        <v>15</v>
      </c>
      <c r="BK204" s="159">
        <f>ROUND(I204*H204,2)</f>
        <v>0</v>
      </c>
      <c r="BL204" s="18" t="s">
        <v>269</v>
      </c>
      <c r="BM204" s="158" t="s">
        <v>419</v>
      </c>
    </row>
    <row r="205" spans="2:63" s="12" customFormat="1" ht="22.9" customHeight="1">
      <c r="B205" s="133"/>
      <c r="D205" s="344" t="s">
        <v>70</v>
      </c>
      <c r="E205" s="144" t="s">
        <v>420</v>
      </c>
      <c r="F205" s="144" t="s">
        <v>421</v>
      </c>
      <c r="I205" s="136"/>
      <c r="J205" s="145">
        <f>BK205</f>
        <v>0</v>
      </c>
      <c r="L205" s="133"/>
      <c r="M205" s="138"/>
      <c r="N205" s="139"/>
      <c r="O205" s="139"/>
      <c r="P205" s="140">
        <f>SUM(P206:P232)</f>
        <v>0</v>
      </c>
      <c r="Q205" s="139"/>
      <c r="R205" s="140">
        <f>SUM(R206:R232)</f>
        <v>0.14972599999999997</v>
      </c>
      <c r="S205" s="139"/>
      <c r="T205" s="141">
        <f>SUM(T206:T232)</f>
        <v>2.5754</v>
      </c>
      <c r="AR205" s="134" t="s">
        <v>79</v>
      </c>
      <c r="AT205" s="142" t="s">
        <v>70</v>
      </c>
      <c r="AU205" s="142" t="s">
        <v>15</v>
      </c>
      <c r="AY205" s="134" t="s">
        <v>182</v>
      </c>
      <c r="BK205" s="143">
        <f>SUM(BK206:BK232)</f>
        <v>0</v>
      </c>
    </row>
    <row r="206" spans="1:65" s="2" customFormat="1" ht="24">
      <c r="A206" s="33"/>
      <c r="B206" s="146"/>
      <c r="C206" s="147" t="s">
        <v>422</v>
      </c>
      <c r="D206" s="342" t="s">
        <v>184</v>
      </c>
      <c r="E206" s="148" t="s">
        <v>423</v>
      </c>
      <c r="F206" s="149" t="s">
        <v>424</v>
      </c>
      <c r="G206" s="150" t="s">
        <v>187</v>
      </c>
      <c r="H206" s="151">
        <v>31.6</v>
      </c>
      <c r="I206" s="152"/>
      <c r="J206" s="153">
        <f>ROUND(I206*H206,2)</f>
        <v>0</v>
      </c>
      <c r="K206" s="149" t="s">
        <v>188</v>
      </c>
      <c r="L206" s="34"/>
      <c r="M206" s="154" t="s">
        <v>3</v>
      </c>
      <c r="N206" s="155" t="s">
        <v>42</v>
      </c>
      <c r="O206" s="54"/>
      <c r="P206" s="156">
        <f>O206*H206</f>
        <v>0</v>
      </c>
      <c r="Q206" s="156">
        <v>0</v>
      </c>
      <c r="R206" s="156">
        <f>Q206*H206</f>
        <v>0</v>
      </c>
      <c r="S206" s="156">
        <v>0.0815</v>
      </c>
      <c r="T206" s="157">
        <f>S206*H206</f>
        <v>2.5754</v>
      </c>
      <c r="U206" s="33"/>
      <c r="V206" s="33"/>
      <c r="W206" s="33"/>
      <c r="X206" s="33"/>
      <c r="Y206" s="33"/>
      <c r="Z206" s="33"/>
      <c r="AA206" s="33"/>
      <c r="AB206" s="33"/>
      <c r="AC206" s="33"/>
      <c r="AD206" s="33"/>
      <c r="AE206" s="33"/>
      <c r="AR206" s="158" t="s">
        <v>269</v>
      </c>
      <c r="AT206" s="158" t="s">
        <v>184</v>
      </c>
      <c r="AU206" s="158" t="s">
        <v>79</v>
      </c>
      <c r="AY206" s="18" t="s">
        <v>182</v>
      </c>
      <c r="BE206" s="159">
        <f>IF(N206="základní",J206,0)</f>
        <v>0</v>
      </c>
      <c r="BF206" s="159">
        <f>IF(N206="snížená",J206,0)</f>
        <v>0</v>
      </c>
      <c r="BG206" s="159">
        <f>IF(N206="zákl. přenesená",J206,0)</f>
        <v>0</v>
      </c>
      <c r="BH206" s="159">
        <f>IF(N206="sníž. přenesená",J206,0)</f>
        <v>0</v>
      </c>
      <c r="BI206" s="159">
        <f>IF(N206="nulová",J206,0)</f>
        <v>0</v>
      </c>
      <c r="BJ206" s="18" t="s">
        <v>15</v>
      </c>
      <c r="BK206" s="159">
        <f>ROUND(I206*H206,2)</f>
        <v>0</v>
      </c>
      <c r="BL206" s="18" t="s">
        <v>269</v>
      </c>
      <c r="BM206" s="158" t="s">
        <v>425</v>
      </c>
    </row>
    <row r="207" spans="2:51" s="13" customFormat="1" ht="12">
      <c r="B207" s="160"/>
      <c r="D207" s="343" t="s">
        <v>190</v>
      </c>
      <c r="E207" s="161" t="s">
        <v>3</v>
      </c>
      <c r="F207" s="162" t="s">
        <v>426</v>
      </c>
      <c r="H207" s="163">
        <v>34.4</v>
      </c>
      <c r="I207" s="164"/>
      <c r="L207" s="160"/>
      <c r="M207" s="165"/>
      <c r="N207" s="166"/>
      <c r="O207" s="166"/>
      <c r="P207" s="166"/>
      <c r="Q207" s="166"/>
      <c r="R207" s="166"/>
      <c r="S207" s="166"/>
      <c r="T207" s="167"/>
      <c r="AT207" s="161" t="s">
        <v>190</v>
      </c>
      <c r="AU207" s="161" t="s">
        <v>79</v>
      </c>
      <c r="AV207" s="13" t="s">
        <v>79</v>
      </c>
      <c r="AW207" s="13" t="s">
        <v>33</v>
      </c>
      <c r="AX207" s="13" t="s">
        <v>71</v>
      </c>
      <c r="AY207" s="161" t="s">
        <v>182</v>
      </c>
    </row>
    <row r="208" spans="2:51" s="13" customFormat="1" ht="12">
      <c r="B208" s="160"/>
      <c r="D208" s="343" t="s">
        <v>190</v>
      </c>
      <c r="E208" s="161" t="s">
        <v>3</v>
      </c>
      <c r="F208" s="162" t="s">
        <v>209</v>
      </c>
      <c r="H208" s="163">
        <v>-2.8</v>
      </c>
      <c r="I208" s="164"/>
      <c r="L208" s="160"/>
      <c r="M208" s="165"/>
      <c r="N208" s="166"/>
      <c r="O208" s="166"/>
      <c r="P208" s="166"/>
      <c r="Q208" s="166"/>
      <c r="R208" s="166"/>
      <c r="S208" s="166"/>
      <c r="T208" s="167"/>
      <c r="AT208" s="161" t="s">
        <v>190</v>
      </c>
      <c r="AU208" s="161" t="s">
        <v>79</v>
      </c>
      <c r="AV208" s="13" t="s">
        <v>79</v>
      </c>
      <c r="AW208" s="13" t="s">
        <v>33</v>
      </c>
      <c r="AX208" s="13" t="s">
        <v>71</v>
      </c>
      <c r="AY208" s="161" t="s">
        <v>182</v>
      </c>
    </row>
    <row r="209" spans="2:51" s="14" customFormat="1" ht="12">
      <c r="B209" s="168"/>
      <c r="D209" s="343" t="s">
        <v>190</v>
      </c>
      <c r="E209" s="169" t="s">
        <v>3</v>
      </c>
      <c r="F209" s="170" t="s">
        <v>198</v>
      </c>
      <c r="H209" s="171">
        <v>31.6</v>
      </c>
      <c r="I209" s="172"/>
      <c r="L209" s="168"/>
      <c r="M209" s="173"/>
      <c r="N209" s="174"/>
      <c r="O209" s="174"/>
      <c r="P209" s="174"/>
      <c r="Q209" s="174"/>
      <c r="R209" s="174"/>
      <c r="S209" s="174"/>
      <c r="T209" s="175"/>
      <c r="AT209" s="169" t="s">
        <v>190</v>
      </c>
      <c r="AU209" s="169" t="s">
        <v>79</v>
      </c>
      <c r="AV209" s="14" t="s">
        <v>87</v>
      </c>
      <c r="AW209" s="14" t="s">
        <v>33</v>
      </c>
      <c r="AX209" s="14" t="s">
        <v>15</v>
      </c>
      <c r="AY209" s="169" t="s">
        <v>182</v>
      </c>
    </row>
    <row r="210" spans="1:65" s="2" customFormat="1" ht="44.25" customHeight="1">
      <c r="A210" s="33"/>
      <c r="B210" s="146"/>
      <c r="C210" s="147" t="s">
        <v>427</v>
      </c>
      <c r="D210" s="342" t="s">
        <v>184</v>
      </c>
      <c r="E210" s="148" t="s">
        <v>428</v>
      </c>
      <c r="F210" s="149" t="s">
        <v>429</v>
      </c>
      <c r="G210" s="150" t="s">
        <v>187</v>
      </c>
      <c r="H210" s="151">
        <v>38.48</v>
      </c>
      <c r="I210" s="152"/>
      <c r="J210" s="153">
        <f>ROUND(I210*H210,2)</f>
        <v>0</v>
      </c>
      <c r="K210" s="149" t="s">
        <v>188</v>
      </c>
      <c r="L210" s="34"/>
      <c r="M210" s="154" t="s">
        <v>3</v>
      </c>
      <c r="N210" s="155" t="s">
        <v>42</v>
      </c>
      <c r="O210" s="54"/>
      <c r="P210" s="156">
        <f>O210*H210</f>
        <v>0</v>
      </c>
      <c r="Q210" s="156">
        <v>0.0029</v>
      </c>
      <c r="R210" s="156">
        <f>Q210*H210</f>
        <v>0.11159199999999998</v>
      </c>
      <c r="S210" s="156">
        <v>0</v>
      </c>
      <c r="T210" s="157">
        <f>S210*H210</f>
        <v>0</v>
      </c>
      <c r="U210" s="33"/>
      <c r="V210" s="33"/>
      <c r="W210" s="33"/>
      <c r="X210" s="33"/>
      <c r="Y210" s="33"/>
      <c r="Z210" s="33"/>
      <c r="AA210" s="33"/>
      <c r="AB210" s="33"/>
      <c r="AC210" s="33"/>
      <c r="AD210" s="33"/>
      <c r="AE210" s="33"/>
      <c r="AR210" s="158" t="s">
        <v>269</v>
      </c>
      <c r="AT210" s="158" t="s">
        <v>184</v>
      </c>
      <c r="AU210" s="158" t="s">
        <v>79</v>
      </c>
      <c r="AY210" s="18" t="s">
        <v>182</v>
      </c>
      <c r="BE210" s="159">
        <f>IF(N210="základní",J210,0)</f>
        <v>0</v>
      </c>
      <c r="BF210" s="159">
        <f>IF(N210="snížená",J210,0)</f>
        <v>0</v>
      </c>
      <c r="BG210" s="159">
        <f>IF(N210="zákl. přenesená",J210,0)</f>
        <v>0</v>
      </c>
      <c r="BH210" s="159">
        <f>IF(N210="sníž. přenesená",J210,0)</f>
        <v>0</v>
      </c>
      <c r="BI210" s="159">
        <f>IF(N210="nulová",J210,0)</f>
        <v>0</v>
      </c>
      <c r="BJ210" s="18" t="s">
        <v>15</v>
      </c>
      <c r="BK210" s="159">
        <f>ROUND(I210*H210,2)</f>
        <v>0</v>
      </c>
      <c r="BL210" s="18" t="s">
        <v>269</v>
      </c>
      <c r="BM210" s="158" t="s">
        <v>430</v>
      </c>
    </row>
    <row r="211" spans="2:51" s="13" customFormat="1" ht="12">
      <c r="B211" s="160"/>
      <c r="D211" s="343" t="s">
        <v>190</v>
      </c>
      <c r="E211" s="161" t="s">
        <v>3</v>
      </c>
      <c r="F211" s="162" t="s">
        <v>431</v>
      </c>
      <c r="H211" s="163">
        <v>41.28</v>
      </c>
      <c r="I211" s="164"/>
      <c r="L211" s="160"/>
      <c r="M211" s="165"/>
      <c r="N211" s="166"/>
      <c r="O211" s="166"/>
      <c r="P211" s="166"/>
      <c r="Q211" s="166"/>
      <c r="R211" s="166"/>
      <c r="S211" s="166"/>
      <c r="T211" s="167"/>
      <c r="AT211" s="161" t="s">
        <v>190</v>
      </c>
      <c r="AU211" s="161" t="s">
        <v>79</v>
      </c>
      <c r="AV211" s="13" t="s">
        <v>79</v>
      </c>
      <c r="AW211" s="13" t="s">
        <v>33</v>
      </c>
      <c r="AX211" s="13" t="s">
        <v>71</v>
      </c>
      <c r="AY211" s="161" t="s">
        <v>182</v>
      </c>
    </row>
    <row r="212" spans="2:51" s="13" customFormat="1" ht="12">
      <c r="B212" s="160"/>
      <c r="D212" s="343" t="s">
        <v>190</v>
      </c>
      <c r="E212" s="161" t="s">
        <v>3</v>
      </c>
      <c r="F212" s="162" t="s">
        <v>209</v>
      </c>
      <c r="H212" s="163">
        <v>-2.8</v>
      </c>
      <c r="I212" s="164"/>
      <c r="L212" s="160"/>
      <c r="M212" s="165"/>
      <c r="N212" s="166"/>
      <c r="O212" s="166"/>
      <c r="P212" s="166"/>
      <c r="Q212" s="166"/>
      <c r="R212" s="166"/>
      <c r="S212" s="166"/>
      <c r="T212" s="167"/>
      <c r="AT212" s="161" t="s">
        <v>190</v>
      </c>
      <c r="AU212" s="161" t="s">
        <v>79</v>
      </c>
      <c r="AV212" s="13" t="s">
        <v>79</v>
      </c>
      <c r="AW212" s="13" t="s">
        <v>33</v>
      </c>
      <c r="AX212" s="13" t="s">
        <v>71</v>
      </c>
      <c r="AY212" s="161" t="s">
        <v>182</v>
      </c>
    </row>
    <row r="213" spans="2:51" s="14" customFormat="1" ht="12">
      <c r="B213" s="168"/>
      <c r="D213" s="343" t="s">
        <v>190</v>
      </c>
      <c r="E213" s="169" t="s">
        <v>3</v>
      </c>
      <c r="F213" s="170" t="s">
        <v>198</v>
      </c>
      <c r="H213" s="171">
        <v>38.48</v>
      </c>
      <c r="I213" s="172"/>
      <c r="L213" s="168"/>
      <c r="M213" s="173"/>
      <c r="N213" s="174"/>
      <c r="O213" s="174"/>
      <c r="P213" s="174"/>
      <c r="Q213" s="174"/>
      <c r="R213" s="174"/>
      <c r="S213" s="174"/>
      <c r="T213" s="175"/>
      <c r="AT213" s="169" t="s">
        <v>190</v>
      </c>
      <c r="AU213" s="169" t="s">
        <v>79</v>
      </c>
      <c r="AV213" s="14" t="s">
        <v>87</v>
      </c>
      <c r="AW213" s="14" t="s">
        <v>33</v>
      </c>
      <c r="AX213" s="14" t="s">
        <v>15</v>
      </c>
      <c r="AY213" s="169" t="s">
        <v>182</v>
      </c>
    </row>
    <row r="214" spans="1:65" s="2" customFormat="1" ht="24">
      <c r="A214" s="33"/>
      <c r="B214" s="146"/>
      <c r="C214" s="184" t="s">
        <v>432</v>
      </c>
      <c r="D214" s="345" t="s">
        <v>341</v>
      </c>
      <c r="E214" s="185" t="s">
        <v>433</v>
      </c>
      <c r="F214" s="186" t="s">
        <v>434</v>
      </c>
      <c r="G214" s="187" t="s">
        <v>187</v>
      </c>
      <c r="H214" s="188">
        <v>42.328</v>
      </c>
      <c r="I214" s="189"/>
      <c r="J214" s="190">
        <f>ROUND(I214*H214,2)</f>
        <v>0</v>
      </c>
      <c r="K214" s="186" t="s">
        <v>3</v>
      </c>
      <c r="L214" s="191"/>
      <c r="M214" s="192" t="s">
        <v>3</v>
      </c>
      <c r="N214" s="193" t="s">
        <v>42</v>
      </c>
      <c r="O214" s="54"/>
      <c r="P214" s="156">
        <f>O214*H214</f>
        <v>0</v>
      </c>
      <c r="Q214" s="156">
        <v>0</v>
      </c>
      <c r="R214" s="156">
        <f>Q214*H214</f>
        <v>0</v>
      </c>
      <c r="S214" s="156">
        <v>0</v>
      </c>
      <c r="T214" s="157">
        <f>S214*H214</f>
        <v>0</v>
      </c>
      <c r="U214" s="33"/>
      <c r="V214" s="33"/>
      <c r="W214" s="33"/>
      <c r="X214" s="33"/>
      <c r="Y214" s="33"/>
      <c r="Z214" s="33"/>
      <c r="AA214" s="33"/>
      <c r="AB214" s="33"/>
      <c r="AC214" s="33"/>
      <c r="AD214" s="33"/>
      <c r="AE214" s="33"/>
      <c r="AR214" s="158" t="s">
        <v>344</v>
      </c>
      <c r="AT214" s="158" t="s">
        <v>341</v>
      </c>
      <c r="AU214" s="158" t="s">
        <v>79</v>
      </c>
      <c r="AY214" s="18" t="s">
        <v>182</v>
      </c>
      <c r="BE214" s="159">
        <f>IF(N214="základní",J214,0)</f>
        <v>0</v>
      </c>
      <c r="BF214" s="159">
        <f>IF(N214="snížená",J214,0)</f>
        <v>0</v>
      </c>
      <c r="BG214" s="159">
        <f>IF(N214="zákl. přenesená",J214,0)</f>
        <v>0</v>
      </c>
      <c r="BH214" s="159">
        <f>IF(N214="sníž. přenesená",J214,0)</f>
        <v>0</v>
      </c>
      <c r="BI214" s="159">
        <f>IF(N214="nulová",J214,0)</f>
        <v>0</v>
      </c>
      <c r="BJ214" s="18" t="s">
        <v>15</v>
      </c>
      <c r="BK214" s="159">
        <f>ROUND(I214*H214,2)</f>
        <v>0</v>
      </c>
      <c r="BL214" s="18" t="s">
        <v>269</v>
      </c>
      <c r="BM214" s="158" t="s">
        <v>435</v>
      </c>
    </row>
    <row r="215" spans="2:51" s="13" customFormat="1" ht="12">
      <c r="B215" s="160"/>
      <c r="D215" s="343" t="s">
        <v>190</v>
      </c>
      <c r="F215" s="162" t="s">
        <v>436</v>
      </c>
      <c r="H215" s="163">
        <v>42.328</v>
      </c>
      <c r="I215" s="164"/>
      <c r="L215" s="160"/>
      <c r="M215" s="165"/>
      <c r="N215" s="166"/>
      <c r="O215" s="166"/>
      <c r="P215" s="166"/>
      <c r="Q215" s="166"/>
      <c r="R215" s="166"/>
      <c r="S215" s="166"/>
      <c r="T215" s="167"/>
      <c r="AT215" s="161" t="s">
        <v>190</v>
      </c>
      <c r="AU215" s="161" t="s">
        <v>79</v>
      </c>
      <c r="AV215" s="13" t="s">
        <v>79</v>
      </c>
      <c r="AW215" s="13" t="s">
        <v>4</v>
      </c>
      <c r="AX215" s="13" t="s">
        <v>15</v>
      </c>
      <c r="AY215" s="161" t="s">
        <v>182</v>
      </c>
    </row>
    <row r="216" spans="1:65" s="2" customFormat="1" ht="24">
      <c r="A216" s="33"/>
      <c r="B216" s="146"/>
      <c r="C216" s="147" t="s">
        <v>437</v>
      </c>
      <c r="D216" s="342" t="s">
        <v>184</v>
      </c>
      <c r="E216" s="148" t="s">
        <v>438</v>
      </c>
      <c r="F216" s="149" t="s">
        <v>439</v>
      </c>
      <c r="G216" s="150" t="s">
        <v>187</v>
      </c>
      <c r="H216" s="151">
        <v>2.5</v>
      </c>
      <c r="I216" s="152"/>
      <c r="J216" s="153">
        <f>ROUND(I216*H216,2)</f>
        <v>0</v>
      </c>
      <c r="K216" s="149" t="s">
        <v>188</v>
      </c>
      <c r="L216" s="34"/>
      <c r="M216" s="154" t="s">
        <v>3</v>
      </c>
      <c r="N216" s="155" t="s">
        <v>42</v>
      </c>
      <c r="O216" s="54"/>
      <c r="P216" s="156">
        <f>O216*H216</f>
        <v>0</v>
      </c>
      <c r="Q216" s="156">
        <v>0.00057</v>
      </c>
      <c r="R216" s="156">
        <f>Q216*H216</f>
        <v>0.001425</v>
      </c>
      <c r="S216" s="156">
        <v>0</v>
      </c>
      <c r="T216" s="157">
        <f>S216*H216</f>
        <v>0</v>
      </c>
      <c r="U216" s="33"/>
      <c r="V216" s="33"/>
      <c r="W216" s="33"/>
      <c r="X216" s="33"/>
      <c r="Y216" s="33"/>
      <c r="Z216" s="33"/>
      <c r="AA216" s="33"/>
      <c r="AB216" s="33"/>
      <c r="AC216" s="33"/>
      <c r="AD216" s="33"/>
      <c r="AE216" s="33"/>
      <c r="AR216" s="158" t="s">
        <v>269</v>
      </c>
      <c r="AT216" s="158" t="s">
        <v>184</v>
      </c>
      <c r="AU216" s="158" t="s">
        <v>79</v>
      </c>
      <c r="AY216" s="18" t="s">
        <v>182</v>
      </c>
      <c r="BE216" s="159">
        <f>IF(N216="základní",J216,0)</f>
        <v>0</v>
      </c>
      <c r="BF216" s="159">
        <f>IF(N216="snížená",J216,0)</f>
        <v>0</v>
      </c>
      <c r="BG216" s="159">
        <f>IF(N216="zákl. přenesená",J216,0)</f>
        <v>0</v>
      </c>
      <c r="BH216" s="159">
        <f>IF(N216="sníž. přenesená",J216,0)</f>
        <v>0</v>
      </c>
      <c r="BI216" s="159">
        <f>IF(N216="nulová",J216,0)</f>
        <v>0</v>
      </c>
      <c r="BJ216" s="18" t="s">
        <v>15</v>
      </c>
      <c r="BK216" s="159">
        <f>ROUND(I216*H216,2)</f>
        <v>0</v>
      </c>
      <c r="BL216" s="18" t="s">
        <v>269</v>
      </c>
      <c r="BM216" s="158" t="s">
        <v>440</v>
      </c>
    </row>
    <row r="217" spans="2:51" s="13" customFormat="1" ht="12">
      <c r="B217" s="160"/>
      <c r="D217" s="343" t="s">
        <v>190</v>
      </c>
      <c r="E217" s="161" t="s">
        <v>3</v>
      </c>
      <c r="F217" s="162" t="s">
        <v>441</v>
      </c>
      <c r="H217" s="163">
        <v>2.5</v>
      </c>
      <c r="I217" s="164"/>
      <c r="L217" s="160"/>
      <c r="M217" s="165"/>
      <c r="N217" s="166"/>
      <c r="O217" s="166"/>
      <c r="P217" s="166"/>
      <c r="Q217" s="166"/>
      <c r="R217" s="166"/>
      <c r="S217" s="166"/>
      <c r="T217" s="167"/>
      <c r="AT217" s="161" t="s">
        <v>190</v>
      </c>
      <c r="AU217" s="161" t="s">
        <v>79</v>
      </c>
      <c r="AV217" s="13" t="s">
        <v>79</v>
      </c>
      <c r="AW217" s="13" t="s">
        <v>33</v>
      </c>
      <c r="AX217" s="13" t="s">
        <v>15</v>
      </c>
      <c r="AY217" s="161" t="s">
        <v>182</v>
      </c>
    </row>
    <row r="218" spans="1:65" s="2" customFormat="1" ht="16.5" customHeight="1">
      <c r="A218" s="33"/>
      <c r="B218" s="146"/>
      <c r="C218" s="184" t="s">
        <v>442</v>
      </c>
      <c r="D218" s="345" t="s">
        <v>341</v>
      </c>
      <c r="E218" s="185" t="s">
        <v>443</v>
      </c>
      <c r="F218" s="186" t="s">
        <v>444</v>
      </c>
      <c r="G218" s="187" t="s">
        <v>187</v>
      </c>
      <c r="H218" s="188">
        <v>2.75</v>
      </c>
      <c r="I218" s="189"/>
      <c r="J218" s="190">
        <f>ROUND(I218*H218,2)</f>
        <v>0</v>
      </c>
      <c r="K218" s="186" t="s">
        <v>188</v>
      </c>
      <c r="L218" s="191"/>
      <c r="M218" s="192" t="s">
        <v>3</v>
      </c>
      <c r="N218" s="193" t="s">
        <v>42</v>
      </c>
      <c r="O218" s="54"/>
      <c r="P218" s="156">
        <f>O218*H218</f>
        <v>0</v>
      </c>
      <c r="Q218" s="156">
        <v>0.0075</v>
      </c>
      <c r="R218" s="156">
        <f>Q218*H218</f>
        <v>0.020624999999999998</v>
      </c>
      <c r="S218" s="156">
        <v>0</v>
      </c>
      <c r="T218" s="157">
        <f>S218*H218</f>
        <v>0</v>
      </c>
      <c r="U218" s="33"/>
      <c r="V218" s="33"/>
      <c r="W218" s="33"/>
      <c r="X218" s="33"/>
      <c r="Y218" s="33"/>
      <c r="Z218" s="33"/>
      <c r="AA218" s="33"/>
      <c r="AB218" s="33"/>
      <c r="AC218" s="33"/>
      <c r="AD218" s="33"/>
      <c r="AE218" s="33"/>
      <c r="AR218" s="158" t="s">
        <v>344</v>
      </c>
      <c r="AT218" s="158" t="s">
        <v>341</v>
      </c>
      <c r="AU218" s="158" t="s">
        <v>79</v>
      </c>
      <c r="AY218" s="18" t="s">
        <v>182</v>
      </c>
      <c r="BE218" s="159">
        <f>IF(N218="základní",J218,0)</f>
        <v>0</v>
      </c>
      <c r="BF218" s="159">
        <f>IF(N218="snížená",J218,0)</f>
        <v>0</v>
      </c>
      <c r="BG218" s="159">
        <f>IF(N218="zákl. přenesená",J218,0)</f>
        <v>0</v>
      </c>
      <c r="BH218" s="159">
        <f>IF(N218="sníž. přenesená",J218,0)</f>
        <v>0</v>
      </c>
      <c r="BI218" s="159">
        <f>IF(N218="nulová",J218,0)</f>
        <v>0</v>
      </c>
      <c r="BJ218" s="18" t="s">
        <v>15</v>
      </c>
      <c r="BK218" s="159">
        <f>ROUND(I218*H218,2)</f>
        <v>0</v>
      </c>
      <c r="BL218" s="18" t="s">
        <v>269</v>
      </c>
      <c r="BM218" s="158" t="s">
        <v>445</v>
      </c>
    </row>
    <row r="219" spans="2:51" s="13" customFormat="1" ht="12">
      <c r="B219" s="160"/>
      <c r="D219" s="343" t="s">
        <v>190</v>
      </c>
      <c r="F219" s="162" t="s">
        <v>446</v>
      </c>
      <c r="H219" s="163">
        <v>2.75</v>
      </c>
      <c r="I219" s="164"/>
      <c r="L219" s="160"/>
      <c r="M219" s="165"/>
      <c r="N219" s="166"/>
      <c r="O219" s="166"/>
      <c r="P219" s="166"/>
      <c r="Q219" s="166"/>
      <c r="R219" s="166"/>
      <c r="S219" s="166"/>
      <c r="T219" s="167"/>
      <c r="AT219" s="161" t="s">
        <v>190</v>
      </c>
      <c r="AU219" s="161" t="s">
        <v>79</v>
      </c>
      <c r="AV219" s="13" t="s">
        <v>79</v>
      </c>
      <c r="AW219" s="13" t="s">
        <v>4</v>
      </c>
      <c r="AX219" s="13" t="s">
        <v>15</v>
      </c>
      <c r="AY219" s="161" t="s">
        <v>182</v>
      </c>
    </row>
    <row r="220" spans="1:65" s="2" customFormat="1" ht="24">
      <c r="A220" s="33"/>
      <c r="B220" s="146"/>
      <c r="C220" s="147" t="s">
        <v>447</v>
      </c>
      <c r="D220" s="342" t="s">
        <v>184</v>
      </c>
      <c r="E220" s="148" t="s">
        <v>448</v>
      </c>
      <c r="F220" s="149" t="s">
        <v>449</v>
      </c>
      <c r="G220" s="150" t="s">
        <v>194</v>
      </c>
      <c r="H220" s="151">
        <v>10</v>
      </c>
      <c r="I220" s="152"/>
      <c r="J220" s="153">
        <f>ROUND(I220*H220,2)</f>
        <v>0</v>
      </c>
      <c r="K220" s="149" t="s">
        <v>188</v>
      </c>
      <c r="L220" s="34"/>
      <c r="M220" s="154" t="s">
        <v>3</v>
      </c>
      <c r="N220" s="155" t="s">
        <v>42</v>
      </c>
      <c r="O220" s="54"/>
      <c r="P220" s="156">
        <f>O220*H220</f>
        <v>0</v>
      </c>
      <c r="Q220" s="156">
        <v>0.00031</v>
      </c>
      <c r="R220" s="156">
        <f>Q220*H220</f>
        <v>0.0031</v>
      </c>
      <c r="S220" s="156">
        <v>0</v>
      </c>
      <c r="T220" s="157">
        <f>S220*H220</f>
        <v>0</v>
      </c>
      <c r="U220" s="33"/>
      <c r="V220" s="33"/>
      <c r="W220" s="33"/>
      <c r="X220" s="33"/>
      <c r="Y220" s="33"/>
      <c r="Z220" s="33"/>
      <c r="AA220" s="33"/>
      <c r="AB220" s="33"/>
      <c r="AC220" s="33"/>
      <c r="AD220" s="33"/>
      <c r="AE220" s="33"/>
      <c r="AR220" s="158" t="s">
        <v>269</v>
      </c>
      <c r="AT220" s="158" t="s">
        <v>184</v>
      </c>
      <c r="AU220" s="158" t="s">
        <v>79</v>
      </c>
      <c r="AY220" s="18" t="s">
        <v>182</v>
      </c>
      <c r="BE220" s="159">
        <f>IF(N220="základní",J220,0)</f>
        <v>0</v>
      </c>
      <c r="BF220" s="159">
        <f>IF(N220="snížená",J220,0)</f>
        <v>0</v>
      </c>
      <c r="BG220" s="159">
        <f>IF(N220="zákl. přenesená",J220,0)</f>
        <v>0</v>
      </c>
      <c r="BH220" s="159">
        <f>IF(N220="sníž. přenesená",J220,0)</f>
        <v>0</v>
      </c>
      <c r="BI220" s="159">
        <f>IF(N220="nulová",J220,0)</f>
        <v>0</v>
      </c>
      <c r="BJ220" s="18" t="s">
        <v>15</v>
      </c>
      <c r="BK220" s="159">
        <f>ROUND(I220*H220,2)</f>
        <v>0</v>
      </c>
      <c r="BL220" s="18" t="s">
        <v>269</v>
      </c>
      <c r="BM220" s="158" t="s">
        <v>450</v>
      </c>
    </row>
    <row r="221" spans="2:51" s="13" customFormat="1" ht="12">
      <c r="B221" s="160"/>
      <c r="D221" s="343" t="s">
        <v>190</v>
      </c>
      <c r="E221" s="161" t="s">
        <v>3</v>
      </c>
      <c r="F221" s="162" t="s">
        <v>451</v>
      </c>
      <c r="H221" s="163">
        <v>10</v>
      </c>
      <c r="I221" s="164"/>
      <c r="L221" s="160"/>
      <c r="M221" s="165"/>
      <c r="N221" s="166"/>
      <c r="O221" s="166"/>
      <c r="P221" s="166"/>
      <c r="Q221" s="166"/>
      <c r="R221" s="166"/>
      <c r="S221" s="166"/>
      <c r="T221" s="167"/>
      <c r="AT221" s="161" t="s">
        <v>190</v>
      </c>
      <c r="AU221" s="161" t="s">
        <v>79</v>
      </c>
      <c r="AV221" s="13" t="s">
        <v>79</v>
      </c>
      <c r="AW221" s="13" t="s">
        <v>33</v>
      </c>
      <c r="AX221" s="13" t="s">
        <v>15</v>
      </c>
      <c r="AY221" s="161" t="s">
        <v>182</v>
      </c>
    </row>
    <row r="222" spans="1:65" s="2" customFormat="1" ht="16.5" customHeight="1">
      <c r="A222" s="33"/>
      <c r="B222" s="146"/>
      <c r="C222" s="147" t="s">
        <v>452</v>
      </c>
      <c r="D222" s="342" t="s">
        <v>184</v>
      </c>
      <c r="E222" s="148" t="s">
        <v>453</v>
      </c>
      <c r="F222" s="149" t="s">
        <v>454</v>
      </c>
      <c r="G222" s="150" t="s">
        <v>187</v>
      </c>
      <c r="H222" s="151">
        <v>38.48</v>
      </c>
      <c r="I222" s="152"/>
      <c r="J222" s="153">
        <f>ROUND(I222*H222,2)</f>
        <v>0</v>
      </c>
      <c r="K222" s="149" t="s">
        <v>188</v>
      </c>
      <c r="L222" s="34"/>
      <c r="M222" s="154" t="s">
        <v>3</v>
      </c>
      <c r="N222" s="155" t="s">
        <v>42</v>
      </c>
      <c r="O222" s="54"/>
      <c r="P222" s="156">
        <f>O222*H222</f>
        <v>0</v>
      </c>
      <c r="Q222" s="156">
        <v>0.0003</v>
      </c>
      <c r="R222" s="156">
        <f>Q222*H222</f>
        <v>0.011543999999999999</v>
      </c>
      <c r="S222" s="156">
        <v>0</v>
      </c>
      <c r="T222" s="157">
        <f>S222*H222</f>
        <v>0</v>
      </c>
      <c r="U222" s="33"/>
      <c r="V222" s="33"/>
      <c r="W222" s="33"/>
      <c r="X222" s="33"/>
      <c r="Y222" s="33"/>
      <c r="Z222" s="33"/>
      <c r="AA222" s="33"/>
      <c r="AB222" s="33"/>
      <c r="AC222" s="33"/>
      <c r="AD222" s="33"/>
      <c r="AE222" s="33"/>
      <c r="AR222" s="158" t="s">
        <v>269</v>
      </c>
      <c r="AT222" s="158" t="s">
        <v>184</v>
      </c>
      <c r="AU222" s="158" t="s">
        <v>79</v>
      </c>
      <c r="AY222" s="18" t="s">
        <v>182</v>
      </c>
      <c r="BE222" s="159">
        <f>IF(N222="základní",J222,0)</f>
        <v>0</v>
      </c>
      <c r="BF222" s="159">
        <f>IF(N222="snížená",J222,0)</f>
        <v>0</v>
      </c>
      <c r="BG222" s="159">
        <f>IF(N222="zákl. přenesená",J222,0)</f>
        <v>0</v>
      </c>
      <c r="BH222" s="159">
        <f>IF(N222="sníž. přenesená",J222,0)</f>
        <v>0</v>
      </c>
      <c r="BI222" s="159">
        <f>IF(N222="nulová",J222,0)</f>
        <v>0</v>
      </c>
      <c r="BJ222" s="18" t="s">
        <v>15</v>
      </c>
      <c r="BK222" s="159">
        <f>ROUND(I222*H222,2)</f>
        <v>0</v>
      </c>
      <c r="BL222" s="18" t="s">
        <v>269</v>
      </c>
      <c r="BM222" s="158" t="s">
        <v>455</v>
      </c>
    </row>
    <row r="223" spans="1:65" s="2" customFormat="1" ht="16.5" customHeight="1">
      <c r="A223" s="33"/>
      <c r="B223" s="146"/>
      <c r="C223" s="147" t="s">
        <v>456</v>
      </c>
      <c r="D223" s="342" t="s">
        <v>184</v>
      </c>
      <c r="E223" s="148" t="s">
        <v>457</v>
      </c>
      <c r="F223" s="149" t="s">
        <v>458</v>
      </c>
      <c r="G223" s="150" t="s">
        <v>194</v>
      </c>
      <c r="H223" s="151">
        <v>48</v>
      </c>
      <c r="I223" s="152"/>
      <c r="J223" s="153">
        <f>ROUND(I223*H223,2)</f>
        <v>0</v>
      </c>
      <c r="K223" s="149" t="s">
        <v>188</v>
      </c>
      <c r="L223" s="34"/>
      <c r="M223" s="154" t="s">
        <v>3</v>
      </c>
      <c r="N223" s="155" t="s">
        <v>42</v>
      </c>
      <c r="O223" s="54"/>
      <c r="P223" s="156">
        <f>O223*H223</f>
        <v>0</v>
      </c>
      <c r="Q223" s="156">
        <v>3E-05</v>
      </c>
      <c r="R223" s="156">
        <f>Q223*H223</f>
        <v>0.00144</v>
      </c>
      <c r="S223" s="156">
        <v>0</v>
      </c>
      <c r="T223" s="157">
        <f>S223*H223</f>
        <v>0</v>
      </c>
      <c r="U223" s="33"/>
      <c r="V223" s="33"/>
      <c r="W223" s="33"/>
      <c r="X223" s="33"/>
      <c r="Y223" s="33"/>
      <c r="Z223" s="33"/>
      <c r="AA223" s="33"/>
      <c r="AB223" s="33"/>
      <c r="AC223" s="33"/>
      <c r="AD223" s="33"/>
      <c r="AE223" s="33"/>
      <c r="AR223" s="158" t="s">
        <v>269</v>
      </c>
      <c r="AT223" s="158" t="s">
        <v>184</v>
      </c>
      <c r="AU223" s="158" t="s">
        <v>79</v>
      </c>
      <c r="AY223" s="18" t="s">
        <v>182</v>
      </c>
      <c r="BE223" s="159">
        <f>IF(N223="základní",J223,0)</f>
        <v>0</v>
      </c>
      <c r="BF223" s="159">
        <f>IF(N223="snížená",J223,0)</f>
        <v>0</v>
      </c>
      <c r="BG223" s="159">
        <f>IF(N223="zákl. přenesená",J223,0)</f>
        <v>0</v>
      </c>
      <c r="BH223" s="159">
        <f>IF(N223="sníž. přenesená",J223,0)</f>
        <v>0</v>
      </c>
      <c r="BI223" s="159">
        <f>IF(N223="nulová",J223,0)</f>
        <v>0</v>
      </c>
      <c r="BJ223" s="18" t="s">
        <v>15</v>
      </c>
      <c r="BK223" s="159">
        <f>ROUND(I223*H223,2)</f>
        <v>0</v>
      </c>
      <c r="BL223" s="18" t="s">
        <v>269</v>
      </c>
      <c r="BM223" s="158" t="s">
        <v>459</v>
      </c>
    </row>
    <row r="224" spans="2:51" s="15" customFormat="1" ht="12">
      <c r="B224" s="176"/>
      <c r="D224" s="343" t="s">
        <v>190</v>
      </c>
      <c r="E224" s="177" t="s">
        <v>3</v>
      </c>
      <c r="F224" s="178" t="s">
        <v>460</v>
      </c>
      <c r="H224" s="177" t="s">
        <v>3</v>
      </c>
      <c r="I224" s="179"/>
      <c r="L224" s="176"/>
      <c r="M224" s="180"/>
      <c r="N224" s="181"/>
      <c r="O224" s="181"/>
      <c r="P224" s="181"/>
      <c r="Q224" s="181"/>
      <c r="R224" s="181"/>
      <c r="S224" s="181"/>
      <c r="T224" s="182"/>
      <c r="AT224" s="177" t="s">
        <v>190</v>
      </c>
      <c r="AU224" s="177" t="s">
        <v>79</v>
      </c>
      <c r="AV224" s="15" t="s">
        <v>15</v>
      </c>
      <c r="AW224" s="15" t="s">
        <v>33</v>
      </c>
      <c r="AX224" s="15" t="s">
        <v>71</v>
      </c>
      <c r="AY224" s="177" t="s">
        <v>182</v>
      </c>
    </row>
    <row r="225" spans="2:51" s="13" customFormat="1" ht="12">
      <c r="B225" s="160"/>
      <c r="D225" s="343" t="s">
        <v>190</v>
      </c>
      <c r="E225" s="161" t="s">
        <v>3</v>
      </c>
      <c r="F225" s="162" t="s">
        <v>461</v>
      </c>
      <c r="H225" s="163">
        <v>15.8</v>
      </c>
      <c r="I225" s="164"/>
      <c r="L225" s="160"/>
      <c r="M225" s="165"/>
      <c r="N225" s="166"/>
      <c r="O225" s="166"/>
      <c r="P225" s="166"/>
      <c r="Q225" s="166"/>
      <c r="R225" s="166"/>
      <c r="S225" s="166"/>
      <c r="T225" s="167"/>
      <c r="AT225" s="161" t="s">
        <v>190</v>
      </c>
      <c r="AU225" s="161" t="s">
        <v>79</v>
      </c>
      <c r="AV225" s="13" t="s">
        <v>79</v>
      </c>
      <c r="AW225" s="13" t="s">
        <v>33</v>
      </c>
      <c r="AX225" s="13" t="s">
        <v>71</v>
      </c>
      <c r="AY225" s="161" t="s">
        <v>182</v>
      </c>
    </row>
    <row r="226" spans="2:51" s="15" customFormat="1" ht="12">
      <c r="B226" s="176"/>
      <c r="D226" s="343" t="s">
        <v>190</v>
      </c>
      <c r="E226" s="177" t="s">
        <v>3</v>
      </c>
      <c r="F226" s="178" t="s">
        <v>462</v>
      </c>
      <c r="H226" s="177" t="s">
        <v>3</v>
      </c>
      <c r="I226" s="179"/>
      <c r="L226" s="176"/>
      <c r="M226" s="180"/>
      <c r="N226" s="181"/>
      <c r="O226" s="181"/>
      <c r="P226" s="181"/>
      <c r="Q226" s="181"/>
      <c r="R226" s="181"/>
      <c r="S226" s="181"/>
      <c r="T226" s="182"/>
      <c r="AT226" s="177" t="s">
        <v>190</v>
      </c>
      <c r="AU226" s="177" t="s">
        <v>79</v>
      </c>
      <c r="AV226" s="15" t="s">
        <v>15</v>
      </c>
      <c r="AW226" s="15" t="s">
        <v>33</v>
      </c>
      <c r="AX226" s="15" t="s">
        <v>71</v>
      </c>
      <c r="AY226" s="177" t="s">
        <v>182</v>
      </c>
    </row>
    <row r="227" spans="2:51" s="13" customFormat="1" ht="12">
      <c r="B227" s="160"/>
      <c r="D227" s="343" t="s">
        <v>190</v>
      </c>
      <c r="E227" s="161" t="s">
        <v>3</v>
      </c>
      <c r="F227" s="162" t="s">
        <v>463</v>
      </c>
      <c r="H227" s="163">
        <v>19.2</v>
      </c>
      <c r="I227" s="164"/>
      <c r="L227" s="160"/>
      <c r="M227" s="165"/>
      <c r="N227" s="166"/>
      <c r="O227" s="166"/>
      <c r="P227" s="166"/>
      <c r="Q227" s="166"/>
      <c r="R227" s="166"/>
      <c r="S227" s="166"/>
      <c r="T227" s="167"/>
      <c r="AT227" s="161" t="s">
        <v>190</v>
      </c>
      <c r="AU227" s="161" t="s">
        <v>79</v>
      </c>
      <c r="AV227" s="13" t="s">
        <v>79</v>
      </c>
      <c r="AW227" s="13" t="s">
        <v>33</v>
      </c>
      <c r="AX227" s="13" t="s">
        <v>71</v>
      </c>
      <c r="AY227" s="161" t="s">
        <v>182</v>
      </c>
    </row>
    <row r="228" spans="2:51" s="13" customFormat="1" ht="12">
      <c r="B228" s="160"/>
      <c r="D228" s="343" t="s">
        <v>190</v>
      </c>
      <c r="E228" s="161" t="s">
        <v>3</v>
      </c>
      <c r="F228" s="162" t="s">
        <v>464</v>
      </c>
      <c r="H228" s="163">
        <v>5</v>
      </c>
      <c r="I228" s="164"/>
      <c r="L228" s="160"/>
      <c r="M228" s="165"/>
      <c r="N228" s="166"/>
      <c r="O228" s="166"/>
      <c r="P228" s="166"/>
      <c r="Q228" s="166"/>
      <c r="R228" s="166"/>
      <c r="S228" s="166"/>
      <c r="T228" s="167"/>
      <c r="AT228" s="161" t="s">
        <v>190</v>
      </c>
      <c r="AU228" s="161" t="s">
        <v>79</v>
      </c>
      <c r="AV228" s="13" t="s">
        <v>79</v>
      </c>
      <c r="AW228" s="13" t="s">
        <v>33</v>
      </c>
      <c r="AX228" s="13" t="s">
        <v>71</v>
      </c>
      <c r="AY228" s="161" t="s">
        <v>182</v>
      </c>
    </row>
    <row r="229" spans="2:51" s="15" customFormat="1" ht="12">
      <c r="B229" s="176"/>
      <c r="D229" s="343" t="s">
        <v>190</v>
      </c>
      <c r="E229" s="177" t="s">
        <v>3</v>
      </c>
      <c r="F229" s="178" t="s">
        <v>465</v>
      </c>
      <c r="H229" s="177" t="s">
        <v>3</v>
      </c>
      <c r="I229" s="179"/>
      <c r="L229" s="176"/>
      <c r="M229" s="180"/>
      <c r="N229" s="181"/>
      <c r="O229" s="181"/>
      <c r="P229" s="181"/>
      <c r="Q229" s="181"/>
      <c r="R229" s="181"/>
      <c r="S229" s="181"/>
      <c r="T229" s="182"/>
      <c r="AT229" s="177" t="s">
        <v>190</v>
      </c>
      <c r="AU229" s="177" t="s">
        <v>79</v>
      </c>
      <c r="AV229" s="15" t="s">
        <v>15</v>
      </c>
      <c r="AW229" s="15" t="s">
        <v>33</v>
      </c>
      <c r="AX229" s="15" t="s">
        <v>71</v>
      </c>
      <c r="AY229" s="177" t="s">
        <v>182</v>
      </c>
    </row>
    <row r="230" spans="2:51" s="13" customFormat="1" ht="12">
      <c r="B230" s="160"/>
      <c r="D230" s="343" t="s">
        <v>190</v>
      </c>
      <c r="E230" s="161" t="s">
        <v>3</v>
      </c>
      <c r="F230" s="162" t="s">
        <v>466</v>
      </c>
      <c r="H230" s="163">
        <v>8</v>
      </c>
      <c r="I230" s="164"/>
      <c r="L230" s="160"/>
      <c r="M230" s="165"/>
      <c r="N230" s="166"/>
      <c r="O230" s="166"/>
      <c r="P230" s="166"/>
      <c r="Q230" s="166"/>
      <c r="R230" s="166"/>
      <c r="S230" s="166"/>
      <c r="T230" s="167"/>
      <c r="AT230" s="161" t="s">
        <v>190</v>
      </c>
      <c r="AU230" s="161" t="s">
        <v>79</v>
      </c>
      <c r="AV230" s="13" t="s">
        <v>79</v>
      </c>
      <c r="AW230" s="13" t="s">
        <v>33</v>
      </c>
      <c r="AX230" s="13" t="s">
        <v>71</v>
      </c>
      <c r="AY230" s="161" t="s">
        <v>182</v>
      </c>
    </row>
    <row r="231" spans="2:51" s="14" customFormat="1" ht="12">
      <c r="B231" s="168"/>
      <c r="D231" s="343" t="s">
        <v>190</v>
      </c>
      <c r="E231" s="169" t="s">
        <v>3</v>
      </c>
      <c r="F231" s="170" t="s">
        <v>198</v>
      </c>
      <c r="H231" s="171">
        <v>48</v>
      </c>
      <c r="I231" s="172"/>
      <c r="L231" s="168"/>
      <c r="M231" s="173"/>
      <c r="N231" s="174"/>
      <c r="O231" s="174"/>
      <c r="P231" s="174"/>
      <c r="Q231" s="174"/>
      <c r="R231" s="174"/>
      <c r="S231" s="174"/>
      <c r="T231" s="175"/>
      <c r="AT231" s="169" t="s">
        <v>190</v>
      </c>
      <c r="AU231" s="169" t="s">
        <v>79</v>
      </c>
      <c r="AV231" s="14" t="s">
        <v>87</v>
      </c>
      <c r="AW231" s="14" t="s">
        <v>33</v>
      </c>
      <c r="AX231" s="14" t="s">
        <v>15</v>
      </c>
      <c r="AY231" s="169" t="s">
        <v>182</v>
      </c>
    </row>
    <row r="232" spans="1:65" s="2" customFormat="1" ht="44.25" customHeight="1">
      <c r="A232" s="33"/>
      <c r="B232" s="146"/>
      <c r="C232" s="147" t="s">
        <v>467</v>
      </c>
      <c r="D232" s="342" t="s">
        <v>184</v>
      </c>
      <c r="E232" s="148" t="s">
        <v>468</v>
      </c>
      <c r="F232" s="149" t="s">
        <v>469</v>
      </c>
      <c r="G232" s="150" t="s">
        <v>290</v>
      </c>
      <c r="H232" s="183"/>
      <c r="I232" s="152"/>
      <c r="J232" s="153">
        <f>ROUND(I232*H232,2)</f>
        <v>0</v>
      </c>
      <c r="K232" s="149" t="s">
        <v>188</v>
      </c>
      <c r="L232" s="34"/>
      <c r="M232" s="154" t="s">
        <v>3</v>
      </c>
      <c r="N232" s="155" t="s">
        <v>42</v>
      </c>
      <c r="O232" s="54"/>
      <c r="P232" s="156">
        <f>O232*H232</f>
        <v>0</v>
      </c>
      <c r="Q232" s="156">
        <v>0</v>
      </c>
      <c r="R232" s="156">
        <f>Q232*H232</f>
        <v>0</v>
      </c>
      <c r="S232" s="156">
        <v>0</v>
      </c>
      <c r="T232" s="157">
        <f>S232*H232</f>
        <v>0</v>
      </c>
      <c r="U232" s="33"/>
      <c r="V232" s="33"/>
      <c r="W232" s="33"/>
      <c r="X232" s="33"/>
      <c r="Y232" s="33"/>
      <c r="Z232" s="33"/>
      <c r="AA232" s="33"/>
      <c r="AB232" s="33"/>
      <c r="AC232" s="33"/>
      <c r="AD232" s="33"/>
      <c r="AE232" s="33"/>
      <c r="AR232" s="158" t="s">
        <v>269</v>
      </c>
      <c r="AT232" s="158" t="s">
        <v>184</v>
      </c>
      <c r="AU232" s="158" t="s">
        <v>79</v>
      </c>
      <c r="AY232" s="18" t="s">
        <v>182</v>
      </c>
      <c r="BE232" s="159">
        <f>IF(N232="základní",J232,0)</f>
        <v>0</v>
      </c>
      <c r="BF232" s="159">
        <f>IF(N232="snížená",J232,0)</f>
        <v>0</v>
      </c>
      <c r="BG232" s="159">
        <f>IF(N232="zákl. přenesená",J232,0)</f>
        <v>0</v>
      </c>
      <c r="BH232" s="159">
        <f>IF(N232="sníž. přenesená",J232,0)</f>
        <v>0</v>
      </c>
      <c r="BI232" s="159">
        <f>IF(N232="nulová",J232,0)</f>
        <v>0</v>
      </c>
      <c r="BJ232" s="18" t="s">
        <v>15</v>
      </c>
      <c r="BK232" s="159">
        <f>ROUND(I232*H232,2)</f>
        <v>0</v>
      </c>
      <c r="BL232" s="18" t="s">
        <v>269</v>
      </c>
      <c r="BM232" s="158" t="s">
        <v>470</v>
      </c>
    </row>
    <row r="233" spans="2:63" s="12" customFormat="1" ht="22.9" customHeight="1">
      <c r="B233" s="133"/>
      <c r="D233" s="344" t="s">
        <v>70</v>
      </c>
      <c r="E233" s="144" t="s">
        <v>471</v>
      </c>
      <c r="F233" s="144" t="s">
        <v>472</v>
      </c>
      <c r="I233" s="136"/>
      <c r="J233" s="145">
        <f>BK233</f>
        <v>0</v>
      </c>
      <c r="L233" s="133"/>
      <c r="M233" s="138"/>
      <c r="N233" s="139"/>
      <c r="O233" s="139"/>
      <c r="P233" s="140">
        <f>SUM(P234:P238)</f>
        <v>0</v>
      </c>
      <c r="Q233" s="139"/>
      <c r="R233" s="140">
        <f>SUM(R234:R238)</f>
        <v>0.0008695</v>
      </c>
      <c r="S233" s="139"/>
      <c r="T233" s="141">
        <f>SUM(T234:T238)</f>
        <v>0</v>
      </c>
      <c r="AR233" s="134" t="s">
        <v>79</v>
      </c>
      <c r="AT233" s="142" t="s">
        <v>70</v>
      </c>
      <c r="AU233" s="142" t="s">
        <v>15</v>
      </c>
      <c r="AY233" s="134" t="s">
        <v>182</v>
      </c>
      <c r="BK233" s="143">
        <f>SUM(BK234:BK238)</f>
        <v>0</v>
      </c>
    </row>
    <row r="234" spans="1:65" s="2" customFormat="1" ht="24">
      <c r="A234" s="33"/>
      <c r="B234" s="146"/>
      <c r="C234" s="147" t="s">
        <v>473</v>
      </c>
      <c r="D234" s="342" t="s">
        <v>184</v>
      </c>
      <c r="E234" s="148" t="s">
        <v>474</v>
      </c>
      <c r="F234" s="149" t="s">
        <v>475</v>
      </c>
      <c r="G234" s="150" t="s">
        <v>187</v>
      </c>
      <c r="H234" s="151">
        <v>2.35</v>
      </c>
      <c r="I234" s="152"/>
      <c r="J234" s="153">
        <f>ROUND(I234*H234,2)</f>
        <v>0</v>
      </c>
      <c r="K234" s="149" t="s">
        <v>188</v>
      </c>
      <c r="L234" s="34"/>
      <c r="M234" s="154" t="s">
        <v>3</v>
      </c>
      <c r="N234" s="155" t="s">
        <v>42</v>
      </c>
      <c r="O234" s="54"/>
      <c r="P234" s="156">
        <f>O234*H234</f>
        <v>0</v>
      </c>
      <c r="Q234" s="156">
        <v>0</v>
      </c>
      <c r="R234" s="156">
        <f>Q234*H234</f>
        <v>0</v>
      </c>
      <c r="S234" s="156">
        <v>0</v>
      </c>
      <c r="T234" s="157">
        <f>S234*H234</f>
        <v>0</v>
      </c>
      <c r="U234" s="33"/>
      <c r="V234" s="33"/>
      <c r="W234" s="33"/>
      <c r="X234" s="33"/>
      <c r="Y234" s="33"/>
      <c r="Z234" s="33"/>
      <c r="AA234" s="33"/>
      <c r="AB234" s="33"/>
      <c r="AC234" s="33"/>
      <c r="AD234" s="33"/>
      <c r="AE234" s="33"/>
      <c r="AR234" s="158" t="s">
        <v>269</v>
      </c>
      <c r="AT234" s="158" t="s">
        <v>184</v>
      </c>
      <c r="AU234" s="158" t="s">
        <v>79</v>
      </c>
      <c r="AY234" s="18" t="s">
        <v>182</v>
      </c>
      <c r="BE234" s="159">
        <f>IF(N234="základní",J234,0)</f>
        <v>0</v>
      </c>
      <c r="BF234" s="159">
        <f>IF(N234="snížená",J234,0)</f>
        <v>0</v>
      </c>
      <c r="BG234" s="159">
        <f>IF(N234="zákl. přenesená",J234,0)</f>
        <v>0</v>
      </c>
      <c r="BH234" s="159">
        <f>IF(N234="sníž. přenesená",J234,0)</f>
        <v>0</v>
      </c>
      <c r="BI234" s="159">
        <f>IF(N234="nulová",J234,0)</f>
        <v>0</v>
      </c>
      <c r="BJ234" s="18" t="s">
        <v>15</v>
      </c>
      <c r="BK234" s="159">
        <f>ROUND(I234*H234,2)</f>
        <v>0</v>
      </c>
      <c r="BL234" s="18" t="s">
        <v>269</v>
      </c>
      <c r="BM234" s="158" t="s">
        <v>476</v>
      </c>
    </row>
    <row r="235" spans="2:51" s="15" customFormat="1" ht="12">
      <c r="B235" s="176"/>
      <c r="D235" s="343" t="s">
        <v>190</v>
      </c>
      <c r="E235" s="177" t="s">
        <v>3</v>
      </c>
      <c r="F235" s="178" t="s">
        <v>477</v>
      </c>
      <c r="H235" s="177" t="s">
        <v>3</v>
      </c>
      <c r="I235" s="179"/>
      <c r="L235" s="176"/>
      <c r="M235" s="180"/>
      <c r="N235" s="181"/>
      <c r="O235" s="181"/>
      <c r="P235" s="181"/>
      <c r="Q235" s="181"/>
      <c r="R235" s="181"/>
      <c r="S235" s="181"/>
      <c r="T235" s="182"/>
      <c r="AT235" s="177" t="s">
        <v>190</v>
      </c>
      <c r="AU235" s="177" t="s">
        <v>79</v>
      </c>
      <c r="AV235" s="15" t="s">
        <v>15</v>
      </c>
      <c r="AW235" s="15" t="s">
        <v>33</v>
      </c>
      <c r="AX235" s="15" t="s">
        <v>71</v>
      </c>
      <c r="AY235" s="177" t="s">
        <v>182</v>
      </c>
    </row>
    <row r="236" spans="2:51" s="13" customFormat="1" ht="12">
      <c r="B236" s="160"/>
      <c r="D236" s="343" t="s">
        <v>190</v>
      </c>
      <c r="E236" s="161" t="s">
        <v>3</v>
      </c>
      <c r="F236" s="162" t="s">
        <v>478</v>
      </c>
      <c r="H236" s="163">
        <v>2.35</v>
      </c>
      <c r="I236" s="164"/>
      <c r="L236" s="160"/>
      <c r="M236" s="165"/>
      <c r="N236" s="166"/>
      <c r="O236" s="166"/>
      <c r="P236" s="166"/>
      <c r="Q236" s="166"/>
      <c r="R236" s="166"/>
      <c r="S236" s="166"/>
      <c r="T236" s="167"/>
      <c r="AT236" s="161" t="s">
        <v>190</v>
      </c>
      <c r="AU236" s="161" t="s">
        <v>79</v>
      </c>
      <c r="AV236" s="13" t="s">
        <v>79</v>
      </c>
      <c r="AW236" s="13" t="s">
        <v>33</v>
      </c>
      <c r="AX236" s="13" t="s">
        <v>15</v>
      </c>
      <c r="AY236" s="161" t="s">
        <v>182</v>
      </c>
    </row>
    <row r="237" spans="1:65" s="2" customFormat="1" ht="24">
      <c r="A237" s="33"/>
      <c r="B237" s="146"/>
      <c r="C237" s="147" t="s">
        <v>479</v>
      </c>
      <c r="D237" s="342" t="s">
        <v>184</v>
      </c>
      <c r="E237" s="148" t="s">
        <v>480</v>
      </c>
      <c r="F237" s="149" t="s">
        <v>481</v>
      </c>
      <c r="G237" s="150" t="s">
        <v>187</v>
      </c>
      <c r="H237" s="151">
        <v>2.35</v>
      </c>
      <c r="I237" s="152"/>
      <c r="J237" s="153">
        <f>ROUND(I237*H237,2)</f>
        <v>0</v>
      </c>
      <c r="K237" s="149" t="s">
        <v>188</v>
      </c>
      <c r="L237" s="34"/>
      <c r="M237" s="154" t="s">
        <v>3</v>
      </c>
      <c r="N237" s="155" t="s">
        <v>42</v>
      </c>
      <c r="O237" s="54"/>
      <c r="P237" s="156">
        <f>O237*H237</f>
        <v>0</v>
      </c>
      <c r="Q237" s="156">
        <v>0.00014</v>
      </c>
      <c r="R237" s="156">
        <f>Q237*H237</f>
        <v>0.000329</v>
      </c>
      <c r="S237" s="156">
        <v>0</v>
      </c>
      <c r="T237" s="157">
        <f>S237*H237</f>
        <v>0</v>
      </c>
      <c r="U237" s="33"/>
      <c r="V237" s="33"/>
      <c r="W237" s="33"/>
      <c r="X237" s="33"/>
      <c r="Y237" s="33"/>
      <c r="Z237" s="33"/>
      <c r="AA237" s="33"/>
      <c r="AB237" s="33"/>
      <c r="AC237" s="33"/>
      <c r="AD237" s="33"/>
      <c r="AE237" s="33"/>
      <c r="AR237" s="158" t="s">
        <v>269</v>
      </c>
      <c r="AT237" s="158" t="s">
        <v>184</v>
      </c>
      <c r="AU237" s="158" t="s">
        <v>79</v>
      </c>
      <c r="AY237" s="18" t="s">
        <v>182</v>
      </c>
      <c r="BE237" s="159">
        <f>IF(N237="základní",J237,0)</f>
        <v>0</v>
      </c>
      <c r="BF237" s="159">
        <f>IF(N237="snížená",J237,0)</f>
        <v>0</v>
      </c>
      <c r="BG237" s="159">
        <f>IF(N237="zákl. přenesená",J237,0)</f>
        <v>0</v>
      </c>
      <c r="BH237" s="159">
        <f>IF(N237="sníž. přenesená",J237,0)</f>
        <v>0</v>
      </c>
      <c r="BI237" s="159">
        <f>IF(N237="nulová",J237,0)</f>
        <v>0</v>
      </c>
      <c r="BJ237" s="18" t="s">
        <v>15</v>
      </c>
      <c r="BK237" s="159">
        <f>ROUND(I237*H237,2)</f>
        <v>0</v>
      </c>
      <c r="BL237" s="18" t="s">
        <v>269</v>
      </c>
      <c r="BM237" s="158" t="s">
        <v>482</v>
      </c>
    </row>
    <row r="238" spans="1:65" s="2" customFormat="1" ht="24">
      <c r="A238" s="33"/>
      <c r="B238" s="146"/>
      <c r="C238" s="147" t="s">
        <v>483</v>
      </c>
      <c r="D238" s="342" t="s">
        <v>184</v>
      </c>
      <c r="E238" s="148" t="s">
        <v>484</v>
      </c>
      <c r="F238" s="149" t="s">
        <v>485</v>
      </c>
      <c r="G238" s="150" t="s">
        <v>187</v>
      </c>
      <c r="H238" s="151">
        <v>2.35</v>
      </c>
      <c r="I238" s="152"/>
      <c r="J238" s="153">
        <f>ROUND(I238*H238,2)</f>
        <v>0</v>
      </c>
      <c r="K238" s="149" t="s">
        <v>188</v>
      </c>
      <c r="L238" s="34"/>
      <c r="M238" s="154" t="s">
        <v>3</v>
      </c>
      <c r="N238" s="155" t="s">
        <v>42</v>
      </c>
      <c r="O238" s="54"/>
      <c r="P238" s="156">
        <f>O238*H238</f>
        <v>0</v>
      </c>
      <c r="Q238" s="156">
        <v>0.00023</v>
      </c>
      <c r="R238" s="156">
        <f>Q238*H238</f>
        <v>0.0005405000000000001</v>
      </c>
      <c r="S238" s="156">
        <v>0</v>
      </c>
      <c r="T238" s="157">
        <f>S238*H238</f>
        <v>0</v>
      </c>
      <c r="U238" s="33"/>
      <c r="V238" s="33"/>
      <c r="W238" s="33"/>
      <c r="X238" s="33"/>
      <c r="Y238" s="33"/>
      <c r="Z238" s="33"/>
      <c r="AA238" s="33"/>
      <c r="AB238" s="33"/>
      <c r="AC238" s="33"/>
      <c r="AD238" s="33"/>
      <c r="AE238" s="33"/>
      <c r="AR238" s="158" t="s">
        <v>269</v>
      </c>
      <c r="AT238" s="158" t="s">
        <v>184</v>
      </c>
      <c r="AU238" s="158" t="s">
        <v>79</v>
      </c>
      <c r="AY238" s="18" t="s">
        <v>182</v>
      </c>
      <c r="BE238" s="159">
        <f>IF(N238="základní",J238,0)</f>
        <v>0</v>
      </c>
      <c r="BF238" s="159">
        <f>IF(N238="snížená",J238,0)</f>
        <v>0</v>
      </c>
      <c r="BG238" s="159">
        <f>IF(N238="zákl. přenesená",J238,0)</f>
        <v>0</v>
      </c>
      <c r="BH238" s="159">
        <f>IF(N238="sníž. přenesená",J238,0)</f>
        <v>0</v>
      </c>
      <c r="BI238" s="159">
        <f>IF(N238="nulová",J238,0)</f>
        <v>0</v>
      </c>
      <c r="BJ238" s="18" t="s">
        <v>15</v>
      </c>
      <c r="BK238" s="159">
        <f>ROUND(I238*H238,2)</f>
        <v>0</v>
      </c>
      <c r="BL238" s="18" t="s">
        <v>269</v>
      </c>
      <c r="BM238" s="158" t="s">
        <v>486</v>
      </c>
    </row>
    <row r="239" spans="2:63" s="12" customFormat="1" ht="22.9" customHeight="1">
      <c r="B239" s="133"/>
      <c r="D239" s="344" t="s">
        <v>70</v>
      </c>
      <c r="E239" s="144" t="s">
        <v>487</v>
      </c>
      <c r="F239" s="144" t="s">
        <v>488</v>
      </c>
      <c r="I239" s="136"/>
      <c r="J239" s="145">
        <f>BK239</f>
        <v>0</v>
      </c>
      <c r="L239" s="133"/>
      <c r="M239" s="138"/>
      <c r="N239" s="139"/>
      <c r="O239" s="139"/>
      <c r="P239" s="140">
        <f>SUM(P240:P242)</f>
        <v>0</v>
      </c>
      <c r="Q239" s="139"/>
      <c r="R239" s="140">
        <f>SUM(R240:R242)</f>
        <v>0.00441</v>
      </c>
      <c r="S239" s="139"/>
      <c r="T239" s="141">
        <f>SUM(T240:T242)</f>
        <v>0</v>
      </c>
      <c r="AR239" s="134" t="s">
        <v>79</v>
      </c>
      <c r="AT239" s="142" t="s">
        <v>70</v>
      </c>
      <c r="AU239" s="142" t="s">
        <v>15</v>
      </c>
      <c r="AY239" s="134" t="s">
        <v>182</v>
      </c>
      <c r="BK239" s="143">
        <f>SUM(BK240:BK242)</f>
        <v>0</v>
      </c>
    </row>
    <row r="240" spans="1:65" s="2" customFormat="1" ht="24">
      <c r="A240" s="33"/>
      <c r="B240" s="146"/>
      <c r="C240" s="147" t="s">
        <v>489</v>
      </c>
      <c r="D240" s="342" t="s">
        <v>184</v>
      </c>
      <c r="E240" s="148" t="s">
        <v>490</v>
      </c>
      <c r="F240" s="149" t="s">
        <v>491</v>
      </c>
      <c r="G240" s="150" t="s">
        <v>187</v>
      </c>
      <c r="H240" s="151">
        <v>9</v>
      </c>
      <c r="I240" s="152"/>
      <c r="J240" s="153">
        <f>ROUND(I240*H240,2)</f>
        <v>0</v>
      </c>
      <c r="K240" s="149" t="s">
        <v>188</v>
      </c>
      <c r="L240" s="34"/>
      <c r="M240" s="154" t="s">
        <v>3</v>
      </c>
      <c r="N240" s="155" t="s">
        <v>42</v>
      </c>
      <c r="O240" s="54"/>
      <c r="P240" s="156">
        <f>O240*H240</f>
        <v>0</v>
      </c>
      <c r="Q240" s="156">
        <v>0.0002</v>
      </c>
      <c r="R240" s="156">
        <f>Q240*H240</f>
        <v>0.0018000000000000002</v>
      </c>
      <c r="S240" s="156">
        <v>0</v>
      </c>
      <c r="T240" s="157">
        <f>S240*H240</f>
        <v>0</v>
      </c>
      <c r="U240" s="33"/>
      <c r="V240" s="33"/>
      <c r="W240" s="33"/>
      <c r="X240" s="33"/>
      <c r="Y240" s="33"/>
      <c r="Z240" s="33"/>
      <c r="AA240" s="33"/>
      <c r="AB240" s="33"/>
      <c r="AC240" s="33"/>
      <c r="AD240" s="33"/>
      <c r="AE240" s="33"/>
      <c r="AR240" s="158" t="s">
        <v>269</v>
      </c>
      <c r="AT240" s="158" t="s">
        <v>184</v>
      </c>
      <c r="AU240" s="158" t="s">
        <v>79</v>
      </c>
      <c r="AY240" s="18" t="s">
        <v>182</v>
      </c>
      <c r="BE240" s="159">
        <f>IF(N240="základní",J240,0)</f>
        <v>0</v>
      </c>
      <c r="BF240" s="159">
        <f>IF(N240="snížená",J240,0)</f>
        <v>0</v>
      </c>
      <c r="BG240" s="159">
        <f>IF(N240="zákl. přenesená",J240,0)</f>
        <v>0</v>
      </c>
      <c r="BH240" s="159">
        <f>IF(N240="sníž. přenesená",J240,0)</f>
        <v>0</v>
      </c>
      <c r="BI240" s="159">
        <f>IF(N240="nulová",J240,0)</f>
        <v>0</v>
      </c>
      <c r="BJ240" s="18" t="s">
        <v>15</v>
      </c>
      <c r="BK240" s="159">
        <f>ROUND(I240*H240,2)</f>
        <v>0</v>
      </c>
      <c r="BL240" s="18" t="s">
        <v>269</v>
      </c>
      <c r="BM240" s="158" t="s">
        <v>492</v>
      </c>
    </row>
    <row r="241" spans="2:51" s="13" customFormat="1" ht="12">
      <c r="B241" s="160"/>
      <c r="D241" s="343" t="s">
        <v>190</v>
      </c>
      <c r="E241" s="161" t="s">
        <v>3</v>
      </c>
      <c r="F241" s="162" t="s">
        <v>226</v>
      </c>
      <c r="H241" s="163">
        <v>9</v>
      </c>
      <c r="I241" s="164"/>
      <c r="L241" s="160"/>
      <c r="M241" s="165"/>
      <c r="N241" s="166"/>
      <c r="O241" s="166"/>
      <c r="P241" s="166"/>
      <c r="Q241" s="166"/>
      <c r="R241" s="166"/>
      <c r="S241" s="166"/>
      <c r="T241" s="167"/>
      <c r="AT241" s="161" t="s">
        <v>190</v>
      </c>
      <c r="AU241" s="161" t="s">
        <v>79</v>
      </c>
      <c r="AV241" s="13" t="s">
        <v>79</v>
      </c>
      <c r="AW241" s="13" t="s">
        <v>33</v>
      </c>
      <c r="AX241" s="13" t="s">
        <v>15</v>
      </c>
      <c r="AY241" s="161" t="s">
        <v>182</v>
      </c>
    </row>
    <row r="242" spans="1:65" s="2" customFormat="1" ht="36">
      <c r="A242" s="33"/>
      <c r="B242" s="146"/>
      <c r="C242" s="147" t="s">
        <v>493</v>
      </c>
      <c r="D242" s="342" t="s">
        <v>184</v>
      </c>
      <c r="E242" s="148" t="s">
        <v>494</v>
      </c>
      <c r="F242" s="149" t="s">
        <v>495</v>
      </c>
      <c r="G242" s="150" t="s">
        <v>187</v>
      </c>
      <c r="H242" s="151">
        <v>9</v>
      </c>
      <c r="I242" s="152"/>
      <c r="J242" s="153">
        <f>ROUND(I242*H242,2)</f>
        <v>0</v>
      </c>
      <c r="K242" s="149" t="s">
        <v>188</v>
      </c>
      <c r="L242" s="34"/>
      <c r="M242" s="194" t="s">
        <v>3</v>
      </c>
      <c r="N242" s="195" t="s">
        <v>42</v>
      </c>
      <c r="O242" s="196"/>
      <c r="P242" s="197">
        <f>O242*H242</f>
        <v>0</v>
      </c>
      <c r="Q242" s="197">
        <v>0.00029</v>
      </c>
      <c r="R242" s="197">
        <f>Q242*H242</f>
        <v>0.00261</v>
      </c>
      <c r="S242" s="197">
        <v>0</v>
      </c>
      <c r="T242" s="198">
        <f>S242*H242</f>
        <v>0</v>
      </c>
      <c r="U242" s="33"/>
      <c r="V242" s="33"/>
      <c r="W242" s="33"/>
      <c r="X242" s="33"/>
      <c r="Y242" s="33"/>
      <c r="Z242" s="33"/>
      <c r="AA242" s="33"/>
      <c r="AB242" s="33"/>
      <c r="AC242" s="33"/>
      <c r="AD242" s="33"/>
      <c r="AE242" s="33"/>
      <c r="AR242" s="158" t="s">
        <v>269</v>
      </c>
      <c r="AT242" s="158" t="s">
        <v>184</v>
      </c>
      <c r="AU242" s="158" t="s">
        <v>79</v>
      </c>
      <c r="AY242" s="18" t="s">
        <v>182</v>
      </c>
      <c r="BE242" s="159">
        <f>IF(N242="základní",J242,0)</f>
        <v>0</v>
      </c>
      <c r="BF242" s="159">
        <f>IF(N242="snížená",J242,0)</f>
        <v>0</v>
      </c>
      <c r="BG242" s="159">
        <f>IF(N242="zákl. přenesená",J242,0)</f>
        <v>0</v>
      </c>
      <c r="BH242" s="159">
        <f>IF(N242="sníž. přenesená",J242,0)</f>
        <v>0</v>
      </c>
      <c r="BI242" s="159">
        <f>IF(N242="nulová",J242,0)</f>
        <v>0</v>
      </c>
      <c r="BJ242" s="18" t="s">
        <v>15</v>
      </c>
      <c r="BK242" s="159">
        <f>ROUND(I242*H242,2)</f>
        <v>0</v>
      </c>
      <c r="BL242" s="18" t="s">
        <v>269</v>
      </c>
      <c r="BM242" s="158" t="s">
        <v>496</v>
      </c>
    </row>
    <row r="243" spans="1:31" s="2" customFormat="1" ht="6.95" customHeight="1">
      <c r="A243" s="33"/>
      <c r="B243" s="43"/>
      <c r="C243" s="44"/>
      <c r="D243" s="44"/>
      <c r="E243" s="44"/>
      <c r="F243" s="44"/>
      <c r="G243" s="44"/>
      <c r="H243" s="44"/>
      <c r="I243" s="44"/>
      <c r="J243" s="44"/>
      <c r="K243" s="44"/>
      <c r="L243" s="34"/>
      <c r="M243" s="33"/>
      <c r="O243" s="33"/>
      <c r="P243" s="33"/>
      <c r="Q243" s="33"/>
      <c r="R243" s="33"/>
      <c r="S243" s="33"/>
      <c r="T243" s="33"/>
      <c r="U243" s="33"/>
      <c r="V243" s="33"/>
      <c r="W243" s="33"/>
      <c r="X243" s="33"/>
      <c r="Y243" s="33"/>
      <c r="Z243" s="33"/>
      <c r="AA243" s="33"/>
      <c r="AB243" s="33"/>
      <c r="AC243" s="33"/>
      <c r="AD243" s="33"/>
      <c r="AE243" s="33"/>
    </row>
  </sheetData>
  <autoFilter ref="C107:K242"/>
  <mergeCells count="15">
    <mergeCell ref="E94:H94"/>
    <mergeCell ref="E98:H98"/>
    <mergeCell ref="E96:H96"/>
    <mergeCell ref="E100:H100"/>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7"/>
  <sheetViews>
    <sheetView showGridLines="0" workbookViewId="0" topLeftCell="A77">
      <selection activeCell="D94" sqref="D94:D13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119</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s="1" customFormat="1" ht="12" customHeight="1">
      <c r="B8" s="21"/>
      <c r="D8" s="28" t="s">
        <v>139</v>
      </c>
      <c r="L8" s="21"/>
    </row>
    <row r="9" spans="1:31" s="2" customFormat="1" ht="16.5" customHeight="1">
      <c r="A9" s="33"/>
      <c r="B9" s="34"/>
      <c r="C9" s="33"/>
      <c r="D9" s="33"/>
      <c r="E9" s="326" t="s">
        <v>140</v>
      </c>
      <c r="F9" s="329"/>
      <c r="G9" s="329"/>
      <c r="H9" s="329"/>
      <c r="I9" s="33"/>
      <c r="J9" s="33"/>
      <c r="K9" s="33"/>
      <c r="L9" s="99"/>
      <c r="S9" s="33"/>
      <c r="T9" s="33"/>
      <c r="U9" s="33"/>
      <c r="V9" s="33"/>
      <c r="W9" s="33"/>
      <c r="X9" s="33"/>
      <c r="Y9" s="33"/>
      <c r="Z9" s="33"/>
      <c r="AA9" s="33"/>
      <c r="AB9" s="33"/>
      <c r="AC9" s="33"/>
      <c r="AD9" s="33"/>
      <c r="AE9" s="33"/>
    </row>
    <row r="10" spans="1:31" s="2" customFormat="1" ht="12" customHeight="1">
      <c r="A10" s="33"/>
      <c r="B10" s="34"/>
      <c r="C10" s="33"/>
      <c r="D10" s="28" t="s">
        <v>141</v>
      </c>
      <c r="E10" s="33"/>
      <c r="F10" s="33"/>
      <c r="G10" s="33"/>
      <c r="H10" s="33"/>
      <c r="I10" s="33"/>
      <c r="J10" s="33"/>
      <c r="K10" s="33"/>
      <c r="L10" s="99"/>
      <c r="S10" s="33"/>
      <c r="T10" s="33"/>
      <c r="U10" s="33"/>
      <c r="V10" s="33"/>
      <c r="W10" s="33"/>
      <c r="X10" s="33"/>
      <c r="Y10" s="33"/>
      <c r="Z10" s="33"/>
      <c r="AA10" s="33"/>
      <c r="AB10" s="33"/>
      <c r="AC10" s="33"/>
      <c r="AD10" s="33"/>
      <c r="AE10" s="33"/>
    </row>
    <row r="11" spans="1:31" s="2" customFormat="1" ht="16.5" customHeight="1">
      <c r="A11" s="33"/>
      <c r="B11" s="34"/>
      <c r="C11" s="33"/>
      <c r="D11" s="33"/>
      <c r="E11" s="302" t="s">
        <v>1387</v>
      </c>
      <c r="F11" s="329"/>
      <c r="G11" s="329"/>
      <c r="H11" s="329"/>
      <c r="I11" s="33"/>
      <c r="J11" s="33"/>
      <c r="K11" s="33"/>
      <c r="L11" s="99"/>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9"/>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9"/>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stavby'!AU8</f>
        <v>28. 8. 2018</v>
      </c>
      <c r="K14" s="33"/>
      <c r="L14" s="99"/>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9"/>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
        <v>3</v>
      </c>
      <c r="K16" s="33"/>
      <c r="L16" s="99"/>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3</v>
      </c>
      <c r="K17" s="33"/>
      <c r="L17" s="99"/>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9"/>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28" t="s">
        <v>26</v>
      </c>
      <c r="J19" s="29" t="str">
        <f>'Rekapitulace stavby'!AU13</f>
        <v>Vyplň údaj</v>
      </c>
      <c r="K19" s="33"/>
      <c r="L19" s="99"/>
      <c r="S19" s="33"/>
      <c r="T19" s="33"/>
      <c r="U19" s="33"/>
      <c r="V19" s="33"/>
      <c r="W19" s="33"/>
      <c r="X19" s="33"/>
      <c r="Y19" s="33"/>
      <c r="Z19" s="33"/>
      <c r="AA19" s="33"/>
      <c r="AB19" s="33"/>
      <c r="AC19" s="33"/>
      <c r="AD19" s="33"/>
      <c r="AE19" s="33"/>
    </row>
    <row r="20" spans="1:31" s="2" customFormat="1" ht="18" customHeight="1">
      <c r="A20" s="33"/>
      <c r="B20" s="34"/>
      <c r="C20" s="33"/>
      <c r="D20" s="33"/>
      <c r="E20" s="330" t="str">
        <f>'Rekapitulace stavby'!E14</f>
        <v>Vyplň údaj</v>
      </c>
      <c r="F20" s="318"/>
      <c r="G20" s="318"/>
      <c r="H20" s="318"/>
      <c r="I20" s="28" t="s">
        <v>28</v>
      </c>
      <c r="J20" s="29" t="str">
        <f>'Rekapitulace stavby'!AU14</f>
        <v>Vyplň údaj</v>
      </c>
      <c r="K20" s="33"/>
      <c r="L20" s="99"/>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9"/>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28" t="s">
        <v>26</v>
      </c>
      <c r="J22" s="26" t="s">
        <v>3</v>
      </c>
      <c r="K22" s="33"/>
      <c r="L22" s="99"/>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28</v>
      </c>
      <c r="J23" s="26" t="s">
        <v>3</v>
      </c>
      <c r="K23" s="33"/>
      <c r="L23" s="99"/>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9"/>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28" t="s">
        <v>26</v>
      </c>
      <c r="J25" s="26" t="str">
        <f>IF('Rekapitulace stavby'!AU19="","",'Rekapitulace stavby'!AU19)</f>
        <v/>
      </c>
      <c r="K25" s="33"/>
      <c r="L25" s="99"/>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stavby'!AU20="","",'Rekapitulace stavby'!AU20)</f>
        <v/>
      </c>
      <c r="K26" s="33"/>
      <c r="L26" s="99"/>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9"/>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33"/>
      <c r="J28" s="33"/>
      <c r="K28" s="33"/>
      <c r="L28" s="99"/>
      <c r="S28" s="33"/>
      <c r="T28" s="33"/>
      <c r="U28" s="33"/>
      <c r="V28" s="33"/>
      <c r="W28" s="33"/>
      <c r="X28" s="33"/>
      <c r="Y28" s="33"/>
      <c r="Z28" s="33"/>
      <c r="AA28" s="33"/>
      <c r="AB28" s="33"/>
      <c r="AC28" s="33"/>
      <c r="AD28" s="33"/>
      <c r="AE28" s="33"/>
    </row>
    <row r="29" spans="1:31" s="8" customFormat="1" ht="16.5" customHeight="1">
      <c r="A29" s="100"/>
      <c r="B29" s="101"/>
      <c r="C29" s="100"/>
      <c r="D29" s="100"/>
      <c r="E29" s="322" t="s">
        <v>3</v>
      </c>
      <c r="F29" s="322"/>
      <c r="G29" s="322"/>
      <c r="H29" s="32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99"/>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63"/>
      <c r="J31" s="63"/>
      <c r="K31" s="63"/>
      <c r="L31" s="99"/>
      <c r="S31" s="33"/>
      <c r="T31" s="33"/>
      <c r="U31" s="33"/>
      <c r="V31" s="33"/>
      <c r="W31" s="33"/>
      <c r="X31" s="33"/>
      <c r="Y31" s="33"/>
      <c r="Z31" s="33"/>
      <c r="AA31" s="33"/>
      <c r="AB31" s="33"/>
      <c r="AC31" s="33"/>
      <c r="AD31" s="33"/>
      <c r="AE31" s="33"/>
    </row>
    <row r="32" spans="1:31" s="2" customFormat="1" ht="25.35" customHeight="1">
      <c r="A32" s="33"/>
      <c r="B32" s="34"/>
      <c r="C32" s="33"/>
      <c r="D32" s="103" t="s">
        <v>37</v>
      </c>
      <c r="E32" s="33"/>
      <c r="F32" s="33"/>
      <c r="G32" s="33"/>
      <c r="H32" s="33"/>
      <c r="I32" s="33"/>
      <c r="J32" s="68">
        <f>ROUND(J91,2)</f>
        <v>0</v>
      </c>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37" t="s">
        <v>38</v>
      </c>
      <c r="J34" s="37" t="s">
        <v>40</v>
      </c>
      <c r="K34" s="33"/>
      <c r="L34" s="99"/>
      <c r="S34" s="33"/>
      <c r="T34" s="33"/>
      <c r="U34" s="33"/>
      <c r="V34" s="33"/>
      <c r="W34" s="33"/>
      <c r="X34" s="33"/>
      <c r="Y34" s="33"/>
      <c r="Z34" s="33"/>
      <c r="AA34" s="33"/>
      <c r="AB34" s="33"/>
      <c r="AC34" s="33"/>
      <c r="AD34" s="33"/>
      <c r="AE34" s="33"/>
    </row>
    <row r="35" spans="1:31" s="2" customFormat="1" ht="14.45" customHeight="1">
      <c r="A35" s="33"/>
      <c r="B35" s="34"/>
      <c r="C35" s="33"/>
      <c r="D35" s="98" t="s">
        <v>41</v>
      </c>
      <c r="E35" s="28" t="s">
        <v>42</v>
      </c>
      <c r="F35" s="104">
        <f>ROUND((SUM(BE91:BE136)),2)</f>
        <v>0</v>
      </c>
      <c r="G35" s="33"/>
      <c r="H35" s="33"/>
      <c r="I35" s="105">
        <v>0.21</v>
      </c>
      <c r="J35" s="104">
        <f>ROUND(((SUM(BE91:BE136))*I35),2)</f>
        <v>0</v>
      </c>
      <c r="K35" s="33"/>
      <c r="L35" s="99"/>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04">
        <f>ROUND((SUM(BF91:BF136)),2)</f>
        <v>0</v>
      </c>
      <c r="G36" s="33"/>
      <c r="H36" s="33"/>
      <c r="I36" s="105">
        <v>0.15</v>
      </c>
      <c r="J36" s="104">
        <f>ROUND(((SUM(BF91:BF136))*I36),2)</f>
        <v>0</v>
      </c>
      <c r="K36" s="33"/>
      <c r="L36" s="99"/>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4">
        <f>ROUND((SUM(BG91:BG136)),2)</f>
        <v>0</v>
      </c>
      <c r="G37" s="33"/>
      <c r="H37" s="33"/>
      <c r="I37" s="105">
        <v>0.21</v>
      </c>
      <c r="J37" s="104">
        <f>0</f>
        <v>0</v>
      </c>
      <c r="K37" s="33"/>
      <c r="L37" s="99"/>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04">
        <f>ROUND((SUM(BH91:BH136)),2)</f>
        <v>0</v>
      </c>
      <c r="G38" s="33"/>
      <c r="H38" s="33"/>
      <c r="I38" s="105">
        <v>0.15</v>
      </c>
      <c r="J38" s="104">
        <f>0</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04">
        <f>ROUND((SUM(BI91:BI136)),2)</f>
        <v>0</v>
      </c>
      <c r="G39" s="33"/>
      <c r="H39" s="33"/>
      <c r="I39" s="105">
        <v>0</v>
      </c>
      <c r="J39" s="104">
        <f>0</f>
        <v>0</v>
      </c>
      <c r="K39" s="33"/>
      <c r="L39" s="99"/>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9"/>
      <c r="S40" s="33"/>
      <c r="T40" s="33"/>
      <c r="U40" s="33"/>
      <c r="V40" s="33"/>
      <c r="W40" s="33"/>
      <c r="X40" s="33"/>
      <c r="Y40" s="33"/>
      <c r="Z40" s="33"/>
      <c r="AA40" s="33"/>
      <c r="AB40" s="33"/>
      <c r="AC40" s="33"/>
      <c r="AD40" s="33"/>
      <c r="AE40" s="33"/>
    </row>
    <row r="41" spans="1:31" s="2" customFormat="1" ht="25.35" customHeight="1">
      <c r="A41" s="33"/>
      <c r="B41" s="34"/>
      <c r="C41" s="106"/>
      <c r="D41" s="107" t="s">
        <v>47</v>
      </c>
      <c r="E41" s="57"/>
      <c r="F41" s="57"/>
      <c r="G41" s="108" t="s">
        <v>48</v>
      </c>
      <c r="H41" s="109" t="s">
        <v>49</v>
      </c>
      <c r="I41" s="57"/>
      <c r="J41" s="110">
        <f>SUM(J32:J39)</f>
        <v>0</v>
      </c>
      <c r="K41" s="111"/>
      <c r="L41" s="99"/>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9"/>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9"/>
      <c r="S46" s="33"/>
      <c r="T46" s="33"/>
      <c r="U46" s="33"/>
      <c r="V46" s="33"/>
      <c r="W46" s="33"/>
      <c r="X46" s="33"/>
      <c r="Y46" s="33"/>
      <c r="Z46" s="33"/>
      <c r="AA46" s="33"/>
      <c r="AB46" s="33"/>
      <c r="AC46" s="33"/>
      <c r="AD46" s="33"/>
      <c r="AE46" s="33"/>
    </row>
    <row r="47" spans="1:31" s="2" customFormat="1" ht="24.95" customHeight="1">
      <c r="A47" s="33"/>
      <c r="B47" s="34"/>
      <c r="C47" s="22" t="s">
        <v>146</v>
      </c>
      <c r="D47" s="33"/>
      <c r="E47" s="33"/>
      <c r="F47" s="33"/>
      <c r="G47" s="33"/>
      <c r="H47" s="33"/>
      <c r="I47" s="33"/>
      <c r="J47" s="33"/>
      <c r="K47" s="33"/>
      <c r="L47" s="99"/>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9"/>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16.5" customHeight="1">
      <c r="A50" s="33"/>
      <c r="B50" s="34"/>
      <c r="C50" s="33"/>
      <c r="D50" s="33"/>
      <c r="E50" s="326" t="str">
        <f>E7</f>
        <v>Rekonstrukce koupelen</v>
      </c>
      <c r="F50" s="327"/>
      <c r="G50" s="327"/>
      <c r="H50" s="327"/>
      <c r="I50" s="33"/>
      <c r="J50" s="33"/>
      <c r="K50" s="33"/>
      <c r="L50" s="99"/>
      <c r="S50" s="33"/>
      <c r="T50" s="33"/>
      <c r="U50" s="33"/>
      <c r="V50" s="33"/>
      <c r="W50" s="33"/>
      <c r="X50" s="33"/>
      <c r="Y50" s="33"/>
      <c r="Z50" s="33"/>
      <c r="AA50" s="33"/>
      <c r="AB50" s="33"/>
      <c r="AC50" s="33"/>
      <c r="AD50" s="33"/>
      <c r="AE50" s="33"/>
    </row>
    <row r="51" spans="2:12" s="1" customFormat="1" ht="12" customHeight="1">
      <c r="B51" s="21"/>
      <c r="C51" s="28" t="s">
        <v>139</v>
      </c>
      <c r="L51" s="21"/>
    </row>
    <row r="52" spans="1:31" s="2" customFormat="1" ht="16.5" customHeight="1">
      <c r="A52" s="33"/>
      <c r="B52" s="34"/>
      <c r="C52" s="33"/>
      <c r="D52" s="33"/>
      <c r="E52" s="326" t="s">
        <v>140</v>
      </c>
      <c r="F52" s="329"/>
      <c r="G52" s="329"/>
      <c r="H52" s="329"/>
      <c r="I52" s="33"/>
      <c r="J52" s="33"/>
      <c r="K52" s="33"/>
      <c r="L52" s="99"/>
      <c r="S52" s="33"/>
      <c r="T52" s="33"/>
      <c r="U52" s="33"/>
      <c r="V52" s="33"/>
      <c r="W52" s="33"/>
      <c r="X52" s="33"/>
      <c r="Y52" s="33"/>
      <c r="Z52" s="33"/>
      <c r="AA52" s="33"/>
      <c r="AB52" s="33"/>
      <c r="AC52" s="33"/>
      <c r="AD52" s="33"/>
      <c r="AE52" s="33"/>
    </row>
    <row r="53" spans="1:31" s="2" customFormat="1" ht="12" customHeight="1">
      <c r="A53" s="33"/>
      <c r="B53" s="34"/>
      <c r="C53" s="28" t="s">
        <v>141</v>
      </c>
      <c r="D53" s="33"/>
      <c r="E53" s="33"/>
      <c r="F53" s="33"/>
      <c r="G53" s="33"/>
      <c r="H53" s="33"/>
      <c r="I53" s="33"/>
      <c r="J53" s="33"/>
      <c r="K53" s="33"/>
      <c r="L53" s="99"/>
      <c r="S53" s="33"/>
      <c r="T53" s="33"/>
      <c r="U53" s="33"/>
      <c r="V53" s="33"/>
      <c r="W53" s="33"/>
      <c r="X53" s="33"/>
      <c r="Y53" s="33"/>
      <c r="Z53" s="33"/>
      <c r="AA53" s="33"/>
      <c r="AB53" s="33"/>
      <c r="AC53" s="33"/>
      <c r="AD53" s="33"/>
      <c r="AE53" s="33"/>
    </row>
    <row r="54" spans="1:31" s="2" customFormat="1" ht="16.5" customHeight="1">
      <c r="A54" s="33"/>
      <c r="B54" s="34"/>
      <c r="C54" s="33"/>
      <c r="D54" s="33"/>
      <c r="E54" s="302" t="str">
        <f>E11</f>
        <v>2 - Vodovod a zařizovací předměty</v>
      </c>
      <c r="F54" s="329"/>
      <c r="G54" s="329"/>
      <c r="H54" s="329"/>
      <c r="I54" s="33"/>
      <c r="J54" s="33"/>
      <c r="K54" s="33"/>
      <c r="L54" s="99"/>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9"/>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28. 8. 2018</v>
      </c>
      <c r="K56" s="33"/>
      <c r="L56" s="99"/>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28" t="s">
        <v>31</v>
      </c>
      <c r="J58" s="31" t="str">
        <f>E23</f>
        <v>PROJECTICA s.r.o.</v>
      </c>
      <c r="K58" s="33"/>
      <c r="L58" s="99"/>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28" t="s">
        <v>34</v>
      </c>
      <c r="J59" s="31" t="str">
        <f>E26</f>
        <v xml:space="preserve"> </v>
      </c>
      <c r="K59" s="33"/>
      <c r="L59" s="99"/>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9"/>
      <c r="S60" s="33"/>
      <c r="T60" s="33"/>
      <c r="U60" s="33"/>
      <c r="V60" s="33"/>
      <c r="W60" s="33"/>
      <c r="X60" s="33"/>
      <c r="Y60" s="33"/>
      <c r="Z60" s="33"/>
      <c r="AA60" s="33"/>
      <c r="AB60" s="33"/>
      <c r="AC60" s="33"/>
      <c r="AD60" s="33"/>
      <c r="AE60" s="33"/>
    </row>
    <row r="61" spans="1:31" s="2" customFormat="1" ht="29.25" customHeight="1">
      <c r="A61" s="33"/>
      <c r="B61" s="34"/>
      <c r="C61" s="112" t="s">
        <v>147</v>
      </c>
      <c r="D61" s="106"/>
      <c r="E61" s="106"/>
      <c r="F61" s="106"/>
      <c r="G61" s="106"/>
      <c r="H61" s="106"/>
      <c r="I61" s="106"/>
      <c r="J61" s="113" t="s">
        <v>148</v>
      </c>
      <c r="K61" s="106"/>
      <c r="L61" s="99"/>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9"/>
      <c r="S62" s="33"/>
      <c r="T62" s="33"/>
      <c r="U62" s="33"/>
      <c r="V62" s="33"/>
      <c r="W62" s="33"/>
      <c r="X62" s="33"/>
      <c r="Y62" s="33"/>
      <c r="Z62" s="33"/>
      <c r="AA62" s="33"/>
      <c r="AB62" s="33"/>
      <c r="AC62" s="33"/>
      <c r="AD62" s="33"/>
      <c r="AE62" s="33"/>
    </row>
    <row r="63" spans="1:47" s="2" customFormat="1" ht="22.9" customHeight="1">
      <c r="A63" s="33"/>
      <c r="B63" s="34"/>
      <c r="C63" s="114" t="s">
        <v>69</v>
      </c>
      <c r="D63" s="33"/>
      <c r="E63" s="33"/>
      <c r="F63" s="33"/>
      <c r="G63" s="33"/>
      <c r="H63" s="33"/>
      <c r="I63" s="33"/>
      <c r="J63" s="68">
        <f>J91</f>
        <v>0</v>
      </c>
      <c r="K63" s="33"/>
      <c r="L63" s="99"/>
      <c r="S63" s="33"/>
      <c r="T63" s="33"/>
      <c r="U63" s="33"/>
      <c r="V63" s="33"/>
      <c r="W63" s="33"/>
      <c r="X63" s="33"/>
      <c r="Y63" s="33"/>
      <c r="Z63" s="33"/>
      <c r="AA63" s="33"/>
      <c r="AB63" s="33"/>
      <c r="AC63" s="33"/>
      <c r="AD63" s="33"/>
      <c r="AE63" s="33"/>
      <c r="AU63" s="18" t="s">
        <v>149</v>
      </c>
    </row>
    <row r="64" spans="2:12" s="9" customFormat="1" ht="24.95" customHeight="1">
      <c r="B64" s="115"/>
      <c r="D64" s="116" t="s">
        <v>150</v>
      </c>
      <c r="E64" s="117"/>
      <c r="F64" s="117"/>
      <c r="G64" s="117"/>
      <c r="H64" s="117"/>
      <c r="I64" s="117"/>
      <c r="J64" s="118">
        <f>J92</f>
        <v>0</v>
      </c>
      <c r="L64" s="115"/>
    </row>
    <row r="65" spans="2:12" s="10" customFormat="1" ht="19.9" customHeight="1">
      <c r="B65" s="119"/>
      <c r="D65" s="120" t="s">
        <v>156</v>
      </c>
      <c r="E65" s="121"/>
      <c r="F65" s="121"/>
      <c r="G65" s="121"/>
      <c r="H65" s="121"/>
      <c r="I65" s="121"/>
      <c r="J65" s="122">
        <f>J93</f>
        <v>0</v>
      </c>
      <c r="L65" s="119"/>
    </row>
    <row r="66" spans="2:12" s="9" customFormat="1" ht="24.95" customHeight="1">
      <c r="B66" s="115"/>
      <c r="D66" s="116" t="s">
        <v>158</v>
      </c>
      <c r="E66" s="117"/>
      <c r="F66" s="117"/>
      <c r="G66" s="117"/>
      <c r="H66" s="117"/>
      <c r="I66" s="117"/>
      <c r="J66" s="118">
        <f>J99</f>
        <v>0</v>
      </c>
      <c r="L66" s="115"/>
    </row>
    <row r="67" spans="2:12" s="10" customFormat="1" ht="19.9" customHeight="1">
      <c r="B67" s="119"/>
      <c r="D67" s="120" t="s">
        <v>1388</v>
      </c>
      <c r="E67" s="121"/>
      <c r="F67" s="121"/>
      <c r="G67" s="121"/>
      <c r="H67" s="121"/>
      <c r="I67" s="121"/>
      <c r="J67" s="122">
        <f>J100</f>
        <v>0</v>
      </c>
      <c r="L67" s="119"/>
    </row>
    <row r="68" spans="2:12" s="10" customFormat="1" ht="19.9" customHeight="1">
      <c r="B68" s="119"/>
      <c r="D68" s="120" t="s">
        <v>160</v>
      </c>
      <c r="E68" s="121"/>
      <c r="F68" s="121"/>
      <c r="G68" s="121"/>
      <c r="H68" s="121"/>
      <c r="I68" s="121"/>
      <c r="J68" s="122">
        <f>J112</f>
        <v>0</v>
      </c>
      <c r="L68" s="119"/>
    </row>
    <row r="69" spans="2:12" s="9" customFormat="1" ht="24.95" customHeight="1">
      <c r="B69" s="115"/>
      <c r="D69" s="116" t="s">
        <v>1389</v>
      </c>
      <c r="E69" s="117"/>
      <c r="F69" s="117"/>
      <c r="G69" s="117"/>
      <c r="H69" s="117"/>
      <c r="I69" s="117"/>
      <c r="J69" s="118">
        <f>J134</f>
        <v>0</v>
      </c>
      <c r="L69" s="115"/>
    </row>
    <row r="70" spans="1:31" s="2" customFormat="1" ht="21.75" customHeight="1">
      <c r="A70" s="33"/>
      <c r="B70" s="34"/>
      <c r="C70" s="33"/>
      <c r="D70" s="33"/>
      <c r="E70" s="33"/>
      <c r="F70" s="33"/>
      <c r="G70" s="33"/>
      <c r="H70" s="33"/>
      <c r="I70" s="33"/>
      <c r="J70" s="33"/>
      <c r="K70" s="33"/>
      <c r="L70" s="99"/>
      <c r="S70" s="33"/>
      <c r="T70" s="33"/>
      <c r="U70" s="33"/>
      <c r="V70" s="33"/>
      <c r="W70" s="33"/>
      <c r="X70" s="33"/>
      <c r="Y70" s="33"/>
      <c r="Z70" s="33"/>
      <c r="AA70" s="33"/>
      <c r="AB70" s="33"/>
      <c r="AC70" s="33"/>
      <c r="AD70" s="33"/>
      <c r="AE70" s="33"/>
    </row>
    <row r="71" spans="1:31" s="2" customFormat="1" ht="6.95" customHeight="1">
      <c r="A71" s="33"/>
      <c r="B71" s="43"/>
      <c r="C71" s="44"/>
      <c r="D71" s="44"/>
      <c r="E71" s="44"/>
      <c r="F71" s="44"/>
      <c r="G71" s="44"/>
      <c r="H71" s="44"/>
      <c r="I71" s="44"/>
      <c r="J71" s="44"/>
      <c r="K71" s="44"/>
      <c r="L71" s="99"/>
      <c r="S71" s="33"/>
      <c r="T71" s="33"/>
      <c r="U71" s="33"/>
      <c r="V71" s="33"/>
      <c r="W71" s="33"/>
      <c r="X71" s="33"/>
      <c r="Y71" s="33"/>
      <c r="Z71" s="33"/>
      <c r="AA71" s="33"/>
      <c r="AB71" s="33"/>
      <c r="AC71" s="33"/>
      <c r="AD71" s="33"/>
      <c r="AE71" s="33"/>
    </row>
    <row r="75" spans="1:31" s="2" customFormat="1" ht="6.95" customHeight="1">
      <c r="A75" s="33"/>
      <c r="B75" s="45"/>
      <c r="C75" s="46"/>
      <c r="D75" s="46"/>
      <c r="E75" s="46"/>
      <c r="F75" s="46"/>
      <c r="G75" s="46"/>
      <c r="H75" s="46"/>
      <c r="I75" s="46"/>
      <c r="J75" s="46"/>
      <c r="K75" s="46"/>
      <c r="L75" s="99"/>
      <c r="S75" s="33"/>
      <c r="T75" s="33"/>
      <c r="U75" s="33"/>
      <c r="V75" s="33"/>
      <c r="W75" s="33"/>
      <c r="X75" s="33"/>
      <c r="Y75" s="33"/>
      <c r="Z75" s="33"/>
      <c r="AA75" s="33"/>
      <c r="AB75" s="33"/>
      <c r="AC75" s="33"/>
      <c r="AD75" s="33"/>
      <c r="AE75" s="33"/>
    </row>
    <row r="76" spans="1:31" s="2" customFormat="1" ht="24.95" customHeight="1">
      <c r="A76" s="33"/>
      <c r="B76" s="34"/>
      <c r="C76" s="22" t="s">
        <v>167</v>
      </c>
      <c r="D76" s="33"/>
      <c r="E76" s="33"/>
      <c r="F76" s="33"/>
      <c r="G76" s="33"/>
      <c r="H76" s="33"/>
      <c r="I76" s="33"/>
      <c r="J76" s="33"/>
      <c r="K76" s="33"/>
      <c r="L76" s="99"/>
      <c r="S76" s="33"/>
      <c r="T76" s="33"/>
      <c r="U76" s="33"/>
      <c r="V76" s="33"/>
      <c r="W76" s="33"/>
      <c r="X76" s="33"/>
      <c r="Y76" s="33"/>
      <c r="Z76" s="33"/>
      <c r="AA76" s="33"/>
      <c r="AB76" s="33"/>
      <c r="AC76" s="33"/>
      <c r="AD76" s="33"/>
      <c r="AE76" s="33"/>
    </row>
    <row r="77" spans="1:31" s="2" customFormat="1" ht="6.95" customHeight="1">
      <c r="A77" s="33"/>
      <c r="B77" s="34"/>
      <c r="C77" s="33"/>
      <c r="D77" s="33"/>
      <c r="E77" s="33"/>
      <c r="F77" s="33"/>
      <c r="G77" s="33"/>
      <c r="H77" s="33"/>
      <c r="I77" s="33"/>
      <c r="J77" s="33"/>
      <c r="K77" s="33"/>
      <c r="L77" s="99"/>
      <c r="S77" s="33"/>
      <c r="T77" s="33"/>
      <c r="U77" s="33"/>
      <c r="V77" s="33"/>
      <c r="W77" s="33"/>
      <c r="X77" s="33"/>
      <c r="Y77" s="33"/>
      <c r="Z77" s="33"/>
      <c r="AA77" s="33"/>
      <c r="AB77" s="33"/>
      <c r="AC77" s="33"/>
      <c r="AD77" s="33"/>
      <c r="AE77" s="33"/>
    </row>
    <row r="78" spans="1:31" s="2" customFormat="1" ht="12" customHeight="1">
      <c r="A78" s="33"/>
      <c r="B78" s="34"/>
      <c r="C78" s="28" t="s">
        <v>17</v>
      </c>
      <c r="D78" s="33"/>
      <c r="E78" s="33"/>
      <c r="F78" s="33"/>
      <c r="G78" s="33"/>
      <c r="H78" s="33"/>
      <c r="I78" s="33"/>
      <c r="J78" s="33"/>
      <c r="K78" s="33"/>
      <c r="L78" s="99"/>
      <c r="S78" s="33"/>
      <c r="T78" s="33"/>
      <c r="U78" s="33"/>
      <c r="V78" s="33"/>
      <c r="W78" s="33"/>
      <c r="X78" s="33"/>
      <c r="Y78" s="33"/>
      <c r="Z78" s="33"/>
      <c r="AA78" s="33"/>
      <c r="AB78" s="33"/>
      <c r="AC78" s="33"/>
      <c r="AD78" s="33"/>
      <c r="AE78" s="33"/>
    </row>
    <row r="79" spans="1:31" s="2" customFormat="1" ht="16.5" customHeight="1">
      <c r="A79" s="33"/>
      <c r="B79" s="34"/>
      <c r="C79" s="33"/>
      <c r="D79" s="33"/>
      <c r="E79" s="326" t="str">
        <f>E7</f>
        <v>Rekonstrukce koupelen</v>
      </c>
      <c r="F79" s="327"/>
      <c r="G79" s="327"/>
      <c r="H79" s="327"/>
      <c r="I79" s="33"/>
      <c r="J79" s="33"/>
      <c r="K79" s="33"/>
      <c r="L79" s="99"/>
      <c r="S79" s="33"/>
      <c r="T79" s="33"/>
      <c r="U79" s="33"/>
      <c r="V79" s="33"/>
      <c r="W79" s="33"/>
      <c r="X79" s="33"/>
      <c r="Y79" s="33"/>
      <c r="Z79" s="33"/>
      <c r="AA79" s="33"/>
      <c r="AB79" s="33"/>
      <c r="AC79" s="33"/>
      <c r="AD79" s="33"/>
      <c r="AE79" s="33"/>
    </row>
    <row r="80" spans="2:12" s="1" customFormat="1" ht="12" customHeight="1">
      <c r="B80" s="21"/>
      <c r="C80" s="28" t="s">
        <v>139</v>
      </c>
      <c r="L80" s="21"/>
    </row>
    <row r="81" spans="1:31" s="2" customFormat="1" ht="16.5" customHeight="1">
      <c r="A81" s="33"/>
      <c r="B81" s="34"/>
      <c r="C81" s="33"/>
      <c r="D81" s="33"/>
      <c r="E81" s="326" t="s">
        <v>140</v>
      </c>
      <c r="F81" s="329"/>
      <c r="G81" s="329"/>
      <c r="H81" s="329"/>
      <c r="I81" s="33"/>
      <c r="J81" s="33"/>
      <c r="K81" s="33"/>
      <c r="L81" s="99"/>
      <c r="S81" s="33"/>
      <c r="T81" s="33"/>
      <c r="U81" s="33"/>
      <c r="V81" s="33"/>
      <c r="W81" s="33"/>
      <c r="X81" s="33"/>
      <c r="Y81" s="33"/>
      <c r="Z81" s="33"/>
      <c r="AA81" s="33"/>
      <c r="AB81" s="33"/>
      <c r="AC81" s="33"/>
      <c r="AD81" s="33"/>
      <c r="AE81" s="33"/>
    </row>
    <row r="82" spans="1:31" s="2" customFormat="1" ht="12" customHeight="1">
      <c r="A82" s="33"/>
      <c r="B82" s="34"/>
      <c r="C82" s="28" t="s">
        <v>141</v>
      </c>
      <c r="D82" s="33"/>
      <c r="E82" s="33"/>
      <c r="F82" s="33"/>
      <c r="G82" s="33"/>
      <c r="H82" s="33"/>
      <c r="I82" s="33"/>
      <c r="J82" s="33"/>
      <c r="K82" s="33"/>
      <c r="L82" s="99"/>
      <c r="S82" s="33"/>
      <c r="T82" s="33"/>
      <c r="U82" s="33"/>
      <c r="V82" s="33"/>
      <c r="W82" s="33"/>
      <c r="X82" s="33"/>
      <c r="Y82" s="33"/>
      <c r="Z82" s="33"/>
      <c r="AA82" s="33"/>
      <c r="AB82" s="33"/>
      <c r="AC82" s="33"/>
      <c r="AD82" s="33"/>
      <c r="AE82" s="33"/>
    </row>
    <row r="83" spans="1:31" s="2" customFormat="1" ht="16.5" customHeight="1">
      <c r="A83" s="33"/>
      <c r="B83" s="34"/>
      <c r="C83" s="33"/>
      <c r="D83" s="33"/>
      <c r="E83" s="302" t="str">
        <f>E11</f>
        <v>2 - Vodovod a zařizovací předměty</v>
      </c>
      <c r="F83" s="329"/>
      <c r="G83" s="329"/>
      <c r="H83" s="329"/>
      <c r="I83" s="33"/>
      <c r="J83" s="33"/>
      <c r="K83" s="33"/>
      <c r="L83" s="99"/>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9"/>
      <c r="S84" s="33"/>
      <c r="T84" s="33"/>
      <c r="U84" s="33"/>
      <c r="V84" s="33"/>
      <c r="W84" s="33"/>
      <c r="X84" s="33"/>
      <c r="Y84" s="33"/>
      <c r="Z84" s="33"/>
      <c r="AA84" s="33"/>
      <c r="AB84" s="33"/>
      <c r="AC84" s="33"/>
      <c r="AD84" s="33"/>
      <c r="AE84" s="33"/>
    </row>
    <row r="85" spans="1:31" s="2" customFormat="1" ht="12" customHeight="1">
      <c r="A85" s="33"/>
      <c r="B85" s="34"/>
      <c r="C85" s="28" t="s">
        <v>21</v>
      </c>
      <c r="D85" s="33"/>
      <c r="E85" s="33"/>
      <c r="F85" s="26" t="str">
        <f>F14</f>
        <v xml:space="preserve"> </v>
      </c>
      <c r="G85" s="33"/>
      <c r="H85" s="33"/>
      <c r="I85" s="28" t="s">
        <v>23</v>
      </c>
      <c r="J85" s="51" t="str">
        <f>IF(J14="","",J14)</f>
        <v>28. 8. 2018</v>
      </c>
      <c r="K85" s="33"/>
      <c r="L85" s="99"/>
      <c r="S85" s="33"/>
      <c r="T85" s="33"/>
      <c r="U85" s="33"/>
      <c r="V85" s="33"/>
      <c r="W85" s="33"/>
      <c r="X85" s="33"/>
      <c r="Y85" s="33"/>
      <c r="Z85" s="33"/>
      <c r="AA85" s="33"/>
      <c r="AB85" s="33"/>
      <c r="AC85" s="33"/>
      <c r="AD85" s="33"/>
      <c r="AE85" s="33"/>
    </row>
    <row r="86" spans="1:31" s="2" customFormat="1" ht="6.95" customHeight="1">
      <c r="A86" s="33"/>
      <c r="B86" s="34"/>
      <c r="C86" s="33"/>
      <c r="D86" s="33"/>
      <c r="E86" s="33"/>
      <c r="F86" s="33"/>
      <c r="G86" s="33"/>
      <c r="H86" s="33"/>
      <c r="I86" s="33"/>
      <c r="J86" s="33"/>
      <c r="K86" s="33"/>
      <c r="L86" s="99"/>
      <c r="S86" s="33"/>
      <c r="T86" s="33"/>
      <c r="U86" s="33"/>
      <c r="V86" s="33"/>
      <c r="W86" s="33"/>
      <c r="X86" s="33"/>
      <c r="Y86" s="33"/>
      <c r="Z86" s="33"/>
      <c r="AA86" s="33"/>
      <c r="AB86" s="33"/>
      <c r="AC86" s="33"/>
      <c r="AD86" s="33"/>
      <c r="AE86" s="33"/>
    </row>
    <row r="87" spans="1:31" s="2" customFormat="1" ht="15.2" customHeight="1">
      <c r="A87" s="33"/>
      <c r="B87" s="34"/>
      <c r="C87" s="28" t="s">
        <v>25</v>
      </c>
      <c r="D87" s="33"/>
      <c r="E87" s="33"/>
      <c r="F87" s="26" t="str">
        <f>E17</f>
        <v>Správa účelových zařízení VŠE</v>
      </c>
      <c r="G87" s="33"/>
      <c r="H87" s="33"/>
      <c r="I87" s="28" t="s">
        <v>31</v>
      </c>
      <c r="J87" s="31" t="str">
        <f>E23</f>
        <v>PROJECTICA s.r.o.</v>
      </c>
      <c r="K87" s="33"/>
      <c r="L87" s="99"/>
      <c r="S87" s="33"/>
      <c r="T87" s="33"/>
      <c r="U87" s="33"/>
      <c r="V87" s="33"/>
      <c r="W87" s="33"/>
      <c r="X87" s="33"/>
      <c r="Y87" s="33"/>
      <c r="Z87" s="33"/>
      <c r="AA87" s="33"/>
      <c r="AB87" s="33"/>
      <c r="AC87" s="33"/>
      <c r="AD87" s="33"/>
      <c r="AE87" s="33"/>
    </row>
    <row r="88" spans="1:31" s="2" customFormat="1" ht="15.2" customHeight="1">
      <c r="A88" s="33"/>
      <c r="B88" s="34"/>
      <c r="C88" s="28" t="s">
        <v>29</v>
      </c>
      <c r="D88" s="33"/>
      <c r="E88" s="33"/>
      <c r="F88" s="26" t="str">
        <f>IF(E20="","",E20)</f>
        <v>Vyplň údaj</v>
      </c>
      <c r="G88" s="33"/>
      <c r="H88" s="33"/>
      <c r="I88" s="28" t="s">
        <v>34</v>
      </c>
      <c r="J88" s="31" t="str">
        <f>E26</f>
        <v xml:space="preserve"> </v>
      </c>
      <c r="K88" s="33"/>
      <c r="L88" s="99"/>
      <c r="S88" s="33"/>
      <c r="T88" s="33"/>
      <c r="U88" s="33"/>
      <c r="V88" s="33"/>
      <c r="W88" s="33"/>
      <c r="X88" s="33"/>
      <c r="Y88" s="33"/>
      <c r="Z88" s="33"/>
      <c r="AA88" s="33"/>
      <c r="AB88" s="33"/>
      <c r="AC88" s="33"/>
      <c r="AD88" s="33"/>
      <c r="AE88" s="33"/>
    </row>
    <row r="89" spans="1:31" s="2" customFormat="1" ht="10.35" customHeight="1">
      <c r="A89" s="33"/>
      <c r="B89" s="34"/>
      <c r="C89" s="33"/>
      <c r="D89" s="33"/>
      <c r="E89" s="33"/>
      <c r="F89" s="33"/>
      <c r="G89" s="33"/>
      <c r="H89" s="33"/>
      <c r="I89" s="33"/>
      <c r="J89" s="33"/>
      <c r="K89" s="33"/>
      <c r="L89" s="99"/>
      <c r="S89" s="33"/>
      <c r="T89" s="33"/>
      <c r="U89" s="33"/>
      <c r="V89" s="33"/>
      <c r="W89" s="33"/>
      <c r="X89" s="33"/>
      <c r="Y89" s="33"/>
      <c r="Z89" s="33"/>
      <c r="AA89" s="33"/>
      <c r="AB89" s="33"/>
      <c r="AC89" s="33"/>
      <c r="AD89" s="33"/>
      <c r="AE89" s="33"/>
    </row>
    <row r="90" spans="1:31" s="11" customFormat="1" ht="29.25" customHeight="1">
      <c r="A90" s="123"/>
      <c r="B90" s="124"/>
      <c r="C90" s="125" t="s">
        <v>168</v>
      </c>
      <c r="D90" s="126" t="s">
        <v>56</v>
      </c>
      <c r="E90" s="126" t="s">
        <v>52</v>
      </c>
      <c r="F90" s="126" t="s">
        <v>53</v>
      </c>
      <c r="G90" s="126" t="s">
        <v>169</v>
      </c>
      <c r="H90" s="126" t="s">
        <v>170</v>
      </c>
      <c r="I90" s="126" t="s">
        <v>171</v>
      </c>
      <c r="J90" s="126" t="s">
        <v>148</v>
      </c>
      <c r="K90" s="127" t="s">
        <v>172</v>
      </c>
      <c r="L90" s="128"/>
      <c r="M90" s="59" t="s">
        <v>3</v>
      </c>
      <c r="N90" s="60" t="s">
        <v>41</v>
      </c>
      <c r="O90" s="60" t="s">
        <v>173</v>
      </c>
      <c r="P90" s="60" t="s">
        <v>174</v>
      </c>
      <c r="Q90" s="60" t="s">
        <v>175</v>
      </c>
      <c r="R90" s="60" t="s">
        <v>176</v>
      </c>
      <c r="S90" s="60" t="s">
        <v>177</v>
      </c>
      <c r="T90" s="61" t="s">
        <v>178</v>
      </c>
      <c r="U90" s="123"/>
      <c r="V90" s="123"/>
      <c r="W90" s="123"/>
      <c r="X90" s="123"/>
      <c r="Y90" s="123"/>
      <c r="Z90" s="123"/>
      <c r="AA90" s="123"/>
      <c r="AB90" s="123"/>
      <c r="AC90" s="123"/>
      <c r="AD90" s="123"/>
      <c r="AE90" s="123"/>
    </row>
    <row r="91" spans="1:63" s="2" customFormat="1" ht="22.9" customHeight="1">
      <c r="A91" s="33"/>
      <c r="B91" s="34"/>
      <c r="C91" s="66" t="s">
        <v>179</v>
      </c>
      <c r="D91" s="33"/>
      <c r="E91" s="33"/>
      <c r="F91" s="33"/>
      <c r="G91" s="33"/>
      <c r="H91" s="33"/>
      <c r="I91" s="33"/>
      <c r="J91" s="129">
        <f>BK91</f>
        <v>0</v>
      </c>
      <c r="K91" s="33"/>
      <c r="L91" s="34"/>
      <c r="M91" s="62"/>
      <c r="N91" s="52"/>
      <c r="O91" s="63"/>
      <c r="P91" s="130">
        <f>P92+P99+P134</f>
        <v>0</v>
      </c>
      <c r="Q91" s="63"/>
      <c r="R91" s="130">
        <f>R92+R99+R134</f>
        <v>0.71598</v>
      </c>
      <c r="S91" s="63"/>
      <c r="T91" s="131">
        <f>T92+T99+T134</f>
        <v>3.8362800000000004</v>
      </c>
      <c r="U91" s="33"/>
      <c r="V91" s="33"/>
      <c r="W91" s="33"/>
      <c r="X91" s="33"/>
      <c r="Y91" s="33"/>
      <c r="Z91" s="33"/>
      <c r="AA91" s="33"/>
      <c r="AB91" s="33"/>
      <c r="AC91" s="33"/>
      <c r="AD91" s="33"/>
      <c r="AE91" s="33"/>
      <c r="AT91" s="18" t="s">
        <v>70</v>
      </c>
      <c r="AU91" s="18" t="s">
        <v>149</v>
      </c>
      <c r="BK91" s="132">
        <f>BK92+BK99+BK134</f>
        <v>0</v>
      </c>
    </row>
    <row r="92" spans="2:63" s="12" customFormat="1" ht="25.9" customHeight="1">
      <c r="B92" s="133"/>
      <c r="D92" s="134" t="s">
        <v>70</v>
      </c>
      <c r="E92" s="135" t="s">
        <v>180</v>
      </c>
      <c r="F92" s="135" t="s">
        <v>181</v>
      </c>
      <c r="I92" s="136"/>
      <c r="J92" s="137">
        <f>BK92</f>
        <v>0</v>
      </c>
      <c r="L92" s="133"/>
      <c r="M92" s="138"/>
      <c r="N92" s="139"/>
      <c r="O92" s="139"/>
      <c r="P92" s="140">
        <f>P93</f>
        <v>0</v>
      </c>
      <c r="Q92" s="139"/>
      <c r="R92" s="140">
        <f>R93</f>
        <v>0</v>
      </c>
      <c r="S92" s="139"/>
      <c r="T92" s="141">
        <f>T93</f>
        <v>0</v>
      </c>
      <c r="AR92" s="134" t="s">
        <v>15</v>
      </c>
      <c r="AT92" s="142" t="s">
        <v>70</v>
      </c>
      <c r="AU92" s="142" t="s">
        <v>71</v>
      </c>
      <c r="AY92" s="134" t="s">
        <v>182</v>
      </c>
      <c r="BK92" s="143">
        <f>BK93</f>
        <v>0</v>
      </c>
    </row>
    <row r="93" spans="2:63" s="12" customFormat="1" ht="22.9" customHeight="1">
      <c r="B93" s="133"/>
      <c r="D93" s="134" t="s">
        <v>70</v>
      </c>
      <c r="E93" s="144" t="s">
        <v>240</v>
      </c>
      <c r="F93" s="144" t="s">
        <v>241</v>
      </c>
      <c r="I93" s="136"/>
      <c r="J93" s="145">
        <f>BK93</f>
        <v>0</v>
      </c>
      <c r="L93" s="133"/>
      <c r="M93" s="138"/>
      <c r="N93" s="139"/>
      <c r="O93" s="139"/>
      <c r="P93" s="140">
        <f>SUM(P94:P98)</f>
        <v>0</v>
      </c>
      <c r="Q93" s="139"/>
      <c r="R93" s="140">
        <f>SUM(R94:R98)</f>
        <v>0</v>
      </c>
      <c r="S93" s="139"/>
      <c r="T93" s="141">
        <f>SUM(T94:T98)</f>
        <v>0</v>
      </c>
      <c r="AR93" s="134" t="s">
        <v>15</v>
      </c>
      <c r="AT93" s="142" t="s">
        <v>70</v>
      </c>
      <c r="AU93" s="142" t="s">
        <v>15</v>
      </c>
      <c r="AY93" s="134" t="s">
        <v>182</v>
      </c>
      <c r="BK93" s="143">
        <f>SUM(BK94:BK98)</f>
        <v>0</v>
      </c>
    </row>
    <row r="94" spans="1:65" s="2" customFormat="1" ht="44.25" customHeight="1">
      <c r="A94" s="33"/>
      <c r="B94" s="146"/>
      <c r="C94" s="147" t="s">
        <v>15</v>
      </c>
      <c r="D94" s="342" t="s">
        <v>184</v>
      </c>
      <c r="E94" s="148" t="s">
        <v>1189</v>
      </c>
      <c r="F94" s="149" t="s">
        <v>1190</v>
      </c>
      <c r="G94" s="150" t="s">
        <v>245</v>
      </c>
      <c r="H94" s="151">
        <v>3.836</v>
      </c>
      <c r="I94" s="152"/>
      <c r="J94" s="153">
        <f>ROUND(I94*H94,2)</f>
        <v>0</v>
      </c>
      <c r="K94" s="149" t="s">
        <v>188</v>
      </c>
      <c r="L94" s="34"/>
      <c r="M94" s="154" t="s">
        <v>3</v>
      </c>
      <c r="N94" s="155" t="s">
        <v>42</v>
      </c>
      <c r="O94" s="54"/>
      <c r="P94" s="156">
        <f>O94*H94</f>
        <v>0</v>
      </c>
      <c r="Q94" s="156">
        <v>0</v>
      </c>
      <c r="R94" s="156">
        <f>Q94*H94</f>
        <v>0</v>
      </c>
      <c r="S94" s="156">
        <v>0</v>
      </c>
      <c r="T94" s="157">
        <f>S94*H94</f>
        <v>0</v>
      </c>
      <c r="U94" s="33"/>
      <c r="V94" s="33"/>
      <c r="W94" s="33"/>
      <c r="X94" s="33"/>
      <c r="Y94" s="33"/>
      <c r="Z94" s="33"/>
      <c r="AA94" s="33"/>
      <c r="AB94" s="33"/>
      <c r="AC94" s="33"/>
      <c r="AD94" s="33"/>
      <c r="AE94" s="33"/>
      <c r="AR94" s="158" t="s">
        <v>87</v>
      </c>
      <c r="AT94" s="158" t="s">
        <v>184</v>
      </c>
      <c r="AU94" s="158" t="s">
        <v>79</v>
      </c>
      <c r="AY94" s="18" t="s">
        <v>182</v>
      </c>
      <c r="BE94" s="159">
        <f>IF(N94="základní",J94,0)</f>
        <v>0</v>
      </c>
      <c r="BF94" s="159">
        <f>IF(N94="snížená",J94,0)</f>
        <v>0</v>
      </c>
      <c r="BG94" s="159">
        <f>IF(N94="zákl. přenesená",J94,0)</f>
        <v>0</v>
      </c>
      <c r="BH94" s="159">
        <f>IF(N94="sníž. přenesená",J94,0)</f>
        <v>0</v>
      </c>
      <c r="BI94" s="159">
        <f>IF(N94="nulová",J94,0)</f>
        <v>0</v>
      </c>
      <c r="BJ94" s="18" t="s">
        <v>15</v>
      </c>
      <c r="BK94" s="159">
        <f>ROUND(I94*H94,2)</f>
        <v>0</v>
      </c>
      <c r="BL94" s="18" t="s">
        <v>87</v>
      </c>
      <c r="BM94" s="158" t="s">
        <v>1390</v>
      </c>
    </row>
    <row r="95" spans="1:65" s="2" customFormat="1" ht="33" customHeight="1">
      <c r="A95" s="33"/>
      <c r="B95" s="146"/>
      <c r="C95" s="147" t="s">
        <v>79</v>
      </c>
      <c r="D95" s="342" t="s">
        <v>184</v>
      </c>
      <c r="E95" s="148" t="s">
        <v>248</v>
      </c>
      <c r="F95" s="149" t="s">
        <v>249</v>
      </c>
      <c r="G95" s="150" t="s">
        <v>245</v>
      </c>
      <c r="H95" s="151">
        <v>3.836</v>
      </c>
      <c r="I95" s="152"/>
      <c r="J95" s="153">
        <f>ROUND(I95*H95,2)</f>
        <v>0</v>
      </c>
      <c r="K95" s="149" t="s">
        <v>188</v>
      </c>
      <c r="L95" s="34"/>
      <c r="M95" s="154" t="s">
        <v>3</v>
      </c>
      <c r="N95" s="155" t="s">
        <v>42</v>
      </c>
      <c r="O95" s="54"/>
      <c r="P95" s="156">
        <f>O95*H95</f>
        <v>0</v>
      </c>
      <c r="Q95" s="156">
        <v>0</v>
      </c>
      <c r="R95" s="156">
        <f>Q95*H95</f>
        <v>0</v>
      </c>
      <c r="S95" s="156">
        <v>0</v>
      </c>
      <c r="T95" s="157">
        <f>S95*H95</f>
        <v>0</v>
      </c>
      <c r="U95" s="33"/>
      <c r="V95" s="33"/>
      <c r="W95" s="33"/>
      <c r="X95" s="33"/>
      <c r="Y95" s="33"/>
      <c r="Z95" s="33"/>
      <c r="AA95" s="33"/>
      <c r="AB95" s="33"/>
      <c r="AC95" s="33"/>
      <c r="AD95" s="33"/>
      <c r="AE95" s="33"/>
      <c r="AR95" s="158" t="s">
        <v>87</v>
      </c>
      <c r="AT95" s="158" t="s">
        <v>184</v>
      </c>
      <c r="AU95" s="158" t="s">
        <v>79</v>
      </c>
      <c r="AY95" s="18" t="s">
        <v>182</v>
      </c>
      <c r="BE95" s="159">
        <f>IF(N95="základní",J95,0)</f>
        <v>0</v>
      </c>
      <c r="BF95" s="159">
        <f>IF(N95="snížená",J95,0)</f>
        <v>0</v>
      </c>
      <c r="BG95" s="159">
        <f>IF(N95="zákl. přenesená",J95,0)</f>
        <v>0</v>
      </c>
      <c r="BH95" s="159">
        <f>IF(N95="sníž. přenesená",J95,0)</f>
        <v>0</v>
      </c>
      <c r="BI95" s="159">
        <f>IF(N95="nulová",J95,0)</f>
        <v>0</v>
      </c>
      <c r="BJ95" s="18" t="s">
        <v>15</v>
      </c>
      <c r="BK95" s="159">
        <f>ROUND(I95*H95,2)</f>
        <v>0</v>
      </c>
      <c r="BL95" s="18" t="s">
        <v>87</v>
      </c>
      <c r="BM95" s="158" t="s">
        <v>1391</v>
      </c>
    </row>
    <row r="96" spans="1:65" s="2" customFormat="1" ht="44.25" customHeight="1">
      <c r="A96" s="33"/>
      <c r="B96" s="146"/>
      <c r="C96" s="147" t="s">
        <v>75</v>
      </c>
      <c r="D96" s="342" t="s">
        <v>184</v>
      </c>
      <c r="E96" s="148" t="s">
        <v>252</v>
      </c>
      <c r="F96" s="149" t="s">
        <v>253</v>
      </c>
      <c r="G96" s="150" t="s">
        <v>245</v>
      </c>
      <c r="H96" s="151">
        <v>115.08</v>
      </c>
      <c r="I96" s="152"/>
      <c r="J96" s="153">
        <f>ROUND(I96*H96,2)</f>
        <v>0</v>
      </c>
      <c r="K96" s="149" t="s">
        <v>188</v>
      </c>
      <c r="L96" s="34"/>
      <c r="M96" s="154" t="s">
        <v>3</v>
      </c>
      <c r="N96" s="155" t="s">
        <v>42</v>
      </c>
      <c r="O96" s="54"/>
      <c r="P96" s="156">
        <f>O96*H96</f>
        <v>0</v>
      </c>
      <c r="Q96" s="156">
        <v>0</v>
      </c>
      <c r="R96" s="156">
        <f>Q96*H96</f>
        <v>0</v>
      </c>
      <c r="S96" s="156">
        <v>0</v>
      </c>
      <c r="T96" s="157">
        <f>S96*H96</f>
        <v>0</v>
      </c>
      <c r="U96" s="33"/>
      <c r="V96" s="33"/>
      <c r="W96" s="33"/>
      <c r="X96" s="33"/>
      <c r="Y96" s="33"/>
      <c r="Z96" s="33"/>
      <c r="AA96" s="33"/>
      <c r="AB96" s="33"/>
      <c r="AC96" s="33"/>
      <c r="AD96" s="33"/>
      <c r="AE96" s="33"/>
      <c r="AR96" s="158" t="s">
        <v>87</v>
      </c>
      <c r="AT96" s="158" t="s">
        <v>184</v>
      </c>
      <c r="AU96" s="158" t="s">
        <v>79</v>
      </c>
      <c r="AY96" s="18" t="s">
        <v>182</v>
      </c>
      <c r="BE96" s="159">
        <f>IF(N96="základní",J96,0)</f>
        <v>0</v>
      </c>
      <c r="BF96" s="159">
        <f>IF(N96="snížená",J96,0)</f>
        <v>0</v>
      </c>
      <c r="BG96" s="159">
        <f>IF(N96="zákl. přenesená",J96,0)</f>
        <v>0</v>
      </c>
      <c r="BH96" s="159">
        <f>IF(N96="sníž. přenesená",J96,0)</f>
        <v>0</v>
      </c>
      <c r="BI96" s="159">
        <f>IF(N96="nulová",J96,0)</f>
        <v>0</v>
      </c>
      <c r="BJ96" s="18" t="s">
        <v>15</v>
      </c>
      <c r="BK96" s="159">
        <f>ROUND(I96*H96,2)</f>
        <v>0</v>
      </c>
      <c r="BL96" s="18" t="s">
        <v>87</v>
      </c>
      <c r="BM96" s="158" t="s">
        <v>1392</v>
      </c>
    </row>
    <row r="97" spans="2:51" s="13" customFormat="1" ht="12">
      <c r="B97" s="160"/>
      <c r="D97" s="343" t="s">
        <v>190</v>
      </c>
      <c r="F97" s="162" t="s">
        <v>1393</v>
      </c>
      <c r="H97" s="163">
        <v>115.08</v>
      </c>
      <c r="I97" s="164"/>
      <c r="L97" s="160"/>
      <c r="M97" s="165"/>
      <c r="N97" s="166"/>
      <c r="O97" s="166"/>
      <c r="P97" s="166"/>
      <c r="Q97" s="166"/>
      <c r="R97" s="166"/>
      <c r="S97" s="166"/>
      <c r="T97" s="167"/>
      <c r="AT97" s="161" t="s">
        <v>190</v>
      </c>
      <c r="AU97" s="161" t="s">
        <v>79</v>
      </c>
      <c r="AV97" s="13" t="s">
        <v>79</v>
      </c>
      <c r="AW97" s="13" t="s">
        <v>4</v>
      </c>
      <c r="AX97" s="13" t="s">
        <v>15</v>
      </c>
      <c r="AY97" s="161" t="s">
        <v>182</v>
      </c>
    </row>
    <row r="98" spans="1:65" s="2" customFormat="1" ht="44.25" customHeight="1">
      <c r="A98" s="33"/>
      <c r="B98" s="146"/>
      <c r="C98" s="147" t="s">
        <v>87</v>
      </c>
      <c r="D98" s="342" t="s">
        <v>184</v>
      </c>
      <c r="E98" s="148" t="s">
        <v>257</v>
      </c>
      <c r="F98" s="149" t="s">
        <v>258</v>
      </c>
      <c r="G98" s="150" t="s">
        <v>245</v>
      </c>
      <c r="H98" s="151">
        <v>3.836</v>
      </c>
      <c r="I98" s="152"/>
      <c r="J98" s="153">
        <f>ROUND(I98*H98,2)</f>
        <v>0</v>
      </c>
      <c r="K98" s="149" t="s">
        <v>188</v>
      </c>
      <c r="L98" s="34"/>
      <c r="M98" s="154" t="s">
        <v>3</v>
      </c>
      <c r="N98" s="155" t="s">
        <v>42</v>
      </c>
      <c r="O98" s="54"/>
      <c r="P98" s="156">
        <f>O98*H98</f>
        <v>0</v>
      </c>
      <c r="Q98" s="156">
        <v>0</v>
      </c>
      <c r="R98" s="156">
        <f>Q98*H98</f>
        <v>0</v>
      </c>
      <c r="S98" s="156">
        <v>0</v>
      </c>
      <c r="T98" s="157">
        <f>S98*H98</f>
        <v>0</v>
      </c>
      <c r="U98" s="33"/>
      <c r="V98" s="33"/>
      <c r="W98" s="33"/>
      <c r="X98" s="33"/>
      <c r="Y98" s="33"/>
      <c r="Z98" s="33"/>
      <c r="AA98" s="33"/>
      <c r="AB98" s="33"/>
      <c r="AC98" s="33"/>
      <c r="AD98" s="33"/>
      <c r="AE98" s="33"/>
      <c r="AR98" s="158" t="s">
        <v>87</v>
      </c>
      <c r="AT98" s="158" t="s">
        <v>184</v>
      </c>
      <c r="AU98" s="158" t="s">
        <v>79</v>
      </c>
      <c r="AY98" s="18" t="s">
        <v>182</v>
      </c>
      <c r="BE98" s="159">
        <f>IF(N98="základní",J98,0)</f>
        <v>0</v>
      </c>
      <c r="BF98" s="159">
        <f>IF(N98="snížená",J98,0)</f>
        <v>0</v>
      </c>
      <c r="BG98" s="159">
        <f>IF(N98="zákl. přenesená",J98,0)</f>
        <v>0</v>
      </c>
      <c r="BH98" s="159">
        <f>IF(N98="sníž. přenesená",J98,0)</f>
        <v>0</v>
      </c>
      <c r="BI98" s="159">
        <f>IF(N98="nulová",J98,0)</f>
        <v>0</v>
      </c>
      <c r="BJ98" s="18" t="s">
        <v>15</v>
      </c>
      <c r="BK98" s="159">
        <f>ROUND(I98*H98,2)</f>
        <v>0</v>
      </c>
      <c r="BL98" s="18" t="s">
        <v>87</v>
      </c>
      <c r="BM98" s="158" t="s">
        <v>1394</v>
      </c>
    </row>
    <row r="99" spans="2:63" s="12" customFormat="1" ht="25.9" customHeight="1">
      <c r="B99" s="133"/>
      <c r="D99" s="344" t="s">
        <v>70</v>
      </c>
      <c r="E99" s="135" t="s">
        <v>265</v>
      </c>
      <c r="F99" s="135" t="s">
        <v>266</v>
      </c>
      <c r="I99" s="136"/>
      <c r="J99" s="137">
        <f>BK99</f>
        <v>0</v>
      </c>
      <c r="L99" s="133"/>
      <c r="M99" s="138"/>
      <c r="N99" s="139"/>
      <c r="O99" s="139"/>
      <c r="P99" s="140">
        <f>P100+P112</f>
        <v>0</v>
      </c>
      <c r="Q99" s="139"/>
      <c r="R99" s="140">
        <f>R100+R112</f>
        <v>0.71598</v>
      </c>
      <c r="S99" s="139"/>
      <c r="T99" s="141">
        <f>T100+T112</f>
        <v>3.8362800000000004</v>
      </c>
      <c r="AR99" s="134" t="s">
        <v>79</v>
      </c>
      <c r="AT99" s="142" t="s">
        <v>70</v>
      </c>
      <c r="AU99" s="142" t="s">
        <v>71</v>
      </c>
      <c r="AY99" s="134" t="s">
        <v>182</v>
      </c>
      <c r="BK99" s="143">
        <f>BK100+BK112</f>
        <v>0</v>
      </c>
    </row>
    <row r="100" spans="2:63" s="12" customFormat="1" ht="22.9" customHeight="1">
      <c r="B100" s="133"/>
      <c r="D100" s="344" t="s">
        <v>70</v>
      </c>
      <c r="E100" s="144" t="s">
        <v>1395</v>
      </c>
      <c r="F100" s="144" t="s">
        <v>1396</v>
      </c>
      <c r="I100" s="136"/>
      <c r="J100" s="145">
        <f>BK100</f>
        <v>0</v>
      </c>
      <c r="L100" s="133"/>
      <c r="M100" s="138"/>
      <c r="N100" s="139"/>
      <c r="O100" s="139"/>
      <c r="P100" s="140">
        <f>SUM(P101:P111)</f>
        <v>0</v>
      </c>
      <c r="Q100" s="139"/>
      <c r="R100" s="140">
        <f>SUM(R101:R111)</f>
        <v>0.71598</v>
      </c>
      <c r="S100" s="139"/>
      <c r="T100" s="141">
        <f>SUM(T101:T111)</f>
        <v>0.22959999999999997</v>
      </c>
      <c r="AR100" s="134" t="s">
        <v>79</v>
      </c>
      <c r="AT100" s="142" t="s">
        <v>70</v>
      </c>
      <c r="AU100" s="142" t="s">
        <v>15</v>
      </c>
      <c r="AY100" s="134" t="s">
        <v>182</v>
      </c>
      <c r="BK100" s="143">
        <f>SUM(BK101:BK111)</f>
        <v>0</v>
      </c>
    </row>
    <row r="101" spans="1:65" s="2" customFormat="1" ht="16.5" customHeight="1">
      <c r="A101" s="33"/>
      <c r="B101" s="146"/>
      <c r="C101" s="147" t="s">
        <v>111</v>
      </c>
      <c r="D101" s="342" t="s">
        <v>184</v>
      </c>
      <c r="E101" s="148" t="s">
        <v>1397</v>
      </c>
      <c r="F101" s="149" t="s">
        <v>1398</v>
      </c>
      <c r="G101" s="150" t="s">
        <v>194</v>
      </c>
      <c r="H101" s="151">
        <v>820</v>
      </c>
      <c r="I101" s="152"/>
      <c r="J101" s="153">
        <f aca="true" t="shared" si="0" ref="J101:J111">ROUND(I101*H101,2)</f>
        <v>0</v>
      </c>
      <c r="K101" s="149" t="s">
        <v>3</v>
      </c>
      <c r="L101" s="34"/>
      <c r="M101" s="154" t="s">
        <v>3</v>
      </c>
      <c r="N101" s="155" t="s">
        <v>42</v>
      </c>
      <c r="O101" s="54"/>
      <c r="P101" s="156">
        <f aca="true" t="shared" si="1" ref="P101:P111">O101*H101</f>
        <v>0</v>
      </c>
      <c r="Q101" s="156">
        <v>0</v>
      </c>
      <c r="R101" s="156">
        <f aca="true" t="shared" si="2" ref="R101:R111">Q101*H101</f>
        <v>0</v>
      </c>
      <c r="S101" s="156">
        <v>0.00028</v>
      </c>
      <c r="T101" s="157">
        <f aca="true" t="shared" si="3" ref="T101:T111">S101*H101</f>
        <v>0.22959999999999997</v>
      </c>
      <c r="U101" s="33"/>
      <c r="V101" s="33"/>
      <c r="W101" s="33"/>
      <c r="X101" s="33"/>
      <c r="Y101" s="33"/>
      <c r="Z101" s="33"/>
      <c r="AA101" s="33"/>
      <c r="AB101" s="33"/>
      <c r="AC101" s="33"/>
      <c r="AD101" s="33"/>
      <c r="AE101" s="33"/>
      <c r="AR101" s="158" t="s">
        <v>269</v>
      </c>
      <c r="AT101" s="158" t="s">
        <v>184</v>
      </c>
      <c r="AU101" s="158" t="s">
        <v>79</v>
      </c>
      <c r="AY101" s="18" t="s">
        <v>182</v>
      </c>
      <c r="BE101" s="159">
        <f aca="true" t="shared" si="4" ref="BE101:BE111">IF(N101="základní",J101,0)</f>
        <v>0</v>
      </c>
      <c r="BF101" s="159">
        <f aca="true" t="shared" si="5" ref="BF101:BF111">IF(N101="snížená",J101,0)</f>
        <v>0</v>
      </c>
      <c r="BG101" s="159">
        <f aca="true" t="shared" si="6" ref="BG101:BG111">IF(N101="zákl. přenesená",J101,0)</f>
        <v>0</v>
      </c>
      <c r="BH101" s="159">
        <f aca="true" t="shared" si="7" ref="BH101:BH111">IF(N101="sníž. přenesená",J101,0)</f>
        <v>0</v>
      </c>
      <c r="BI101" s="159">
        <f aca="true" t="shared" si="8" ref="BI101:BI111">IF(N101="nulová",J101,0)</f>
        <v>0</v>
      </c>
      <c r="BJ101" s="18" t="s">
        <v>15</v>
      </c>
      <c r="BK101" s="159">
        <f aca="true" t="shared" si="9" ref="BK101:BK111">ROUND(I101*H101,2)</f>
        <v>0</v>
      </c>
      <c r="BL101" s="18" t="s">
        <v>269</v>
      </c>
      <c r="BM101" s="158" t="s">
        <v>1399</v>
      </c>
    </row>
    <row r="102" spans="1:65" s="2" customFormat="1" ht="24">
      <c r="A102" s="33"/>
      <c r="B102" s="146"/>
      <c r="C102" s="147" t="s">
        <v>126</v>
      </c>
      <c r="D102" s="342" t="s">
        <v>184</v>
      </c>
      <c r="E102" s="148" t="s">
        <v>1400</v>
      </c>
      <c r="F102" s="149" t="s">
        <v>1401</v>
      </c>
      <c r="G102" s="150" t="s">
        <v>194</v>
      </c>
      <c r="H102" s="151">
        <v>885</v>
      </c>
      <c r="I102" s="152"/>
      <c r="J102" s="153">
        <f t="shared" si="0"/>
        <v>0</v>
      </c>
      <c r="K102" s="149" t="s">
        <v>188</v>
      </c>
      <c r="L102" s="34"/>
      <c r="M102" s="154" t="s">
        <v>3</v>
      </c>
      <c r="N102" s="155" t="s">
        <v>42</v>
      </c>
      <c r="O102" s="54"/>
      <c r="P102" s="156">
        <f t="shared" si="1"/>
        <v>0</v>
      </c>
      <c r="Q102" s="156">
        <v>0.00066</v>
      </c>
      <c r="R102" s="156">
        <f t="shared" si="2"/>
        <v>0.5841</v>
      </c>
      <c r="S102" s="156">
        <v>0</v>
      </c>
      <c r="T102" s="157">
        <f t="shared" si="3"/>
        <v>0</v>
      </c>
      <c r="U102" s="33"/>
      <c r="V102" s="33"/>
      <c r="W102" s="33"/>
      <c r="X102" s="33"/>
      <c r="Y102" s="33"/>
      <c r="Z102" s="33"/>
      <c r="AA102" s="33"/>
      <c r="AB102" s="33"/>
      <c r="AC102" s="33"/>
      <c r="AD102" s="33"/>
      <c r="AE102" s="33"/>
      <c r="AR102" s="158" t="s">
        <v>269</v>
      </c>
      <c r="AT102" s="158" t="s">
        <v>184</v>
      </c>
      <c r="AU102" s="158" t="s">
        <v>79</v>
      </c>
      <c r="AY102" s="18" t="s">
        <v>182</v>
      </c>
      <c r="BE102" s="159">
        <f t="shared" si="4"/>
        <v>0</v>
      </c>
      <c r="BF102" s="159">
        <f t="shared" si="5"/>
        <v>0</v>
      </c>
      <c r="BG102" s="159">
        <f t="shared" si="6"/>
        <v>0</v>
      </c>
      <c r="BH102" s="159">
        <f t="shared" si="7"/>
        <v>0</v>
      </c>
      <c r="BI102" s="159">
        <f t="shared" si="8"/>
        <v>0</v>
      </c>
      <c r="BJ102" s="18" t="s">
        <v>15</v>
      </c>
      <c r="BK102" s="159">
        <f t="shared" si="9"/>
        <v>0</v>
      </c>
      <c r="BL102" s="18" t="s">
        <v>269</v>
      </c>
      <c r="BM102" s="158" t="s">
        <v>1402</v>
      </c>
    </row>
    <row r="103" spans="1:65" s="2" customFormat="1" ht="33" customHeight="1">
      <c r="A103" s="33"/>
      <c r="B103" s="146"/>
      <c r="C103" s="147" t="s">
        <v>129</v>
      </c>
      <c r="D103" s="342" t="s">
        <v>184</v>
      </c>
      <c r="E103" s="148" t="s">
        <v>1403</v>
      </c>
      <c r="F103" s="149" t="s">
        <v>1404</v>
      </c>
      <c r="G103" s="150" t="s">
        <v>194</v>
      </c>
      <c r="H103" s="151">
        <v>44</v>
      </c>
      <c r="I103" s="152"/>
      <c r="J103" s="153">
        <f t="shared" si="0"/>
        <v>0</v>
      </c>
      <c r="K103" s="149" t="s">
        <v>188</v>
      </c>
      <c r="L103" s="34"/>
      <c r="M103" s="154" t="s">
        <v>3</v>
      </c>
      <c r="N103" s="155" t="s">
        <v>42</v>
      </c>
      <c r="O103" s="54"/>
      <c r="P103" s="156">
        <f t="shared" si="1"/>
        <v>0</v>
      </c>
      <c r="Q103" s="156">
        <v>0.00091</v>
      </c>
      <c r="R103" s="156">
        <f t="shared" si="2"/>
        <v>0.04004</v>
      </c>
      <c r="S103" s="156">
        <v>0</v>
      </c>
      <c r="T103" s="157">
        <f t="shared" si="3"/>
        <v>0</v>
      </c>
      <c r="U103" s="33"/>
      <c r="V103" s="33"/>
      <c r="W103" s="33"/>
      <c r="X103" s="33"/>
      <c r="Y103" s="33"/>
      <c r="Z103" s="33"/>
      <c r="AA103" s="33"/>
      <c r="AB103" s="33"/>
      <c r="AC103" s="33"/>
      <c r="AD103" s="33"/>
      <c r="AE103" s="33"/>
      <c r="AR103" s="158" t="s">
        <v>269</v>
      </c>
      <c r="AT103" s="158" t="s">
        <v>184</v>
      </c>
      <c r="AU103" s="158" t="s">
        <v>79</v>
      </c>
      <c r="AY103" s="18" t="s">
        <v>182</v>
      </c>
      <c r="BE103" s="159">
        <f t="shared" si="4"/>
        <v>0</v>
      </c>
      <c r="BF103" s="159">
        <f t="shared" si="5"/>
        <v>0</v>
      </c>
      <c r="BG103" s="159">
        <f t="shared" si="6"/>
        <v>0</v>
      </c>
      <c r="BH103" s="159">
        <f t="shared" si="7"/>
        <v>0</v>
      </c>
      <c r="BI103" s="159">
        <f t="shared" si="8"/>
        <v>0</v>
      </c>
      <c r="BJ103" s="18" t="s">
        <v>15</v>
      </c>
      <c r="BK103" s="159">
        <f t="shared" si="9"/>
        <v>0</v>
      </c>
      <c r="BL103" s="18" t="s">
        <v>269</v>
      </c>
      <c r="BM103" s="158" t="s">
        <v>1405</v>
      </c>
    </row>
    <row r="104" spans="1:65" s="2" customFormat="1" ht="55.5" customHeight="1">
      <c r="A104" s="33"/>
      <c r="B104" s="146"/>
      <c r="C104" s="147" t="s">
        <v>132</v>
      </c>
      <c r="D104" s="342" t="s">
        <v>184</v>
      </c>
      <c r="E104" s="148" t="s">
        <v>1406</v>
      </c>
      <c r="F104" s="149" t="s">
        <v>1407</v>
      </c>
      <c r="G104" s="150" t="s">
        <v>194</v>
      </c>
      <c r="H104" s="151">
        <v>485</v>
      </c>
      <c r="I104" s="152"/>
      <c r="J104" s="153">
        <f t="shared" si="0"/>
        <v>0</v>
      </c>
      <c r="K104" s="149" t="s">
        <v>188</v>
      </c>
      <c r="L104" s="34"/>
      <c r="M104" s="154" t="s">
        <v>3</v>
      </c>
      <c r="N104" s="155" t="s">
        <v>42</v>
      </c>
      <c r="O104" s="54"/>
      <c r="P104" s="156">
        <f t="shared" si="1"/>
        <v>0</v>
      </c>
      <c r="Q104" s="156">
        <v>7E-05</v>
      </c>
      <c r="R104" s="156">
        <f t="shared" si="2"/>
        <v>0.033949999999999994</v>
      </c>
      <c r="S104" s="156">
        <v>0</v>
      </c>
      <c r="T104" s="157">
        <f t="shared" si="3"/>
        <v>0</v>
      </c>
      <c r="U104" s="33"/>
      <c r="V104" s="33"/>
      <c r="W104" s="33"/>
      <c r="X104" s="33"/>
      <c r="Y104" s="33"/>
      <c r="Z104" s="33"/>
      <c r="AA104" s="33"/>
      <c r="AB104" s="33"/>
      <c r="AC104" s="33"/>
      <c r="AD104" s="33"/>
      <c r="AE104" s="33"/>
      <c r="AR104" s="158" t="s">
        <v>269</v>
      </c>
      <c r="AT104" s="158" t="s">
        <v>184</v>
      </c>
      <c r="AU104" s="158" t="s">
        <v>79</v>
      </c>
      <c r="AY104" s="18" t="s">
        <v>182</v>
      </c>
      <c r="BE104" s="159">
        <f t="shared" si="4"/>
        <v>0</v>
      </c>
      <c r="BF104" s="159">
        <f t="shared" si="5"/>
        <v>0</v>
      </c>
      <c r="BG104" s="159">
        <f t="shared" si="6"/>
        <v>0</v>
      </c>
      <c r="BH104" s="159">
        <f t="shared" si="7"/>
        <v>0</v>
      </c>
      <c r="BI104" s="159">
        <f t="shared" si="8"/>
        <v>0</v>
      </c>
      <c r="BJ104" s="18" t="s">
        <v>15</v>
      </c>
      <c r="BK104" s="159">
        <f t="shared" si="9"/>
        <v>0</v>
      </c>
      <c r="BL104" s="18" t="s">
        <v>269</v>
      </c>
      <c r="BM104" s="158" t="s">
        <v>1408</v>
      </c>
    </row>
    <row r="105" spans="1:65" s="2" customFormat="1" ht="55.5" customHeight="1">
      <c r="A105" s="33"/>
      <c r="B105" s="146"/>
      <c r="C105" s="147" t="s">
        <v>219</v>
      </c>
      <c r="D105" s="342" t="s">
        <v>184</v>
      </c>
      <c r="E105" s="148" t="s">
        <v>1409</v>
      </c>
      <c r="F105" s="149" t="s">
        <v>1410</v>
      </c>
      <c r="G105" s="150" t="s">
        <v>194</v>
      </c>
      <c r="H105" s="151">
        <v>405</v>
      </c>
      <c r="I105" s="152"/>
      <c r="J105" s="153">
        <f t="shared" si="0"/>
        <v>0</v>
      </c>
      <c r="K105" s="149" t="s">
        <v>188</v>
      </c>
      <c r="L105" s="34"/>
      <c r="M105" s="154" t="s">
        <v>3</v>
      </c>
      <c r="N105" s="155" t="s">
        <v>42</v>
      </c>
      <c r="O105" s="54"/>
      <c r="P105" s="156">
        <f t="shared" si="1"/>
        <v>0</v>
      </c>
      <c r="Q105" s="156">
        <v>0.00012</v>
      </c>
      <c r="R105" s="156">
        <f t="shared" si="2"/>
        <v>0.048600000000000004</v>
      </c>
      <c r="S105" s="156">
        <v>0</v>
      </c>
      <c r="T105" s="157">
        <f t="shared" si="3"/>
        <v>0</v>
      </c>
      <c r="U105" s="33"/>
      <c r="V105" s="33"/>
      <c r="W105" s="33"/>
      <c r="X105" s="33"/>
      <c r="Y105" s="33"/>
      <c r="Z105" s="33"/>
      <c r="AA105" s="33"/>
      <c r="AB105" s="33"/>
      <c r="AC105" s="33"/>
      <c r="AD105" s="33"/>
      <c r="AE105" s="33"/>
      <c r="AR105" s="158" t="s">
        <v>269</v>
      </c>
      <c r="AT105" s="158" t="s">
        <v>184</v>
      </c>
      <c r="AU105" s="158" t="s">
        <v>79</v>
      </c>
      <c r="AY105" s="18" t="s">
        <v>182</v>
      </c>
      <c r="BE105" s="159">
        <f t="shared" si="4"/>
        <v>0</v>
      </c>
      <c r="BF105" s="159">
        <f t="shared" si="5"/>
        <v>0</v>
      </c>
      <c r="BG105" s="159">
        <f t="shared" si="6"/>
        <v>0</v>
      </c>
      <c r="BH105" s="159">
        <f t="shared" si="7"/>
        <v>0</v>
      </c>
      <c r="BI105" s="159">
        <f t="shared" si="8"/>
        <v>0</v>
      </c>
      <c r="BJ105" s="18" t="s">
        <v>15</v>
      </c>
      <c r="BK105" s="159">
        <f t="shared" si="9"/>
        <v>0</v>
      </c>
      <c r="BL105" s="18" t="s">
        <v>269</v>
      </c>
      <c r="BM105" s="158" t="s">
        <v>1411</v>
      </c>
    </row>
    <row r="106" spans="1:65" s="2" customFormat="1" ht="36">
      <c r="A106" s="33"/>
      <c r="B106" s="146"/>
      <c r="C106" s="147" t="s">
        <v>235</v>
      </c>
      <c r="D106" s="342" t="s">
        <v>184</v>
      </c>
      <c r="E106" s="148" t="s">
        <v>1412</v>
      </c>
      <c r="F106" s="149" t="s">
        <v>1413</v>
      </c>
      <c r="G106" s="150" t="s">
        <v>194</v>
      </c>
      <c r="H106" s="151">
        <v>22</v>
      </c>
      <c r="I106" s="152"/>
      <c r="J106" s="153">
        <f t="shared" si="0"/>
        <v>0</v>
      </c>
      <c r="K106" s="149" t="s">
        <v>3</v>
      </c>
      <c r="L106" s="34"/>
      <c r="M106" s="154" t="s">
        <v>3</v>
      </c>
      <c r="N106" s="155" t="s">
        <v>42</v>
      </c>
      <c r="O106" s="54"/>
      <c r="P106" s="156">
        <f t="shared" si="1"/>
        <v>0</v>
      </c>
      <c r="Q106" s="156">
        <v>0</v>
      </c>
      <c r="R106" s="156">
        <f t="shared" si="2"/>
        <v>0</v>
      </c>
      <c r="S106" s="156">
        <v>0</v>
      </c>
      <c r="T106" s="157">
        <f t="shared" si="3"/>
        <v>0</v>
      </c>
      <c r="U106" s="33"/>
      <c r="V106" s="33"/>
      <c r="W106" s="33"/>
      <c r="X106" s="33"/>
      <c r="Y106" s="33"/>
      <c r="Z106" s="33"/>
      <c r="AA106" s="33"/>
      <c r="AB106" s="33"/>
      <c r="AC106" s="33"/>
      <c r="AD106" s="33"/>
      <c r="AE106" s="33"/>
      <c r="AR106" s="158" t="s">
        <v>269</v>
      </c>
      <c r="AT106" s="158" t="s">
        <v>184</v>
      </c>
      <c r="AU106" s="158" t="s">
        <v>79</v>
      </c>
      <c r="AY106" s="18" t="s">
        <v>182</v>
      </c>
      <c r="BE106" s="159">
        <f t="shared" si="4"/>
        <v>0</v>
      </c>
      <c r="BF106" s="159">
        <f t="shared" si="5"/>
        <v>0</v>
      </c>
      <c r="BG106" s="159">
        <f t="shared" si="6"/>
        <v>0</v>
      </c>
      <c r="BH106" s="159">
        <f t="shared" si="7"/>
        <v>0</v>
      </c>
      <c r="BI106" s="159">
        <f t="shared" si="8"/>
        <v>0</v>
      </c>
      <c r="BJ106" s="18" t="s">
        <v>15</v>
      </c>
      <c r="BK106" s="159">
        <f t="shared" si="9"/>
        <v>0</v>
      </c>
      <c r="BL106" s="18" t="s">
        <v>269</v>
      </c>
      <c r="BM106" s="158" t="s">
        <v>1414</v>
      </c>
    </row>
    <row r="107" spans="1:65" s="2" customFormat="1" ht="36">
      <c r="A107" s="33"/>
      <c r="B107" s="146"/>
      <c r="C107" s="147" t="s">
        <v>242</v>
      </c>
      <c r="D107" s="342" t="s">
        <v>184</v>
      </c>
      <c r="E107" s="148" t="s">
        <v>1415</v>
      </c>
      <c r="F107" s="149" t="s">
        <v>1416</v>
      </c>
      <c r="G107" s="150" t="s">
        <v>194</v>
      </c>
      <c r="H107" s="151">
        <v>22</v>
      </c>
      <c r="I107" s="152"/>
      <c r="J107" s="153">
        <f t="shared" si="0"/>
        <v>0</v>
      </c>
      <c r="K107" s="149" t="s">
        <v>3</v>
      </c>
      <c r="L107" s="34"/>
      <c r="M107" s="154" t="s">
        <v>3</v>
      </c>
      <c r="N107" s="155" t="s">
        <v>42</v>
      </c>
      <c r="O107" s="54"/>
      <c r="P107" s="156">
        <f t="shared" si="1"/>
        <v>0</v>
      </c>
      <c r="Q107" s="156">
        <v>0</v>
      </c>
      <c r="R107" s="156">
        <f t="shared" si="2"/>
        <v>0</v>
      </c>
      <c r="S107" s="156">
        <v>0</v>
      </c>
      <c r="T107" s="157">
        <f t="shared" si="3"/>
        <v>0</v>
      </c>
      <c r="U107" s="33"/>
      <c r="V107" s="33"/>
      <c r="W107" s="33"/>
      <c r="X107" s="33"/>
      <c r="Y107" s="33"/>
      <c r="Z107" s="33"/>
      <c r="AA107" s="33"/>
      <c r="AB107" s="33"/>
      <c r="AC107" s="33"/>
      <c r="AD107" s="33"/>
      <c r="AE107" s="33"/>
      <c r="AR107" s="158" t="s">
        <v>269</v>
      </c>
      <c r="AT107" s="158" t="s">
        <v>184</v>
      </c>
      <c r="AU107" s="158" t="s">
        <v>79</v>
      </c>
      <c r="AY107" s="18" t="s">
        <v>182</v>
      </c>
      <c r="BE107" s="159">
        <f t="shared" si="4"/>
        <v>0</v>
      </c>
      <c r="BF107" s="159">
        <f t="shared" si="5"/>
        <v>0</v>
      </c>
      <c r="BG107" s="159">
        <f t="shared" si="6"/>
        <v>0</v>
      </c>
      <c r="BH107" s="159">
        <f t="shared" si="7"/>
        <v>0</v>
      </c>
      <c r="BI107" s="159">
        <f t="shared" si="8"/>
        <v>0</v>
      </c>
      <c r="BJ107" s="18" t="s">
        <v>15</v>
      </c>
      <c r="BK107" s="159">
        <f t="shared" si="9"/>
        <v>0</v>
      </c>
      <c r="BL107" s="18" t="s">
        <v>269</v>
      </c>
      <c r="BM107" s="158" t="s">
        <v>1417</v>
      </c>
    </row>
    <row r="108" spans="1:65" s="2" customFormat="1" ht="33" customHeight="1">
      <c r="A108" s="33"/>
      <c r="B108" s="146"/>
      <c r="C108" s="147" t="s">
        <v>247</v>
      </c>
      <c r="D108" s="342" t="s">
        <v>184</v>
      </c>
      <c r="E108" s="148" t="s">
        <v>1418</v>
      </c>
      <c r="F108" s="149" t="s">
        <v>1419</v>
      </c>
      <c r="G108" s="150" t="s">
        <v>194</v>
      </c>
      <c r="H108" s="151">
        <v>929</v>
      </c>
      <c r="I108" s="152"/>
      <c r="J108" s="153">
        <f t="shared" si="0"/>
        <v>0</v>
      </c>
      <c r="K108" s="149" t="s">
        <v>188</v>
      </c>
      <c r="L108" s="34"/>
      <c r="M108" s="154" t="s">
        <v>3</v>
      </c>
      <c r="N108" s="155" t="s">
        <v>42</v>
      </c>
      <c r="O108" s="54"/>
      <c r="P108" s="156">
        <f t="shared" si="1"/>
        <v>0</v>
      </c>
      <c r="Q108" s="156">
        <v>1E-05</v>
      </c>
      <c r="R108" s="156">
        <f t="shared" si="2"/>
        <v>0.009290000000000001</v>
      </c>
      <c r="S108" s="156">
        <v>0</v>
      </c>
      <c r="T108" s="157">
        <f t="shared" si="3"/>
        <v>0</v>
      </c>
      <c r="U108" s="33"/>
      <c r="V108" s="33"/>
      <c r="W108" s="33"/>
      <c r="X108" s="33"/>
      <c r="Y108" s="33"/>
      <c r="Z108" s="33"/>
      <c r="AA108" s="33"/>
      <c r="AB108" s="33"/>
      <c r="AC108" s="33"/>
      <c r="AD108" s="33"/>
      <c r="AE108" s="33"/>
      <c r="AR108" s="158" t="s">
        <v>269</v>
      </c>
      <c r="AT108" s="158" t="s">
        <v>184</v>
      </c>
      <c r="AU108" s="158" t="s">
        <v>79</v>
      </c>
      <c r="AY108" s="18" t="s">
        <v>182</v>
      </c>
      <c r="BE108" s="159">
        <f t="shared" si="4"/>
        <v>0</v>
      </c>
      <c r="BF108" s="159">
        <f t="shared" si="5"/>
        <v>0</v>
      </c>
      <c r="BG108" s="159">
        <f t="shared" si="6"/>
        <v>0</v>
      </c>
      <c r="BH108" s="159">
        <f t="shared" si="7"/>
        <v>0</v>
      </c>
      <c r="BI108" s="159">
        <f t="shared" si="8"/>
        <v>0</v>
      </c>
      <c r="BJ108" s="18" t="s">
        <v>15</v>
      </c>
      <c r="BK108" s="159">
        <f t="shared" si="9"/>
        <v>0</v>
      </c>
      <c r="BL108" s="18" t="s">
        <v>269</v>
      </c>
      <c r="BM108" s="158" t="s">
        <v>1420</v>
      </c>
    </row>
    <row r="109" spans="1:65" s="2" customFormat="1" ht="24">
      <c r="A109" s="33"/>
      <c r="B109" s="146"/>
      <c r="C109" s="147" t="s">
        <v>256</v>
      </c>
      <c r="D109" s="342" t="s">
        <v>184</v>
      </c>
      <c r="E109" s="148" t="s">
        <v>1421</v>
      </c>
      <c r="F109" s="149" t="s">
        <v>1422</v>
      </c>
      <c r="G109" s="150" t="s">
        <v>1423</v>
      </c>
      <c r="H109" s="151">
        <v>176</v>
      </c>
      <c r="I109" s="152"/>
      <c r="J109" s="153">
        <f t="shared" si="0"/>
        <v>0</v>
      </c>
      <c r="K109" s="149" t="s">
        <v>3</v>
      </c>
      <c r="L109" s="34"/>
      <c r="M109" s="154" t="s">
        <v>3</v>
      </c>
      <c r="N109" s="155" t="s">
        <v>42</v>
      </c>
      <c r="O109" s="54"/>
      <c r="P109" s="156">
        <f t="shared" si="1"/>
        <v>0</v>
      </c>
      <c r="Q109" s="156">
        <v>0</v>
      </c>
      <c r="R109" s="156">
        <f t="shared" si="2"/>
        <v>0</v>
      </c>
      <c r="S109" s="156">
        <v>0</v>
      </c>
      <c r="T109" s="157">
        <f t="shared" si="3"/>
        <v>0</v>
      </c>
      <c r="U109" s="33"/>
      <c r="V109" s="33"/>
      <c r="W109" s="33"/>
      <c r="X109" s="33"/>
      <c r="Y109" s="33"/>
      <c r="Z109" s="33"/>
      <c r="AA109" s="33"/>
      <c r="AB109" s="33"/>
      <c r="AC109" s="33"/>
      <c r="AD109" s="33"/>
      <c r="AE109" s="33"/>
      <c r="AR109" s="158" t="s">
        <v>269</v>
      </c>
      <c r="AT109" s="158" t="s">
        <v>184</v>
      </c>
      <c r="AU109" s="158" t="s">
        <v>79</v>
      </c>
      <c r="AY109" s="18" t="s">
        <v>182</v>
      </c>
      <c r="BE109" s="159">
        <f t="shared" si="4"/>
        <v>0</v>
      </c>
      <c r="BF109" s="159">
        <f t="shared" si="5"/>
        <v>0</v>
      </c>
      <c r="BG109" s="159">
        <f t="shared" si="6"/>
        <v>0</v>
      </c>
      <c r="BH109" s="159">
        <f t="shared" si="7"/>
        <v>0</v>
      </c>
      <c r="BI109" s="159">
        <f t="shared" si="8"/>
        <v>0</v>
      </c>
      <c r="BJ109" s="18" t="s">
        <v>15</v>
      </c>
      <c r="BK109" s="159">
        <f t="shared" si="9"/>
        <v>0</v>
      </c>
      <c r="BL109" s="18" t="s">
        <v>269</v>
      </c>
      <c r="BM109" s="158" t="s">
        <v>1424</v>
      </c>
    </row>
    <row r="110" spans="1:65" s="2" customFormat="1" ht="16.5" customHeight="1">
      <c r="A110" s="33"/>
      <c r="B110" s="146"/>
      <c r="C110" s="147" t="s">
        <v>9</v>
      </c>
      <c r="D110" s="342" t="s">
        <v>184</v>
      </c>
      <c r="E110" s="148" t="s">
        <v>1425</v>
      </c>
      <c r="F110" s="149" t="s">
        <v>1426</v>
      </c>
      <c r="G110" s="150" t="s">
        <v>194</v>
      </c>
      <c r="H110" s="151">
        <v>929</v>
      </c>
      <c r="I110" s="152"/>
      <c r="J110" s="153">
        <f t="shared" si="0"/>
        <v>0</v>
      </c>
      <c r="K110" s="149" t="s">
        <v>3</v>
      </c>
      <c r="L110" s="34"/>
      <c r="M110" s="154" t="s">
        <v>3</v>
      </c>
      <c r="N110" s="155" t="s">
        <v>42</v>
      </c>
      <c r="O110" s="54"/>
      <c r="P110" s="156">
        <f t="shared" si="1"/>
        <v>0</v>
      </c>
      <c r="Q110" s="156">
        <v>0</v>
      </c>
      <c r="R110" s="156">
        <f t="shared" si="2"/>
        <v>0</v>
      </c>
      <c r="S110" s="156">
        <v>0</v>
      </c>
      <c r="T110" s="157">
        <f t="shared" si="3"/>
        <v>0</v>
      </c>
      <c r="U110" s="33"/>
      <c r="V110" s="33"/>
      <c r="W110" s="33"/>
      <c r="X110" s="33"/>
      <c r="Y110" s="33"/>
      <c r="Z110" s="33"/>
      <c r="AA110" s="33"/>
      <c r="AB110" s="33"/>
      <c r="AC110" s="33"/>
      <c r="AD110" s="33"/>
      <c r="AE110" s="33"/>
      <c r="AR110" s="158" t="s">
        <v>269</v>
      </c>
      <c r="AT110" s="158" t="s">
        <v>184</v>
      </c>
      <c r="AU110" s="158" t="s">
        <v>79</v>
      </c>
      <c r="AY110" s="18" t="s">
        <v>182</v>
      </c>
      <c r="BE110" s="159">
        <f t="shared" si="4"/>
        <v>0</v>
      </c>
      <c r="BF110" s="159">
        <f t="shared" si="5"/>
        <v>0</v>
      </c>
      <c r="BG110" s="159">
        <f t="shared" si="6"/>
        <v>0</v>
      </c>
      <c r="BH110" s="159">
        <f t="shared" si="7"/>
        <v>0</v>
      </c>
      <c r="BI110" s="159">
        <f t="shared" si="8"/>
        <v>0</v>
      </c>
      <c r="BJ110" s="18" t="s">
        <v>15</v>
      </c>
      <c r="BK110" s="159">
        <f t="shared" si="9"/>
        <v>0</v>
      </c>
      <c r="BL110" s="18" t="s">
        <v>269</v>
      </c>
      <c r="BM110" s="158" t="s">
        <v>1427</v>
      </c>
    </row>
    <row r="111" spans="1:65" s="2" customFormat="1" ht="44.25" customHeight="1">
      <c r="A111" s="33"/>
      <c r="B111" s="146"/>
      <c r="C111" s="147" t="s">
        <v>251</v>
      </c>
      <c r="D111" s="342" t="s">
        <v>184</v>
      </c>
      <c r="E111" s="148" t="s">
        <v>1428</v>
      </c>
      <c r="F111" s="149" t="s">
        <v>1429</v>
      </c>
      <c r="G111" s="150" t="s">
        <v>290</v>
      </c>
      <c r="H111" s="183"/>
      <c r="I111" s="152"/>
      <c r="J111" s="153">
        <f t="shared" si="0"/>
        <v>0</v>
      </c>
      <c r="K111" s="149" t="s">
        <v>188</v>
      </c>
      <c r="L111" s="34"/>
      <c r="M111" s="154" t="s">
        <v>3</v>
      </c>
      <c r="N111" s="155" t="s">
        <v>42</v>
      </c>
      <c r="O111" s="54"/>
      <c r="P111" s="156">
        <f t="shared" si="1"/>
        <v>0</v>
      </c>
      <c r="Q111" s="156">
        <v>0</v>
      </c>
      <c r="R111" s="156">
        <f t="shared" si="2"/>
        <v>0</v>
      </c>
      <c r="S111" s="156">
        <v>0</v>
      </c>
      <c r="T111" s="157">
        <f t="shared" si="3"/>
        <v>0</v>
      </c>
      <c r="U111" s="33"/>
      <c r="V111" s="33"/>
      <c r="W111" s="33"/>
      <c r="X111" s="33"/>
      <c r="Y111" s="33"/>
      <c r="Z111" s="33"/>
      <c r="AA111" s="33"/>
      <c r="AB111" s="33"/>
      <c r="AC111" s="33"/>
      <c r="AD111" s="33"/>
      <c r="AE111" s="33"/>
      <c r="AR111" s="158" t="s">
        <v>269</v>
      </c>
      <c r="AT111" s="158" t="s">
        <v>184</v>
      </c>
      <c r="AU111" s="158" t="s">
        <v>79</v>
      </c>
      <c r="AY111" s="18" t="s">
        <v>182</v>
      </c>
      <c r="BE111" s="159">
        <f t="shared" si="4"/>
        <v>0</v>
      </c>
      <c r="BF111" s="159">
        <f t="shared" si="5"/>
        <v>0</v>
      </c>
      <c r="BG111" s="159">
        <f t="shared" si="6"/>
        <v>0</v>
      </c>
      <c r="BH111" s="159">
        <f t="shared" si="7"/>
        <v>0</v>
      </c>
      <c r="BI111" s="159">
        <f t="shared" si="8"/>
        <v>0</v>
      </c>
      <c r="BJ111" s="18" t="s">
        <v>15</v>
      </c>
      <c r="BK111" s="159">
        <f t="shared" si="9"/>
        <v>0</v>
      </c>
      <c r="BL111" s="18" t="s">
        <v>269</v>
      </c>
      <c r="BM111" s="158" t="s">
        <v>1430</v>
      </c>
    </row>
    <row r="112" spans="2:63" s="12" customFormat="1" ht="22.9" customHeight="1">
      <c r="B112" s="133"/>
      <c r="D112" s="344" t="s">
        <v>70</v>
      </c>
      <c r="E112" s="144" t="s">
        <v>292</v>
      </c>
      <c r="F112" s="144" t="s">
        <v>293</v>
      </c>
      <c r="I112" s="136"/>
      <c r="J112" s="145">
        <f>BK112</f>
        <v>0</v>
      </c>
      <c r="L112" s="133"/>
      <c r="M112" s="138"/>
      <c r="N112" s="139"/>
      <c r="O112" s="139"/>
      <c r="P112" s="140">
        <f>SUM(P113:P133)</f>
        <v>0</v>
      </c>
      <c r="Q112" s="139"/>
      <c r="R112" s="140">
        <f>SUM(R113:R133)</f>
        <v>0</v>
      </c>
      <c r="S112" s="139"/>
      <c r="T112" s="141">
        <f>SUM(T113:T133)</f>
        <v>3.6066800000000003</v>
      </c>
      <c r="AR112" s="134" t="s">
        <v>79</v>
      </c>
      <c r="AT112" s="142" t="s">
        <v>70</v>
      </c>
      <c r="AU112" s="142" t="s">
        <v>15</v>
      </c>
      <c r="AY112" s="134" t="s">
        <v>182</v>
      </c>
      <c r="BK112" s="143">
        <f>SUM(BK113:BK133)</f>
        <v>0</v>
      </c>
    </row>
    <row r="113" spans="1:65" s="2" customFormat="1" ht="16.5" customHeight="1">
      <c r="A113" s="33"/>
      <c r="B113" s="146"/>
      <c r="C113" s="147" t="s">
        <v>269</v>
      </c>
      <c r="D113" s="342" t="s">
        <v>184</v>
      </c>
      <c r="E113" s="148" t="s">
        <v>1431</v>
      </c>
      <c r="F113" s="149" t="s">
        <v>1432</v>
      </c>
      <c r="G113" s="150" t="s">
        <v>1433</v>
      </c>
      <c r="H113" s="151">
        <v>44</v>
      </c>
      <c r="I113" s="152"/>
      <c r="J113" s="153">
        <f aca="true" t="shared" si="10" ref="J113:J133">ROUND(I113*H113,2)</f>
        <v>0</v>
      </c>
      <c r="K113" s="149" t="s">
        <v>188</v>
      </c>
      <c r="L113" s="34"/>
      <c r="M113" s="154" t="s">
        <v>3</v>
      </c>
      <c r="N113" s="155" t="s">
        <v>42</v>
      </c>
      <c r="O113" s="54"/>
      <c r="P113" s="156">
        <f aca="true" t="shared" si="11" ref="P113:P133">O113*H113</f>
        <v>0</v>
      </c>
      <c r="Q113" s="156">
        <v>0</v>
      </c>
      <c r="R113" s="156">
        <f aca="true" t="shared" si="12" ref="R113:R133">Q113*H113</f>
        <v>0</v>
      </c>
      <c r="S113" s="156">
        <v>0.0342</v>
      </c>
      <c r="T113" s="157">
        <f aca="true" t="shared" si="13" ref="T113:T133">S113*H113</f>
        <v>1.5048000000000001</v>
      </c>
      <c r="U113" s="33"/>
      <c r="V113" s="33"/>
      <c r="W113" s="33"/>
      <c r="X113" s="33"/>
      <c r="Y113" s="33"/>
      <c r="Z113" s="33"/>
      <c r="AA113" s="33"/>
      <c r="AB113" s="33"/>
      <c r="AC113" s="33"/>
      <c r="AD113" s="33"/>
      <c r="AE113" s="33"/>
      <c r="AR113" s="158" t="s">
        <v>269</v>
      </c>
      <c r="AT113" s="158" t="s">
        <v>184</v>
      </c>
      <c r="AU113" s="158" t="s">
        <v>79</v>
      </c>
      <c r="AY113" s="18" t="s">
        <v>182</v>
      </c>
      <c r="BE113" s="159">
        <f aca="true" t="shared" si="14" ref="BE113:BE133">IF(N113="základní",J113,0)</f>
        <v>0</v>
      </c>
      <c r="BF113" s="159">
        <f aca="true" t="shared" si="15" ref="BF113:BF133">IF(N113="snížená",J113,0)</f>
        <v>0</v>
      </c>
      <c r="BG113" s="159">
        <f aca="true" t="shared" si="16" ref="BG113:BG133">IF(N113="zákl. přenesená",J113,0)</f>
        <v>0</v>
      </c>
      <c r="BH113" s="159">
        <f aca="true" t="shared" si="17" ref="BH113:BH133">IF(N113="sníž. přenesená",J113,0)</f>
        <v>0</v>
      </c>
      <c r="BI113" s="159">
        <f aca="true" t="shared" si="18" ref="BI113:BI133">IF(N113="nulová",J113,0)</f>
        <v>0</v>
      </c>
      <c r="BJ113" s="18" t="s">
        <v>15</v>
      </c>
      <c r="BK113" s="159">
        <f aca="true" t="shared" si="19" ref="BK113:BK133">ROUND(I113*H113,2)</f>
        <v>0</v>
      </c>
      <c r="BL113" s="18" t="s">
        <v>269</v>
      </c>
      <c r="BM113" s="158" t="s">
        <v>1434</v>
      </c>
    </row>
    <row r="114" spans="1:65" s="2" customFormat="1" ht="21.75" customHeight="1">
      <c r="A114" s="33"/>
      <c r="B114" s="146"/>
      <c r="C114" s="147" t="s">
        <v>273</v>
      </c>
      <c r="D114" s="342" t="s">
        <v>184</v>
      </c>
      <c r="E114" s="148" t="s">
        <v>1435</v>
      </c>
      <c r="F114" s="149" t="s">
        <v>1436</v>
      </c>
      <c r="G114" s="150" t="s">
        <v>1433</v>
      </c>
      <c r="H114" s="151">
        <v>44</v>
      </c>
      <c r="I114" s="152"/>
      <c r="J114" s="153">
        <f t="shared" si="10"/>
        <v>0</v>
      </c>
      <c r="K114" s="149" t="s">
        <v>188</v>
      </c>
      <c r="L114" s="34"/>
      <c r="M114" s="154" t="s">
        <v>3</v>
      </c>
      <c r="N114" s="155" t="s">
        <v>42</v>
      </c>
      <c r="O114" s="54"/>
      <c r="P114" s="156">
        <f t="shared" si="11"/>
        <v>0</v>
      </c>
      <c r="Q114" s="156">
        <v>0</v>
      </c>
      <c r="R114" s="156">
        <f t="shared" si="12"/>
        <v>0</v>
      </c>
      <c r="S114" s="156">
        <v>0.01946</v>
      </c>
      <c r="T114" s="157">
        <f t="shared" si="13"/>
        <v>0.8562400000000001</v>
      </c>
      <c r="U114" s="33"/>
      <c r="V114" s="33"/>
      <c r="W114" s="33"/>
      <c r="X114" s="33"/>
      <c r="Y114" s="33"/>
      <c r="Z114" s="33"/>
      <c r="AA114" s="33"/>
      <c r="AB114" s="33"/>
      <c r="AC114" s="33"/>
      <c r="AD114" s="33"/>
      <c r="AE114" s="33"/>
      <c r="AR114" s="158" t="s">
        <v>269</v>
      </c>
      <c r="AT114" s="158" t="s">
        <v>184</v>
      </c>
      <c r="AU114" s="158" t="s">
        <v>79</v>
      </c>
      <c r="AY114" s="18" t="s">
        <v>182</v>
      </c>
      <c r="BE114" s="159">
        <f t="shared" si="14"/>
        <v>0</v>
      </c>
      <c r="BF114" s="159">
        <f t="shared" si="15"/>
        <v>0</v>
      </c>
      <c r="BG114" s="159">
        <f t="shared" si="16"/>
        <v>0</v>
      </c>
      <c r="BH114" s="159">
        <f t="shared" si="17"/>
        <v>0</v>
      </c>
      <c r="BI114" s="159">
        <f t="shared" si="18"/>
        <v>0</v>
      </c>
      <c r="BJ114" s="18" t="s">
        <v>15</v>
      </c>
      <c r="BK114" s="159">
        <f t="shared" si="19"/>
        <v>0</v>
      </c>
      <c r="BL114" s="18" t="s">
        <v>269</v>
      </c>
      <c r="BM114" s="158" t="s">
        <v>1437</v>
      </c>
    </row>
    <row r="115" spans="1:65" s="2" customFormat="1" ht="24">
      <c r="A115" s="33"/>
      <c r="B115" s="146"/>
      <c r="C115" s="147" t="s">
        <v>280</v>
      </c>
      <c r="D115" s="342" t="s">
        <v>184</v>
      </c>
      <c r="E115" s="148" t="s">
        <v>1438</v>
      </c>
      <c r="F115" s="149" t="s">
        <v>1439</v>
      </c>
      <c r="G115" s="150" t="s">
        <v>1433</v>
      </c>
      <c r="H115" s="151">
        <v>44</v>
      </c>
      <c r="I115" s="152"/>
      <c r="J115" s="153">
        <f t="shared" si="10"/>
        <v>0</v>
      </c>
      <c r="K115" s="149" t="s">
        <v>188</v>
      </c>
      <c r="L115" s="34"/>
      <c r="M115" s="154" t="s">
        <v>3</v>
      </c>
      <c r="N115" s="155" t="s">
        <v>42</v>
      </c>
      <c r="O115" s="54"/>
      <c r="P115" s="156">
        <f t="shared" si="11"/>
        <v>0</v>
      </c>
      <c r="Q115" s="156">
        <v>0</v>
      </c>
      <c r="R115" s="156">
        <f t="shared" si="12"/>
        <v>0</v>
      </c>
      <c r="S115" s="156">
        <v>0.0245</v>
      </c>
      <c r="T115" s="157">
        <f t="shared" si="13"/>
        <v>1.078</v>
      </c>
      <c r="U115" s="33"/>
      <c r="V115" s="33"/>
      <c r="W115" s="33"/>
      <c r="X115" s="33"/>
      <c r="Y115" s="33"/>
      <c r="Z115" s="33"/>
      <c r="AA115" s="33"/>
      <c r="AB115" s="33"/>
      <c r="AC115" s="33"/>
      <c r="AD115" s="33"/>
      <c r="AE115" s="33"/>
      <c r="AR115" s="158" t="s">
        <v>269</v>
      </c>
      <c r="AT115" s="158" t="s">
        <v>184</v>
      </c>
      <c r="AU115" s="158" t="s">
        <v>79</v>
      </c>
      <c r="AY115" s="18" t="s">
        <v>182</v>
      </c>
      <c r="BE115" s="159">
        <f t="shared" si="14"/>
        <v>0</v>
      </c>
      <c r="BF115" s="159">
        <f t="shared" si="15"/>
        <v>0</v>
      </c>
      <c r="BG115" s="159">
        <f t="shared" si="16"/>
        <v>0</v>
      </c>
      <c r="BH115" s="159">
        <f t="shared" si="17"/>
        <v>0</v>
      </c>
      <c r="BI115" s="159">
        <f t="shared" si="18"/>
        <v>0</v>
      </c>
      <c r="BJ115" s="18" t="s">
        <v>15</v>
      </c>
      <c r="BK115" s="159">
        <f t="shared" si="19"/>
        <v>0</v>
      </c>
      <c r="BL115" s="18" t="s">
        <v>269</v>
      </c>
      <c r="BM115" s="158" t="s">
        <v>1440</v>
      </c>
    </row>
    <row r="116" spans="1:65" s="2" customFormat="1" ht="16.5" customHeight="1">
      <c r="A116" s="33"/>
      <c r="B116" s="146"/>
      <c r="C116" s="147" t="s">
        <v>287</v>
      </c>
      <c r="D116" s="342" t="s">
        <v>184</v>
      </c>
      <c r="E116" s="148" t="s">
        <v>1441</v>
      </c>
      <c r="F116" s="149" t="s">
        <v>1442</v>
      </c>
      <c r="G116" s="150" t="s">
        <v>1433</v>
      </c>
      <c r="H116" s="151">
        <v>44</v>
      </c>
      <c r="I116" s="152"/>
      <c r="J116" s="153">
        <f t="shared" si="10"/>
        <v>0</v>
      </c>
      <c r="K116" s="149" t="s">
        <v>188</v>
      </c>
      <c r="L116" s="34"/>
      <c r="M116" s="154" t="s">
        <v>3</v>
      </c>
      <c r="N116" s="155" t="s">
        <v>42</v>
      </c>
      <c r="O116" s="54"/>
      <c r="P116" s="156">
        <f t="shared" si="11"/>
        <v>0</v>
      </c>
      <c r="Q116" s="156">
        <v>0</v>
      </c>
      <c r="R116" s="156">
        <f t="shared" si="12"/>
        <v>0</v>
      </c>
      <c r="S116" s="156">
        <v>0.00156</v>
      </c>
      <c r="T116" s="157">
        <f t="shared" si="13"/>
        <v>0.06863999999999999</v>
      </c>
      <c r="U116" s="33"/>
      <c r="V116" s="33"/>
      <c r="W116" s="33"/>
      <c r="X116" s="33"/>
      <c r="Y116" s="33"/>
      <c r="Z116" s="33"/>
      <c r="AA116" s="33"/>
      <c r="AB116" s="33"/>
      <c r="AC116" s="33"/>
      <c r="AD116" s="33"/>
      <c r="AE116" s="33"/>
      <c r="AR116" s="158" t="s">
        <v>269</v>
      </c>
      <c r="AT116" s="158" t="s">
        <v>184</v>
      </c>
      <c r="AU116" s="158" t="s">
        <v>79</v>
      </c>
      <c r="AY116" s="18" t="s">
        <v>182</v>
      </c>
      <c r="BE116" s="159">
        <f t="shared" si="14"/>
        <v>0</v>
      </c>
      <c r="BF116" s="159">
        <f t="shared" si="15"/>
        <v>0</v>
      </c>
      <c r="BG116" s="159">
        <f t="shared" si="16"/>
        <v>0</v>
      </c>
      <c r="BH116" s="159">
        <f t="shared" si="17"/>
        <v>0</v>
      </c>
      <c r="BI116" s="159">
        <f t="shared" si="18"/>
        <v>0</v>
      </c>
      <c r="BJ116" s="18" t="s">
        <v>15</v>
      </c>
      <c r="BK116" s="159">
        <f t="shared" si="19"/>
        <v>0</v>
      </c>
      <c r="BL116" s="18" t="s">
        <v>269</v>
      </c>
      <c r="BM116" s="158" t="s">
        <v>1443</v>
      </c>
    </row>
    <row r="117" spans="1:65" s="2" customFormat="1" ht="16.5" customHeight="1">
      <c r="A117" s="33"/>
      <c r="B117" s="146"/>
      <c r="C117" s="147" t="s">
        <v>294</v>
      </c>
      <c r="D117" s="342" t="s">
        <v>184</v>
      </c>
      <c r="E117" s="148" t="s">
        <v>1444</v>
      </c>
      <c r="F117" s="149" t="s">
        <v>1445</v>
      </c>
      <c r="G117" s="150" t="s">
        <v>300</v>
      </c>
      <c r="H117" s="151">
        <v>44</v>
      </c>
      <c r="I117" s="152"/>
      <c r="J117" s="153">
        <f t="shared" si="10"/>
        <v>0</v>
      </c>
      <c r="K117" s="149" t="s">
        <v>188</v>
      </c>
      <c r="L117" s="34"/>
      <c r="M117" s="154" t="s">
        <v>3</v>
      </c>
      <c r="N117" s="155" t="s">
        <v>42</v>
      </c>
      <c r="O117" s="54"/>
      <c r="P117" s="156">
        <f t="shared" si="11"/>
        <v>0</v>
      </c>
      <c r="Q117" s="156">
        <v>0</v>
      </c>
      <c r="R117" s="156">
        <f t="shared" si="12"/>
        <v>0</v>
      </c>
      <c r="S117" s="156">
        <v>0.00225</v>
      </c>
      <c r="T117" s="157">
        <f t="shared" si="13"/>
        <v>0.09899999999999999</v>
      </c>
      <c r="U117" s="33"/>
      <c r="V117" s="33"/>
      <c r="W117" s="33"/>
      <c r="X117" s="33"/>
      <c r="Y117" s="33"/>
      <c r="Z117" s="33"/>
      <c r="AA117" s="33"/>
      <c r="AB117" s="33"/>
      <c r="AC117" s="33"/>
      <c r="AD117" s="33"/>
      <c r="AE117" s="33"/>
      <c r="AR117" s="158" t="s">
        <v>269</v>
      </c>
      <c r="AT117" s="158" t="s">
        <v>184</v>
      </c>
      <c r="AU117" s="158" t="s">
        <v>79</v>
      </c>
      <c r="AY117" s="18" t="s">
        <v>182</v>
      </c>
      <c r="BE117" s="159">
        <f t="shared" si="14"/>
        <v>0</v>
      </c>
      <c r="BF117" s="159">
        <f t="shared" si="15"/>
        <v>0</v>
      </c>
      <c r="BG117" s="159">
        <f t="shared" si="16"/>
        <v>0</v>
      </c>
      <c r="BH117" s="159">
        <f t="shared" si="17"/>
        <v>0</v>
      </c>
      <c r="BI117" s="159">
        <f t="shared" si="18"/>
        <v>0</v>
      </c>
      <c r="BJ117" s="18" t="s">
        <v>15</v>
      </c>
      <c r="BK117" s="159">
        <f t="shared" si="19"/>
        <v>0</v>
      </c>
      <c r="BL117" s="18" t="s">
        <v>269</v>
      </c>
      <c r="BM117" s="158" t="s">
        <v>1446</v>
      </c>
    </row>
    <row r="118" spans="1:65" s="2" customFormat="1" ht="44.25" customHeight="1">
      <c r="A118" s="33"/>
      <c r="B118" s="146"/>
      <c r="C118" s="147" t="s">
        <v>8</v>
      </c>
      <c r="D118" s="342" t="s">
        <v>184</v>
      </c>
      <c r="E118" s="148" t="s">
        <v>1204</v>
      </c>
      <c r="F118" s="149" t="s">
        <v>1205</v>
      </c>
      <c r="G118" s="150" t="s">
        <v>290</v>
      </c>
      <c r="H118" s="183"/>
      <c r="I118" s="152"/>
      <c r="J118" s="153">
        <f t="shared" si="10"/>
        <v>0</v>
      </c>
      <c r="K118" s="149" t="s">
        <v>188</v>
      </c>
      <c r="L118" s="34"/>
      <c r="M118" s="154" t="s">
        <v>3</v>
      </c>
      <c r="N118" s="155" t="s">
        <v>42</v>
      </c>
      <c r="O118" s="54"/>
      <c r="P118" s="156">
        <f t="shared" si="11"/>
        <v>0</v>
      </c>
      <c r="Q118" s="156">
        <v>0</v>
      </c>
      <c r="R118" s="156">
        <f t="shared" si="12"/>
        <v>0</v>
      </c>
      <c r="S118" s="156">
        <v>0</v>
      </c>
      <c r="T118" s="157">
        <f t="shared" si="13"/>
        <v>0</v>
      </c>
      <c r="U118" s="33"/>
      <c r="V118" s="33"/>
      <c r="W118" s="33"/>
      <c r="X118" s="33"/>
      <c r="Y118" s="33"/>
      <c r="Z118" s="33"/>
      <c r="AA118" s="33"/>
      <c r="AB118" s="33"/>
      <c r="AC118" s="33"/>
      <c r="AD118" s="33"/>
      <c r="AE118" s="33"/>
      <c r="AR118" s="158" t="s">
        <v>269</v>
      </c>
      <c r="AT118" s="158" t="s">
        <v>184</v>
      </c>
      <c r="AU118" s="158" t="s">
        <v>79</v>
      </c>
      <c r="AY118" s="18" t="s">
        <v>182</v>
      </c>
      <c r="BE118" s="159">
        <f t="shared" si="14"/>
        <v>0</v>
      </c>
      <c r="BF118" s="159">
        <f t="shared" si="15"/>
        <v>0</v>
      </c>
      <c r="BG118" s="159">
        <f t="shared" si="16"/>
        <v>0</v>
      </c>
      <c r="BH118" s="159">
        <f t="shared" si="17"/>
        <v>0</v>
      </c>
      <c r="BI118" s="159">
        <f t="shared" si="18"/>
        <v>0</v>
      </c>
      <c r="BJ118" s="18" t="s">
        <v>15</v>
      </c>
      <c r="BK118" s="159">
        <f t="shared" si="19"/>
        <v>0</v>
      </c>
      <c r="BL118" s="18" t="s">
        <v>269</v>
      </c>
      <c r="BM118" s="158" t="s">
        <v>1447</v>
      </c>
    </row>
    <row r="119" spans="1:65" s="2" customFormat="1" ht="16.5" customHeight="1">
      <c r="A119" s="33"/>
      <c r="B119" s="146"/>
      <c r="C119" s="147" t="s">
        <v>302</v>
      </c>
      <c r="D119" s="342" t="s">
        <v>184</v>
      </c>
      <c r="E119" s="148" t="s">
        <v>1448</v>
      </c>
      <c r="F119" s="149" t="s">
        <v>1449</v>
      </c>
      <c r="G119" s="150" t="s">
        <v>1423</v>
      </c>
      <c r="H119" s="151">
        <v>88</v>
      </c>
      <c r="I119" s="152"/>
      <c r="J119" s="153">
        <f t="shared" si="10"/>
        <v>0</v>
      </c>
      <c r="K119" s="149" t="s">
        <v>3</v>
      </c>
      <c r="L119" s="34"/>
      <c r="M119" s="154" t="s">
        <v>3</v>
      </c>
      <c r="N119" s="155" t="s">
        <v>42</v>
      </c>
      <c r="O119" s="54"/>
      <c r="P119" s="156">
        <f t="shared" si="11"/>
        <v>0</v>
      </c>
      <c r="Q119" s="156">
        <v>0</v>
      </c>
      <c r="R119" s="156">
        <f t="shared" si="12"/>
        <v>0</v>
      </c>
      <c r="S119" s="156">
        <v>0</v>
      </c>
      <c r="T119" s="157">
        <f t="shared" si="13"/>
        <v>0</v>
      </c>
      <c r="U119" s="33"/>
      <c r="V119" s="33"/>
      <c r="W119" s="33"/>
      <c r="X119" s="33"/>
      <c r="Y119" s="33"/>
      <c r="Z119" s="33"/>
      <c r="AA119" s="33"/>
      <c r="AB119" s="33"/>
      <c r="AC119" s="33"/>
      <c r="AD119" s="33"/>
      <c r="AE119" s="33"/>
      <c r="AR119" s="158" t="s">
        <v>269</v>
      </c>
      <c r="AT119" s="158" t="s">
        <v>184</v>
      </c>
      <c r="AU119" s="158" t="s">
        <v>79</v>
      </c>
      <c r="AY119" s="18" t="s">
        <v>182</v>
      </c>
      <c r="BE119" s="159">
        <f t="shared" si="14"/>
        <v>0</v>
      </c>
      <c r="BF119" s="159">
        <f t="shared" si="15"/>
        <v>0</v>
      </c>
      <c r="BG119" s="159">
        <f t="shared" si="16"/>
        <v>0</v>
      </c>
      <c r="BH119" s="159">
        <f t="shared" si="17"/>
        <v>0</v>
      </c>
      <c r="BI119" s="159">
        <f t="shared" si="18"/>
        <v>0</v>
      </c>
      <c r="BJ119" s="18" t="s">
        <v>15</v>
      </c>
      <c r="BK119" s="159">
        <f t="shared" si="19"/>
        <v>0</v>
      </c>
      <c r="BL119" s="18" t="s">
        <v>269</v>
      </c>
      <c r="BM119" s="158" t="s">
        <v>1450</v>
      </c>
    </row>
    <row r="120" spans="1:65" s="2" customFormat="1" ht="16.5" customHeight="1">
      <c r="A120" s="33"/>
      <c r="B120" s="146"/>
      <c r="C120" s="147" t="s">
        <v>306</v>
      </c>
      <c r="D120" s="342" t="s">
        <v>184</v>
      </c>
      <c r="E120" s="148" t="s">
        <v>1451</v>
      </c>
      <c r="F120" s="149" t="s">
        <v>1452</v>
      </c>
      <c r="G120" s="150" t="s">
        <v>1423</v>
      </c>
      <c r="H120" s="151">
        <v>88</v>
      </c>
      <c r="I120" s="152"/>
      <c r="J120" s="153">
        <f t="shared" si="10"/>
        <v>0</v>
      </c>
      <c r="K120" s="149" t="s">
        <v>3</v>
      </c>
      <c r="L120" s="34"/>
      <c r="M120" s="154" t="s">
        <v>3</v>
      </c>
      <c r="N120" s="155" t="s">
        <v>42</v>
      </c>
      <c r="O120" s="54"/>
      <c r="P120" s="156">
        <f t="shared" si="11"/>
        <v>0</v>
      </c>
      <c r="Q120" s="156">
        <v>0</v>
      </c>
      <c r="R120" s="156">
        <f t="shared" si="12"/>
        <v>0</v>
      </c>
      <c r="S120" s="156">
        <v>0</v>
      </c>
      <c r="T120" s="157">
        <f t="shared" si="13"/>
        <v>0</v>
      </c>
      <c r="U120" s="33"/>
      <c r="V120" s="33"/>
      <c r="W120" s="33"/>
      <c r="X120" s="33"/>
      <c r="Y120" s="33"/>
      <c r="Z120" s="33"/>
      <c r="AA120" s="33"/>
      <c r="AB120" s="33"/>
      <c r="AC120" s="33"/>
      <c r="AD120" s="33"/>
      <c r="AE120" s="33"/>
      <c r="AR120" s="158" t="s">
        <v>269</v>
      </c>
      <c r="AT120" s="158" t="s">
        <v>184</v>
      </c>
      <c r="AU120" s="158" t="s">
        <v>79</v>
      </c>
      <c r="AY120" s="18" t="s">
        <v>182</v>
      </c>
      <c r="BE120" s="159">
        <f t="shared" si="14"/>
        <v>0</v>
      </c>
      <c r="BF120" s="159">
        <f t="shared" si="15"/>
        <v>0</v>
      </c>
      <c r="BG120" s="159">
        <f t="shared" si="16"/>
        <v>0</v>
      </c>
      <c r="BH120" s="159">
        <f t="shared" si="17"/>
        <v>0</v>
      </c>
      <c r="BI120" s="159">
        <f t="shared" si="18"/>
        <v>0</v>
      </c>
      <c r="BJ120" s="18" t="s">
        <v>15</v>
      </c>
      <c r="BK120" s="159">
        <f t="shared" si="19"/>
        <v>0</v>
      </c>
      <c r="BL120" s="18" t="s">
        <v>269</v>
      </c>
      <c r="BM120" s="158" t="s">
        <v>1453</v>
      </c>
    </row>
    <row r="121" spans="1:65" s="2" customFormat="1" ht="16.5" customHeight="1">
      <c r="A121" s="33"/>
      <c r="B121" s="146"/>
      <c r="C121" s="147" t="s">
        <v>310</v>
      </c>
      <c r="D121" s="342" t="s">
        <v>184</v>
      </c>
      <c r="E121" s="148" t="s">
        <v>1454</v>
      </c>
      <c r="F121" s="149" t="s">
        <v>1455</v>
      </c>
      <c r="G121" s="150" t="s">
        <v>1423</v>
      </c>
      <c r="H121" s="151">
        <v>88</v>
      </c>
      <c r="I121" s="152"/>
      <c r="J121" s="153">
        <f t="shared" si="10"/>
        <v>0</v>
      </c>
      <c r="K121" s="149" t="s">
        <v>3</v>
      </c>
      <c r="L121" s="34"/>
      <c r="M121" s="154" t="s">
        <v>3</v>
      </c>
      <c r="N121" s="155" t="s">
        <v>42</v>
      </c>
      <c r="O121" s="54"/>
      <c r="P121" s="156">
        <f t="shared" si="11"/>
        <v>0</v>
      </c>
      <c r="Q121" s="156">
        <v>0</v>
      </c>
      <c r="R121" s="156">
        <f t="shared" si="12"/>
        <v>0</v>
      </c>
      <c r="S121" s="156">
        <v>0</v>
      </c>
      <c r="T121" s="157">
        <f t="shared" si="13"/>
        <v>0</v>
      </c>
      <c r="U121" s="33"/>
      <c r="V121" s="33"/>
      <c r="W121" s="33"/>
      <c r="X121" s="33"/>
      <c r="Y121" s="33"/>
      <c r="Z121" s="33"/>
      <c r="AA121" s="33"/>
      <c r="AB121" s="33"/>
      <c r="AC121" s="33"/>
      <c r="AD121" s="33"/>
      <c r="AE121" s="33"/>
      <c r="AR121" s="158" t="s">
        <v>269</v>
      </c>
      <c r="AT121" s="158" t="s">
        <v>184</v>
      </c>
      <c r="AU121" s="158" t="s">
        <v>79</v>
      </c>
      <c r="AY121" s="18" t="s">
        <v>182</v>
      </c>
      <c r="BE121" s="159">
        <f t="shared" si="14"/>
        <v>0</v>
      </c>
      <c r="BF121" s="159">
        <f t="shared" si="15"/>
        <v>0</v>
      </c>
      <c r="BG121" s="159">
        <f t="shared" si="16"/>
        <v>0</v>
      </c>
      <c r="BH121" s="159">
        <f t="shared" si="17"/>
        <v>0</v>
      </c>
      <c r="BI121" s="159">
        <f t="shared" si="18"/>
        <v>0</v>
      </c>
      <c r="BJ121" s="18" t="s">
        <v>15</v>
      </c>
      <c r="BK121" s="159">
        <f t="shared" si="19"/>
        <v>0</v>
      </c>
      <c r="BL121" s="18" t="s">
        <v>269</v>
      </c>
      <c r="BM121" s="158" t="s">
        <v>1456</v>
      </c>
    </row>
    <row r="122" spans="1:65" s="2" customFormat="1" ht="16.5" customHeight="1">
      <c r="A122" s="33"/>
      <c r="B122" s="146"/>
      <c r="C122" s="147" t="s">
        <v>314</v>
      </c>
      <c r="D122" s="342" t="s">
        <v>184</v>
      </c>
      <c r="E122" s="148" t="s">
        <v>1457</v>
      </c>
      <c r="F122" s="149" t="s">
        <v>1458</v>
      </c>
      <c r="G122" s="150" t="s">
        <v>1423</v>
      </c>
      <c r="H122" s="151">
        <v>44</v>
      </c>
      <c r="I122" s="152"/>
      <c r="J122" s="153">
        <f t="shared" si="10"/>
        <v>0</v>
      </c>
      <c r="K122" s="149" t="s">
        <v>3</v>
      </c>
      <c r="L122" s="34"/>
      <c r="M122" s="154" t="s">
        <v>3</v>
      </c>
      <c r="N122" s="155" t="s">
        <v>42</v>
      </c>
      <c r="O122" s="54"/>
      <c r="P122" s="156">
        <f t="shared" si="11"/>
        <v>0</v>
      </c>
      <c r="Q122" s="156">
        <v>0</v>
      </c>
      <c r="R122" s="156">
        <f t="shared" si="12"/>
        <v>0</v>
      </c>
      <c r="S122" s="156">
        <v>0</v>
      </c>
      <c r="T122" s="157">
        <f t="shared" si="13"/>
        <v>0</v>
      </c>
      <c r="U122" s="33"/>
      <c r="V122" s="33"/>
      <c r="W122" s="33"/>
      <c r="X122" s="33"/>
      <c r="Y122" s="33"/>
      <c r="Z122" s="33"/>
      <c r="AA122" s="33"/>
      <c r="AB122" s="33"/>
      <c r="AC122" s="33"/>
      <c r="AD122" s="33"/>
      <c r="AE122" s="33"/>
      <c r="AR122" s="158" t="s">
        <v>269</v>
      </c>
      <c r="AT122" s="158" t="s">
        <v>184</v>
      </c>
      <c r="AU122" s="158" t="s">
        <v>79</v>
      </c>
      <c r="AY122" s="18" t="s">
        <v>182</v>
      </c>
      <c r="BE122" s="159">
        <f t="shared" si="14"/>
        <v>0</v>
      </c>
      <c r="BF122" s="159">
        <f t="shared" si="15"/>
        <v>0</v>
      </c>
      <c r="BG122" s="159">
        <f t="shared" si="16"/>
        <v>0</v>
      </c>
      <c r="BH122" s="159">
        <f t="shared" si="17"/>
        <v>0</v>
      </c>
      <c r="BI122" s="159">
        <f t="shared" si="18"/>
        <v>0</v>
      </c>
      <c r="BJ122" s="18" t="s">
        <v>15</v>
      </c>
      <c r="BK122" s="159">
        <f t="shared" si="19"/>
        <v>0</v>
      </c>
      <c r="BL122" s="18" t="s">
        <v>269</v>
      </c>
      <c r="BM122" s="158" t="s">
        <v>1459</v>
      </c>
    </row>
    <row r="123" spans="1:65" s="2" customFormat="1" ht="24">
      <c r="A123" s="33"/>
      <c r="B123" s="146"/>
      <c r="C123" s="147" t="s">
        <v>318</v>
      </c>
      <c r="D123" s="342" t="s">
        <v>184</v>
      </c>
      <c r="E123" s="148" t="s">
        <v>1460</v>
      </c>
      <c r="F123" s="149" t="s">
        <v>1461</v>
      </c>
      <c r="G123" s="150" t="s">
        <v>1423</v>
      </c>
      <c r="H123" s="151">
        <v>44</v>
      </c>
      <c r="I123" s="152"/>
      <c r="J123" s="153">
        <f t="shared" si="10"/>
        <v>0</v>
      </c>
      <c r="K123" s="149" t="s">
        <v>3</v>
      </c>
      <c r="L123" s="34"/>
      <c r="M123" s="154" t="s">
        <v>3</v>
      </c>
      <c r="N123" s="155" t="s">
        <v>42</v>
      </c>
      <c r="O123" s="54"/>
      <c r="P123" s="156">
        <f t="shared" si="11"/>
        <v>0</v>
      </c>
      <c r="Q123" s="156">
        <v>0</v>
      </c>
      <c r="R123" s="156">
        <f t="shared" si="12"/>
        <v>0</v>
      </c>
      <c r="S123" s="156">
        <v>0</v>
      </c>
      <c r="T123" s="157">
        <f t="shared" si="13"/>
        <v>0</v>
      </c>
      <c r="U123" s="33"/>
      <c r="V123" s="33"/>
      <c r="W123" s="33"/>
      <c r="X123" s="33"/>
      <c r="Y123" s="33"/>
      <c r="Z123" s="33"/>
      <c r="AA123" s="33"/>
      <c r="AB123" s="33"/>
      <c r="AC123" s="33"/>
      <c r="AD123" s="33"/>
      <c r="AE123" s="33"/>
      <c r="AR123" s="158" t="s">
        <v>269</v>
      </c>
      <c r="AT123" s="158" t="s">
        <v>184</v>
      </c>
      <c r="AU123" s="158" t="s">
        <v>79</v>
      </c>
      <c r="AY123" s="18" t="s">
        <v>182</v>
      </c>
      <c r="BE123" s="159">
        <f t="shared" si="14"/>
        <v>0</v>
      </c>
      <c r="BF123" s="159">
        <f t="shared" si="15"/>
        <v>0</v>
      </c>
      <c r="BG123" s="159">
        <f t="shared" si="16"/>
        <v>0</v>
      </c>
      <c r="BH123" s="159">
        <f t="shared" si="17"/>
        <v>0</v>
      </c>
      <c r="BI123" s="159">
        <f t="shared" si="18"/>
        <v>0</v>
      </c>
      <c r="BJ123" s="18" t="s">
        <v>15</v>
      </c>
      <c r="BK123" s="159">
        <f t="shared" si="19"/>
        <v>0</v>
      </c>
      <c r="BL123" s="18" t="s">
        <v>269</v>
      </c>
      <c r="BM123" s="158" t="s">
        <v>1462</v>
      </c>
    </row>
    <row r="124" spans="1:65" s="2" customFormat="1" ht="16.5" customHeight="1">
      <c r="A124" s="33"/>
      <c r="B124" s="146"/>
      <c r="C124" s="147" t="s">
        <v>322</v>
      </c>
      <c r="D124" s="342" t="s">
        <v>184</v>
      </c>
      <c r="E124" s="148" t="s">
        <v>1463</v>
      </c>
      <c r="F124" s="149" t="s">
        <v>1464</v>
      </c>
      <c r="G124" s="150" t="s">
        <v>1423</v>
      </c>
      <c r="H124" s="151">
        <v>44</v>
      </c>
      <c r="I124" s="152"/>
      <c r="J124" s="153">
        <f t="shared" si="10"/>
        <v>0</v>
      </c>
      <c r="K124" s="149" t="s">
        <v>3</v>
      </c>
      <c r="L124" s="34"/>
      <c r="M124" s="154" t="s">
        <v>3</v>
      </c>
      <c r="N124" s="155" t="s">
        <v>42</v>
      </c>
      <c r="O124" s="54"/>
      <c r="P124" s="156">
        <f t="shared" si="11"/>
        <v>0</v>
      </c>
      <c r="Q124" s="156">
        <v>0</v>
      </c>
      <c r="R124" s="156">
        <f t="shared" si="12"/>
        <v>0</v>
      </c>
      <c r="S124" s="156">
        <v>0</v>
      </c>
      <c r="T124" s="157">
        <f t="shared" si="13"/>
        <v>0</v>
      </c>
      <c r="U124" s="33"/>
      <c r="V124" s="33"/>
      <c r="W124" s="33"/>
      <c r="X124" s="33"/>
      <c r="Y124" s="33"/>
      <c r="Z124" s="33"/>
      <c r="AA124" s="33"/>
      <c r="AB124" s="33"/>
      <c r="AC124" s="33"/>
      <c r="AD124" s="33"/>
      <c r="AE124" s="33"/>
      <c r="AR124" s="158" t="s">
        <v>269</v>
      </c>
      <c r="AT124" s="158" t="s">
        <v>184</v>
      </c>
      <c r="AU124" s="158" t="s">
        <v>79</v>
      </c>
      <c r="AY124" s="18" t="s">
        <v>182</v>
      </c>
      <c r="BE124" s="159">
        <f t="shared" si="14"/>
        <v>0</v>
      </c>
      <c r="BF124" s="159">
        <f t="shared" si="15"/>
        <v>0</v>
      </c>
      <c r="BG124" s="159">
        <f t="shared" si="16"/>
        <v>0</v>
      </c>
      <c r="BH124" s="159">
        <f t="shared" si="17"/>
        <v>0</v>
      </c>
      <c r="BI124" s="159">
        <f t="shared" si="18"/>
        <v>0</v>
      </c>
      <c r="BJ124" s="18" t="s">
        <v>15</v>
      </c>
      <c r="BK124" s="159">
        <f t="shared" si="19"/>
        <v>0</v>
      </c>
      <c r="BL124" s="18" t="s">
        <v>269</v>
      </c>
      <c r="BM124" s="158" t="s">
        <v>1465</v>
      </c>
    </row>
    <row r="125" spans="1:65" s="2" customFormat="1" ht="21.75" customHeight="1">
      <c r="A125" s="33"/>
      <c r="B125" s="146"/>
      <c r="C125" s="147" t="s">
        <v>328</v>
      </c>
      <c r="D125" s="342" t="s">
        <v>184</v>
      </c>
      <c r="E125" s="148" t="s">
        <v>1466</v>
      </c>
      <c r="F125" s="149" t="s">
        <v>1467</v>
      </c>
      <c r="G125" s="150" t="s">
        <v>1423</v>
      </c>
      <c r="H125" s="151">
        <v>44</v>
      </c>
      <c r="I125" s="152"/>
      <c r="J125" s="153">
        <f t="shared" si="10"/>
        <v>0</v>
      </c>
      <c r="K125" s="149" t="s">
        <v>3</v>
      </c>
      <c r="L125" s="34"/>
      <c r="M125" s="154" t="s">
        <v>3</v>
      </c>
      <c r="N125" s="155" t="s">
        <v>42</v>
      </c>
      <c r="O125" s="54"/>
      <c r="P125" s="156">
        <f t="shared" si="11"/>
        <v>0</v>
      </c>
      <c r="Q125" s="156">
        <v>0</v>
      </c>
      <c r="R125" s="156">
        <f t="shared" si="12"/>
        <v>0</v>
      </c>
      <c r="S125" s="156">
        <v>0</v>
      </c>
      <c r="T125" s="157">
        <f t="shared" si="13"/>
        <v>0</v>
      </c>
      <c r="U125" s="33"/>
      <c r="V125" s="33"/>
      <c r="W125" s="33"/>
      <c r="X125" s="33"/>
      <c r="Y125" s="33"/>
      <c r="Z125" s="33"/>
      <c r="AA125" s="33"/>
      <c r="AB125" s="33"/>
      <c r="AC125" s="33"/>
      <c r="AD125" s="33"/>
      <c r="AE125" s="33"/>
      <c r="AR125" s="158" t="s">
        <v>269</v>
      </c>
      <c r="AT125" s="158" t="s">
        <v>184</v>
      </c>
      <c r="AU125" s="158" t="s">
        <v>79</v>
      </c>
      <c r="AY125" s="18" t="s">
        <v>182</v>
      </c>
      <c r="BE125" s="159">
        <f t="shared" si="14"/>
        <v>0</v>
      </c>
      <c r="BF125" s="159">
        <f t="shared" si="15"/>
        <v>0</v>
      </c>
      <c r="BG125" s="159">
        <f t="shared" si="16"/>
        <v>0</v>
      </c>
      <c r="BH125" s="159">
        <f t="shared" si="17"/>
        <v>0</v>
      </c>
      <c r="BI125" s="159">
        <f t="shared" si="18"/>
        <v>0</v>
      </c>
      <c r="BJ125" s="18" t="s">
        <v>15</v>
      </c>
      <c r="BK125" s="159">
        <f t="shared" si="19"/>
        <v>0</v>
      </c>
      <c r="BL125" s="18" t="s">
        <v>269</v>
      </c>
      <c r="BM125" s="158" t="s">
        <v>1468</v>
      </c>
    </row>
    <row r="126" spans="1:65" s="2" customFormat="1" ht="21.75" customHeight="1">
      <c r="A126" s="33"/>
      <c r="B126" s="146"/>
      <c r="C126" s="147" t="s">
        <v>332</v>
      </c>
      <c r="D126" s="342" t="s">
        <v>184</v>
      </c>
      <c r="E126" s="148" t="s">
        <v>1469</v>
      </c>
      <c r="F126" s="149" t="s">
        <v>1470</v>
      </c>
      <c r="G126" s="150" t="s">
        <v>1423</v>
      </c>
      <c r="H126" s="151">
        <v>44</v>
      </c>
      <c r="I126" s="152"/>
      <c r="J126" s="153">
        <f t="shared" si="10"/>
        <v>0</v>
      </c>
      <c r="K126" s="149" t="s">
        <v>3</v>
      </c>
      <c r="L126" s="34"/>
      <c r="M126" s="154" t="s">
        <v>3</v>
      </c>
      <c r="N126" s="155" t="s">
        <v>42</v>
      </c>
      <c r="O126" s="54"/>
      <c r="P126" s="156">
        <f t="shared" si="11"/>
        <v>0</v>
      </c>
      <c r="Q126" s="156">
        <v>0</v>
      </c>
      <c r="R126" s="156">
        <f t="shared" si="12"/>
        <v>0</v>
      </c>
      <c r="S126" s="156">
        <v>0</v>
      </c>
      <c r="T126" s="157">
        <f t="shared" si="13"/>
        <v>0</v>
      </c>
      <c r="U126" s="33"/>
      <c r="V126" s="33"/>
      <c r="W126" s="33"/>
      <c r="X126" s="33"/>
      <c r="Y126" s="33"/>
      <c r="Z126" s="33"/>
      <c r="AA126" s="33"/>
      <c r="AB126" s="33"/>
      <c r="AC126" s="33"/>
      <c r="AD126" s="33"/>
      <c r="AE126" s="33"/>
      <c r="AR126" s="158" t="s">
        <v>269</v>
      </c>
      <c r="AT126" s="158" t="s">
        <v>184</v>
      </c>
      <c r="AU126" s="158" t="s">
        <v>79</v>
      </c>
      <c r="AY126" s="18" t="s">
        <v>182</v>
      </c>
      <c r="BE126" s="159">
        <f t="shared" si="14"/>
        <v>0</v>
      </c>
      <c r="BF126" s="159">
        <f t="shared" si="15"/>
        <v>0</v>
      </c>
      <c r="BG126" s="159">
        <f t="shared" si="16"/>
        <v>0</v>
      </c>
      <c r="BH126" s="159">
        <f t="shared" si="17"/>
        <v>0</v>
      </c>
      <c r="BI126" s="159">
        <f t="shared" si="18"/>
        <v>0</v>
      </c>
      <c r="BJ126" s="18" t="s">
        <v>15</v>
      </c>
      <c r="BK126" s="159">
        <f t="shared" si="19"/>
        <v>0</v>
      </c>
      <c r="BL126" s="18" t="s">
        <v>269</v>
      </c>
      <c r="BM126" s="158" t="s">
        <v>1471</v>
      </c>
    </row>
    <row r="127" spans="1:65" s="2" customFormat="1" ht="16.5" customHeight="1">
      <c r="A127" s="33"/>
      <c r="B127" s="146"/>
      <c r="C127" s="147" t="s">
        <v>336</v>
      </c>
      <c r="D127" s="342" t="s">
        <v>184</v>
      </c>
      <c r="E127" s="148" t="s">
        <v>1472</v>
      </c>
      <c r="F127" s="149" t="s">
        <v>1473</v>
      </c>
      <c r="G127" s="150" t="s">
        <v>1423</v>
      </c>
      <c r="H127" s="151">
        <v>44</v>
      </c>
      <c r="I127" s="152"/>
      <c r="J127" s="153">
        <f t="shared" si="10"/>
        <v>0</v>
      </c>
      <c r="K127" s="149" t="s">
        <v>3</v>
      </c>
      <c r="L127" s="34"/>
      <c r="M127" s="154" t="s">
        <v>3</v>
      </c>
      <c r="N127" s="155" t="s">
        <v>42</v>
      </c>
      <c r="O127" s="54"/>
      <c r="P127" s="156">
        <f t="shared" si="11"/>
        <v>0</v>
      </c>
      <c r="Q127" s="156">
        <v>0</v>
      </c>
      <c r="R127" s="156">
        <f t="shared" si="12"/>
        <v>0</v>
      </c>
      <c r="S127" s="156">
        <v>0</v>
      </c>
      <c r="T127" s="157">
        <f t="shared" si="13"/>
        <v>0</v>
      </c>
      <c r="U127" s="33"/>
      <c r="V127" s="33"/>
      <c r="W127" s="33"/>
      <c r="X127" s="33"/>
      <c r="Y127" s="33"/>
      <c r="Z127" s="33"/>
      <c r="AA127" s="33"/>
      <c r="AB127" s="33"/>
      <c r="AC127" s="33"/>
      <c r="AD127" s="33"/>
      <c r="AE127" s="33"/>
      <c r="AR127" s="158" t="s">
        <v>269</v>
      </c>
      <c r="AT127" s="158" t="s">
        <v>184</v>
      </c>
      <c r="AU127" s="158" t="s">
        <v>79</v>
      </c>
      <c r="AY127" s="18" t="s">
        <v>182</v>
      </c>
      <c r="BE127" s="159">
        <f t="shared" si="14"/>
        <v>0</v>
      </c>
      <c r="BF127" s="159">
        <f t="shared" si="15"/>
        <v>0</v>
      </c>
      <c r="BG127" s="159">
        <f t="shared" si="16"/>
        <v>0</v>
      </c>
      <c r="BH127" s="159">
        <f t="shared" si="17"/>
        <v>0</v>
      </c>
      <c r="BI127" s="159">
        <f t="shared" si="18"/>
        <v>0</v>
      </c>
      <c r="BJ127" s="18" t="s">
        <v>15</v>
      </c>
      <c r="BK127" s="159">
        <f t="shared" si="19"/>
        <v>0</v>
      </c>
      <c r="BL127" s="18" t="s">
        <v>269</v>
      </c>
      <c r="BM127" s="158" t="s">
        <v>1474</v>
      </c>
    </row>
    <row r="128" spans="1:65" s="2" customFormat="1" ht="16.5" customHeight="1">
      <c r="A128" s="33"/>
      <c r="B128" s="146"/>
      <c r="C128" s="147" t="s">
        <v>340</v>
      </c>
      <c r="D128" s="342" t="s">
        <v>184</v>
      </c>
      <c r="E128" s="148" t="s">
        <v>1475</v>
      </c>
      <c r="F128" s="149" t="s">
        <v>1476</v>
      </c>
      <c r="G128" s="150" t="s">
        <v>1423</v>
      </c>
      <c r="H128" s="151">
        <v>44</v>
      </c>
      <c r="I128" s="152"/>
      <c r="J128" s="153">
        <f t="shared" si="10"/>
        <v>0</v>
      </c>
      <c r="K128" s="149" t="s">
        <v>3</v>
      </c>
      <c r="L128" s="34"/>
      <c r="M128" s="154" t="s">
        <v>3</v>
      </c>
      <c r="N128" s="155" t="s">
        <v>42</v>
      </c>
      <c r="O128" s="54"/>
      <c r="P128" s="156">
        <f t="shared" si="11"/>
        <v>0</v>
      </c>
      <c r="Q128" s="156">
        <v>0</v>
      </c>
      <c r="R128" s="156">
        <f t="shared" si="12"/>
        <v>0</v>
      </c>
      <c r="S128" s="156">
        <v>0</v>
      </c>
      <c r="T128" s="157">
        <f t="shared" si="13"/>
        <v>0</v>
      </c>
      <c r="U128" s="33"/>
      <c r="V128" s="33"/>
      <c r="W128" s="33"/>
      <c r="X128" s="33"/>
      <c r="Y128" s="33"/>
      <c r="Z128" s="33"/>
      <c r="AA128" s="33"/>
      <c r="AB128" s="33"/>
      <c r="AC128" s="33"/>
      <c r="AD128" s="33"/>
      <c r="AE128" s="33"/>
      <c r="AR128" s="158" t="s">
        <v>269</v>
      </c>
      <c r="AT128" s="158" t="s">
        <v>184</v>
      </c>
      <c r="AU128" s="158" t="s">
        <v>79</v>
      </c>
      <c r="AY128" s="18" t="s">
        <v>182</v>
      </c>
      <c r="BE128" s="159">
        <f t="shared" si="14"/>
        <v>0</v>
      </c>
      <c r="BF128" s="159">
        <f t="shared" si="15"/>
        <v>0</v>
      </c>
      <c r="BG128" s="159">
        <f t="shared" si="16"/>
        <v>0</v>
      </c>
      <c r="BH128" s="159">
        <f t="shared" si="17"/>
        <v>0</v>
      </c>
      <c r="BI128" s="159">
        <f t="shared" si="18"/>
        <v>0</v>
      </c>
      <c r="BJ128" s="18" t="s">
        <v>15</v>
      </c>
      <c r="BK128" s="159">
        <f t="shared" si="19"/>
        <v>0</v>
      </c>
      <c r="BL128" s="18" t="s">
        <v>269</v>
      </c>
      <c r="BM128" s="158" t="s">
        <v>1477</v>
      </c>
    </row>
    <row r="129" spans="1:65" s="2" customFormat="1" ht="60">
      <c r="A129" s="33"/>
      <c r="B129" s="146"/>
      <c r="C129" s="147" t="s">
        <v>344</v>
      </c>
      <c r="D129" s="342" t="s">
        <v>184</v>
      </c>
      <c r="E129" s="148" t="s">
        <v>1478</v>
      </c>
      <c r="F129" s="149" t="s">
        <v>1479</v>
      </c>
      <c r="G129" s="150" t="s">
        <v>1423</v>
      </c>
      <c r="H129" s="151">
        <v>44</v>
      </c>
      <c r="I129" s="152"/>
      <c r="J129" s="153">
        <f t="shared" si="10"/>
        <v>0</v>
      </c>
      <c r="K129" s="149" t="s">
        <v>3</v>
      </c>
      <c r="L129" s="34"/>
      <c r="M129" s="154" t="s">
        <v>3</v>
      </c>
      <c r="N129" s="155" t="s">
        <v>42</v>
      </c>
      <c r="O129" s="54"/>
      <c r="P129" s="156">
        <f t="shared" si="11"/>
        <v>0</v>
      </c>
      <c r="Q129" s="156">
        <v>0</v>
      </c>
      <c r="R129" s="156">
        <f t="shared" si="12"/>
        <v>0</v>
      </c>
      <c r="S129" s="156">
        <v>0</v>
      </c>
      <c r="T129" s="157">
        <f t="shared" si="13"/>
        <v>0</v>
      </c>
      <c r="U129" s="33"/>
      <c r="V129" s="33"/>
      <c r="W129" s="33"/>
      <c r="X129" s="33"/>
      <c r="Y129" s="33"/>
      <c r="Z129" s="33"/>
      <c r="AA129" s="33"/>
      <c r="AB129" s="33"/>
      <c r="AC129" s="33"/>
      <c r="AD129" s="33"/>
      <c r="AE129" s="33"/>
      <c r="AR129" s="158" t="s">
        <v>269</v>
      </c>
      <c r="AT129" s="158" t="s">
        <v>184</v>
      </c>
      <c r="AU129" s="158" t="s">
        <v>79</v>
      </c>
      <c r="AY129" s="18" t="s">
        <v>182</v>
      </c>
      <c r="BE129" s="159">
        <f t="shared" si="14"/>
        <v>0</v>
      </c>
      <c r="BF129" s="159">
        <f t="shared" si="15"/>
        <v>0</v>
      </c>
      <c r="BG129" s="159">
        <f t="shared" si="16"/>
        <v>0</v>
      </c>
      <c r="BH129" s="159">
        <f t="shared" si="17"/>
        <v>0</v>
      </c>
      <c r="BI129" s="159">
        <f t="shared" si="18"/>
        <v>0</v>
      </c>
      <c r="BJ129" s="18" t="s">
        <v>15</v>
      </c>
      <c r="BK129" s="159">
        <f t="shared" si="19"/>
        <v>0</v>
      </c>
      <c r="BL129" s="18" t="s">
        <v>269</v>
      </c>
      <c r="BM129" s="158" t="s">
        <v>1480</v>
      </c>
    </row>
    <row r="130" spans="1:65" s="2" customFormat="1" ht="33" customHeight="1">
      <c r="A130" s="33"/>
      <c r="B130" s="146"/>
      <c r="C130" s="147" t="s">
        <v>351</v>
      </c>
      <c r="D130" s="342" t="s">
        <v>184</v>
      </c>
      <c r="E130" s="148" t="s">
        <v>1481</v>
      </c>
      <c r="F130" s="149" t="s">
        <v>1482</v>
      </c>
      <c r="G130" s="150" t="s">
        <v>1423</v>
      </c>
      <c r="H130" s="151">
        <v>44</v>
      </c>
      <c r="I130" s="152"/>
      <c r="J130" s="153">
        <f t="shared" si="10"/>
        <v>0</v>
      </c>
      <c r="K130" s="149" t="s">
        <v>3</v>
      </c>
      <c r="L130" s="34"/>
      <c r="M130" s="154" t="s">
        <v>3</v>
      </c>
      <c r="N130" s="155" t="s">
        <v>42</v>
      </c>
      <c r="O130" s="54"/>
      <c r="P130" s="156">
        <f t="shared" si="11"/>
        <v>0</v>
      </c>
      <c r="Q130" s="156">
        <v>0</v>
      </c>
      <c r="R130" s="156">
        <f t="shared" si="12"/>
        <v>0</v>
      </c>
      <c r="S130" s="156">
        <v>0</v>
      </c>
      <c r="T130" s="157">
        <f t="shared" si="13"/>
        <v>0</v>
      </c>
      <c r="U130" s="33"/>
      <c r="V130" s="33"/>
      <c r="W130" s="33"/>
      <c r="X130" s="33"/>
      <c r="Y130" s="33"/>
      <c r="Z130" s="33"/>
      <c r="AA130" s="33"/>
      <c r="AB130" s="33"/>
      <c r="AC130" s="33"/>
      <c r="AD130" s="33"/>
      <c r="AE130" s="33"/>
      <c r="AR130" s="158" t="s">
        <v>269</v>
      </c>
      <c r="AT130" s="158" t="s">
        <v>184</v>
      </c>
      <c r="AU130" s="158" t="s">
        <v>79</v>
      </c>
      <c r="AY130" s="18" t="s">
        <v>182</v>
      </c>
      <c r="BE130" s="159">
        <f t="shared" si="14"/>
        <v>0</v>
      </c>
      <c r="BF130" s="159">
        <f t="shared" si="15"/>
        <v>0</v>
      </c>
      <c r="BG130" s="159">
        <f t="shared" si="16"/>
        <v>0</v>
      </c>
      <c r="BH130" s="159">
        <f t="shared" si="17"/>
        <v>0</v>
      </c>
      <c r="BI130" s="159">
        <f t="shared" si="18"/>
        <v>0</v>
      </c>
      <c r="BJ130" s="18" t="s">
        <v>15</v>
      </c>
      <c r="BK130" s="159">
        <f t="shared" si="19"/>
        <v>0</v>
      </c>
      <c r="BL130" s="18" t="s">
        <v>269</v>
      </c>
      <c r="BM130" s="158" t="s">
        <v>1483</v>
      </c>
    </row>
    <row r="131" spans="1:65" s="2" customFormat="1" ht="16.5" customHeight="1">
      <c r="A131" s="33"/>
      <c r="B131" s="146"/>
      <c r="C131" s="147" t="s">
        <v>355</v>
      </c>
      <c r="D131" s="342" t="s">
        <v>184</v>
      </c>
      <c r="E131" s="148" t="s">
        <v>1484</v>
      </c>
      <c r="F131" s="149" t="s">
        <v>1485</v>
      </c>
      <c r="G131" s="150" t="s">
        <v>1423</v>
      </c>
      <c r="H131" s="151">
        <v>44</v>
      </c>
      <c r="I131" s="152"/>
      <c r="J131" s="153">
        <f t="shared" si="10"/>
        <v>0</v>
      </c>
      <c r="K131" s="149" t="s">
        <v>3</v>
      </c>
      <c r="L131" s="34"/>
      <c r="M131" s="154" t="s">
        <v>3</v>
      </c>
      <c r="N131" s="155" t="s">
        <v>42</v>
      </c>
      <c r="O131" s="54"/>
      <c r="P131" s="156">
        <f t="shared" si="11"/>
        <v>0</v>
      </c>
      <c r="Q131" s="156">
        <v>0</v>
      </c>
      <c r="R131" s="156">
        <f t="shared" si="12"/>
        <v>0</v>
      </c>
      <c r="S131" s="156">
        <v>0</v>
      </c>
      <c r="T131" s="157">
        <f t="shared" si="13"/>
        <v>0</v>
      </c>
      <c r="U131" s="33"/>
      <c r="V131" s="33"/>
      <c r="W131" s="33"/>
      <c r="X131" s="33"/>
      <c r="Y131" s="33"/>
      <c r="Z131" s="33"/>
      <c r="AA131" s="33"/>
      <c r="AB131" s="33"/>
      <c r="AC131" s="33"/>
      <c r="AD131" s="33"/>
      <c r="AE131" s="33"/>
      <c r="AR131" s="158" t="s">
        <v>269</v>
      </c>
      <c r="AT131" s="158" t="s">
        <v>184</v>
      </c>
      <c r="AU131" s="158" t="s">
        <v>79</v>
      </c>
      <c r="AY131" s="18" t="s">
        <v>182</v>
      </c>
      <c r="BE131" s="159">
        <f t="shared" si="14"/>
        <v>0</v>
      </c>
      <c r="BF131" s="159">
        <f t="shared" si="15"/>
        <v>0</v>
      </c>
      <c r="BG131" s="159">
        <f t="shared" si="16"/>
        <v>0</v>
      </c>
      <c r="BH131" s="159">
        <f t="shared" si="17"/>
        <v>0</v>
      </c>
      <c r="BI131" s="159">
        <f t="shared" si="18"/>
        <v>0</v>
      </c>
      <c r="BJ131" s="18" t="s">
        <v>15</v>
      </c>
      <c r="BK131" s="159">
        <f t="shared" si="19"/>
        <v>0</v>
      </c>
      <c r="BL131" s="18" t="s">
        <v>269</v>
      </c>
      <c r="BM131" s="158" t="s">
        <v>1486</v>
      </c>
    </row>
    <row r="132" spans="1:65" s="2" customFormat="1" ht="16.5" customHeight="1">
      <c r="A132" s="33"/>
      <c r="B132" s="146"/>
      <c r="C132" s="147" t="s">
        <v>359</v>
      </c>
      <c r="D132" s="342" t="s">
        <v>184</v>
      </c>
      <c r="E132" s="148" t="s">
        <v>1451</v>
      </c>
      <c r="F132" s="149" t="s">
        <v>1452</v>
      </c>
      <c r="G132" s="150" t="s">
        <v>1423</v>
      </c>
      <c r="H132" s="151">
        <v>88</v>
      </c>
      <c r="I132" s="152"/>
      <c r="J132" s="153">
        <f t="shared" si="10"/>
        <v>0</v>
      </c>
      <c r="K132" s="149" t="s">
        <v>3</v>
      </c>
      <c r="L132" s="34"/>
      <c r="M132" s="154" t="s">
        <v>3</v>
      </c>
      <c r="N132" s="155" t="s">
        <v>42</v>
      </c>
      <c r="O132" s="54"/>
      <c r="P132" s="156">
        <f t="shared" si="11"/>
        <v>0</v>
      </c>
      <c r="Q132" s="156">
        <v>0</v>
      </c>
      <c r="R132" s="156">
        <f t="shared" si="12"/>
        <v>0</v>
      </c>
      <c r="S132" s="156">
        <v>0</v>
      </c>
      <c r="T132" s="157">
        <f t="shared" si="13"/>
        <v>0</v>
      </c>
      <c r="U132" s="33"/>
      <c r="V132" s="33"/>
      <c r="W132" s="33"/>
      <c r="X132" s="33"/>
      <c r="Y132" s="33"/>
      <c r="Z132" s="33"/>
      <c r="AA132" s="33"/>
      <c r="AB132" s="33"/>
      <c r="AC132" s="33"/>
      <c r="AD132" s="33"/>
      <c r="AE132" s="33"/>
      <c r="AR132" s="158" t="s">
        <v>269</v>
      </c>
      <c r="AT132" s="158" t="s">
        <v>184</v>
      </c>
      <c r="AU132" s="158" t="s">
        <v>79</v>
      </c>
      <c r="AY132" s="18" t="s">
        <v>182</v>
      </c>
      <c r="BE132" s="159">
        <f t="shared" si="14"/>
        <v>0</v>
      </c>
      <c r="BF132" s="159">
        <f t="shared" si="15"/>
        <v>0</v>
      </c>
      <c r="BG132" s="159">
        <f t="shared" si="16"/>
        <v>0</v>
      </c>
      <c r="BH132" s="159">
        <f t="shared" si="17"/>
        <v>0</v>
      </c>
      <c r="BI132" s="159">
        <f t="shared" si="18"/>
        <v>0</v>
      </c>
      <c r="BJ132" s="18" t="s">
        <v>15</v>
      </c>
      <c r="BK132" s="159">
        <f t="shared" si="19"/>
        <v>0</v>
      </c>
      <c r="BL132" s="18" t="s">
        <v>269</v>
      </c>
      <c r="BM132" s="158" t="s">
        <v>1487</v>
      </c>
    </row>
    <row r="133" spans="1:65" s="2" customFormat="1" ht="16.5" customHeight="1">
      <c r="A133" s="33"/>
      <c r="B133" s="146"/>
      <c r="C133" s="147" t="s">
        <v>371</v>
      </c>
      <c r="D133" s="342" t="s">
        <v>184</v>
      </c>
      <c r="E133" s="148" t="s">
        <v>1488</v>
      </c>
      <c r="F133" s="149" t="s">
        <v>1489</v>
      </c>
      <c r="G133" s="150" t="s">
        <v>300</v>
      </c>
      <c r="H133" s="151">
        <v>44</v>
      </c>
      <c r="I133" s="152"/>
      <c r="J133" s="153">
        <f t="shared" si="10"/>
        <v>0</v>
      </c>
      <c r="K133" s="149" t="s">
        <v>3</v>
      </c>
      <c r="L133" s="34"/>
      <c r="M133" s="154" t="s">
        <v>3</v>
      </c>
      <c r="N133" s="155" t="s">
        <v>42</v>
      </c>
      <c r="O133" s="54"/>
      <c r="P133" s="156">
        <f t="shared" si="11"/>
        <v>0</v>
      </c>
      <c r="Q133" s="156">
        <v>0</v>
      </c>
      <c r="R133" s="156">
        <f t="shared" si="12"/>
        <v>0</v>
      </c>
      <c r="S133" s="156">
        <v>0</v>
      </c>
      <c r="T133" s="157">
        <f t="shared" si="13"/>
        <v>0</v>
      </c>
      <c r="U133" s="33"/>
      <c r="V133" s="33"/>
      <c r="W133" s="33"/>
      <c r="X133" s="33"/>
      <c r="Y133" s="33"/>
      <c r="Z133" s="33"/>
      <c r="AA133" s="33"/>
      <c r="AB133" s="33"/>
      <c r="AC133" s="33"/>
      <c r="AD133" s="33"/>
      <c r="AE133" s="33"/>
      <c r="AR133" s="158" t="s">
        <v>269</v>
      </c>
      <c r="AT133" s="158" t="s">
        <v>184</v>
      </c>
      <c r="AU133" s="158" t="s">
        <v>79</v>
      </c>
      <c r="AY133" s="18" t="s">
        <v>182</v>
      </c>
      <c r="BE133" s="159">
        <f t="shared" si="14"/>
        <v>0</v>
      </c>
      <c r="BF133" s="159">
        <f t="shared" si="15"/>
        <v>0</v>
      </c>
      <c r="BG133" s="159">
        <f t="shared" si="16"/>
        <v>0</v>
      </c>
      <c r="BH133" s="159">
        <f t="shared" si="17"/>
        <v>0</v>
      </c>
      <c r="BI133" s="159">
        <f t="shared" si="18"/>
        <v>0</v>
      </c>
      <c r="BJ133" s="18" t="s">
        <v>15</v>
      </c>
      <c r="BK133" s="159">
        <f t="shared" si="19"/>
        <v>0</v>
      </c>
      <c r="BL133" s="18" t="s">
        <v>269</v>
      </c>
      <c r="BM133" s="158" t="s">
        <v>1490</v>
      </c>
    </row>
    <row r="134" spans="2:63" s="12" customFormat="1" ht="25.9" customHeight="1">
      <c r="B134" s="133"/>
      <c r="D134" s="344" t="s">
        <v>70</v>
      </c>
      <c r="E134" s="135" t="s">
        <v>135</v>
      </c>
      <c r="F134" s="135" t="s">
        <v>1491</v>
      </c>
      <c r="I134" s="136"/>
      <c r="J134" s="137">
        <f>BK134</f>
        <v>0</v>
      </c>
      <c r="L134" s="133"/>
      <c r="M134" s="138"/>
      <c r="N134" s="139"/>
      <c r="O134" s="139"/>
      <c r="P134" s="140">
        <f>SUM(P135:P136)</f>
        <v>0</v>
      </c>
      <c r="Q134" s="139"/>
      <c r="R134" s="140">
        <f>SUM(R135:R136)</f>
        <v>0</v>
      </c>
      <c r="S134" s="139"/>
      <c r="T134" s="141">
        <f>SUM(T135:T136)</f>
        <v>0</v>
      </c>
      <c r="AR134" s="134" t="s">
        <v>111</v>
      </c>
      <c r="AT134" s="142" t="s">
        <v>70</v>
      </c>
      <c r="AU134" s="142" t="s">
        <v>71</v>
      </c>
      <c r="AY134" s="134" t="s">
        <v>182</v>
      </c>
      <c r="BK134" s="143">
        <f>SUM(BK135:BK136)</f>
        <v>0</v>
      </c>
    </row>
    <row r="135" spans="1:65" s="2" customFormat="1" ht="36">
      <c r="A135" s="33"/>
      <c r="B135" s="146"/>
      <c r="C135" s="147" t="s">
        <v>363</v>
      </c>
      <c r="D135" s="342" t="s">
        <v>184</v>
      </c>
      <c r="E135" s="148" t="s">
        <v>1492</v>
      </c>
      <c r="F135" s="149" t="s">
        <v>1493</v>
      </c>
      <c r="G135" s="150" t="s">
        <v>519</v>
      </c>
      <c r="H135" s="151">
        <v>1</v>
      </c>
      <c r="I135" s="152"/>
      <c r="J135" s="153">
        <f>ROUND(I135*H135,2)</f>
        <v>0</v>
      </c>
      <c r="K135" s="149" t="s">
        <v>3</v>
      </c>
      <c r="L135" s="34"/>
      <c r="M135" s="154" t="s">
        <v>3</v>
      </c>
      <c r="N135" s="155" t="s">
        <v>42</v>
      </c>
      <c r="O135" s="54"/>
      <c r="P135" s="156">
        <f>O135*H135</f>
        <v>0</v>
      </c>
      <c r="Q135" s="156">
        <v>0</v>
      </c>
      <c r="R135" s="156">
        <f>Q135*H135</f>
        <v>0</v>
      </c>
      <c r="S135" s="156">
        <v>0</v>
      </c>
      <c r="T135" s="157">
        <f>S135*H135</f>
        <v>0</v>
      </c>
      <c r="U135" s="33"/>
      <c r="V135" s="33"/>
      <c r="W135" s="33"/>
      <c r="X135" s="33"/>
      <c r="Y135" s="33"/>
      <c r="Z135" s="33"/>
      <c r="AA135" s="33"/>
      <c r="AB135" s="33"/>
      <c r="AC135" s="33"/>
      <c r="AD135" s="33"/>
      <c r="AE135" s="33"/>
      <c r="AR135" s="158" t="s">
        <v>87</v>
      </c>
      <c r="AT135" s="158" t="s">
        <v>184</v>
      </c>
      <c r="AU135" s="158" t="s">
        <v>15</v>
      </c>
      <c r="AY135" s="18" t="s">
        <v>182</v>
      </c>
      <c r="BE135" s="159">
        <f>IF(N135="základní",J135,0)</f>
        <v>0</v>
      </c>
      <c r="BF135" s="159">
        <f>IF(N135="snížená",J135,0)</f>
        <v>0</v>
      </c>
      <c r="BG135" s="159">
        <f>IF(N135="zákl. přenesená",J135,0)</f>
        <v>0</v>
      </c>
      <c r="BH135" s="159">
        <f>IF(N135="sníž. přenesená",J135,0)</f>
        <v>0</v>
      </c>
      <c r="BI135" s="159">
        <f>IF(N135="nulová",J135,0)</f>
        <v>0</v>
      </c>
      <c r="BJ135" s="18" t="s">
        <v>15</v>
      </c>
      <c r="BK135" s="159">
        <f>ROUND(I135*H135,2)</f>
        <v>0</v>
      </c>
      <c r="BL135" s="18" t="s">
        <v>87</v>
      </c>
      <c r="BM135" s="158" t="s">
        <v>1494</v>
      </c>
    </row>
    <row r="136" spans="1:65" s="2" customFormat="1" ht="16.5" customHeight="1">
      <c r="A136" s="33"/>
      <c r="B136" s="146"/>
      <c r="C136" s="147" t="s">
        <v>367</v>
      </c>
      <c r="D136" s="342" t="s">
        <v>184</v>
      </c>
      <c r="E136" s="148" t="s">
        <v>1495</v>
      </c>
      <c r="F136" s="149" t="s">
        <v>1496</v>
      </c>
      <c r="G136" s="150" t="s">
        <v>519</v>
      </c>
      <c r="H136" s="151">
        <v>1</v>
      </c>
      <c r="I136" s="152"/>
      <c r="J136" s="153">
        <f>ROUND(I136*H136,2)</f>
        <v>0</v>
      </c>
      <c r="K136" s="149" t="s">
        <v>3</v>
      </c>
      <c r="L136" s="34"/>
      <c r="M136" s="194" t="s">
        <v>3</v>
      </c>
      <c r="N136" s="195" t="s">
        <v>42</v>
      </c>
      <c r="O136" s="196"/>
      <c r="P136" s="197">
        <f>O136*H136</f>
        <v>0</v>
      </c>
      <c r="Q136" s="197">
        <v>0</v>
      </c>
      <c r="R136" s="197">
        <f>Q136*H136</f>
        <v>0</v>
      </c>
      <c r="S136" s="197">
        <v>0</v>
      </c>
      <c r="T136" s="198">
        <f>S136*H136</f>
        <v>0</v>
      </c>
      <c r="U136" s="33"/>
      <c r="V136" s="33"/>
      <c r="W136" s="33"/>
      <c r="X136" s="33"/>
      <c r="Y136" s="33"/>
      <c r="Z136" s="33"/>
      <c r="AA136" s="33"/>
      <c r="AB136" s="33"/>
      <c r="AC136" s="33"/>
      <c r="AD136" s="33"/>
      <c r="AE136" s="33"/>
      <c r="AR136" s="158" t="s">
        <v>87</v>
      </c>
      <c r="AT136" s="158" t="s">
        <v>184</v>
      </c>
      <c r="AU136" s="158" t="s">
        <v>15</v>
      </c>
      <c r="AY136" s="18" t="s">
        <v>182</v>
      </c>
      <c r="BE136" s="159">
        <f>IF(N136="základní",J136,0)</f>
        <v>0</v>
      </c>
      <c r="BF136" s="159">
        <f>IF(N136="snížená",J136,0)</f>
        <v>0</v>
      </c>
      <c r="BG136" s="159">
        <f>IF(N136="zákl. přenesená",J136,0)</f>
        <v>0</v>
      </c>
      <c r="BH136" s="159">
        <f>IF(N136="sníž. přenesená",J136,0)</f>
        <v>0</v>
      </c>
      <c r="BI136" s="159">
        <f>IF(N136="nulová",J136,0)</f>
        <v>0</v>
      </c>
      <c r="BJ136" s="18" t="s">
        <v>15</v>
      </c>
      <c r="BK136" s="159">
        <f>ROUND(I136*H136,2)</f>
        <v>0</v>
      </c>
      <c r="BL136" s="18" t="s">
        <v>87</v>
      </c>
      <c r="BM136" s="158" t="s">
        <v>1497</v>
      </c>
    </row>
    <row r="137" spans="1:31" s="2" customFormat="1" ht="6.95" customHeight="1">
      <c r="A137" s="33"/>
      <c r="B137" s="43"/>
      <c r="C137" s="44"/>
      <c r="D137" s="44"/>
      <c r="E137" s="44"/>
      <c r="F137" s="44"/>
      <c r="G137" s="44"/>
      <c r="H137" s="44"/>
      <c r="I137" s="44"/>
      <c r="J137" s="44"/>
      <c r="K137" s="44"/>
      <c r="L137" s="34"/>
      <c r="M137" s="33"/>
      <c r="O137" s="33"/>
      <c r="P137" s="33"/>
      <c r="Q137" s="33"/>
      <c r="R137" s="33"/>
      <c r="S137" s="33"/>
      <c r="T137" s="33"/>
      <c r="U137" s="33"/>
      <c r="V137" s="33"/>
      <c r="W137" s="33"/>
      <c r="X137" s="33"/>
      <c r="Y137" s="33"/>
      <c r="Z137" s="33"/>
      <c r="AA137" s="33"/>
      <c r="AB137" s="33"/>
      <c r="AC137" s="33"/>
      <c r="AD137" s="33"/>
      <c r="AE137" s="33"/>
    </row>
  </sheetData>
  <autoFilter ref="C90:K136"/>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0"/>
  <sheetViews>
    <sheetView showGridLines="0" workbookViewId="0" topLeftCell="A76">
      <selection activeCell="D93" sqref="D93:D11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121</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s="1" customFormat="1" ht="12" customHeight="1">
      <c r="B8" s="21"/>
      <c r="D8" s="28" t="s">
        <v>139</v>
      </c>
      <c r="L8" s="21"/>
    </row>
    <row r="9" spans="1:31" s="2" customFormat="1" ht="16.5" customHeight="1">
      <c r="A9" s="33"/>
      <c r="B9" s="34"/>
      <c r="C9" s="33"/>
      <c r="D9" s="33"/>
      <c r="E9" s="326" t="s">
        <v>140</v>
      </c>
      <c r="F9" s="329"/>
      <c r="G9" s="329"/>
      <c r="H9" s="329"/>
      <c r="I9" s="33"/>
      <c r="J9" s="33"/>
      <c r="K9" s="33"/>
      <c r="L9" s="99"/>
      <c r="S9" s="33"/>
      <c r="T9" s="33"/>
      <c r="U9" s="33"/>
      <c r="V9" s="33"/>
      <c r="W9" s="33"/>
      <c r="X9" s="33"/>
      <c r="Y9" s="33"/>
      <c r="Z9" s="33"/>
      <c r="AA9" s="33"/>
      <c r="AB9" s="33"/>
      <c r="AC9" s="33"/>
      <c r="AD9" s="33"/>
      <c r="AE9" s="33"/>
    </row>
    <row r="10" spans="1:31" s="2" customFormat="1" ht="12" customHeight="1">
      <c r="A10" s="33"/>
      <c r="B10" s="34"/>
      <c r="C10" s="33"/>
      <c r="D10" s="28" t="s">
        <v>141</v>
      </c>
      <c r="E10" s="33"/>
      <c r="F10" s="33"/>
      <c r="G10" s="33"/>
      <c r="H10" s="33"/>
      <c r="I10" s="33"/>
      <c r="J10" s="33"/>
      <c r="K10" s="33"/>
      <c r="L10" s="99"/>
      <c r="S10" s="33"/>
      <c r="T10" s="33"/>
      <c r="U10" s="33"/>
      <c r="V10" s="33"/>
      <c r="W10" s="33"/>
      <c r="X10" s="33"/>
      <c r="Y10" s="33"/>
      <c r="Z10" s="33"/>
      <c r="AA10" s="33"/>
      <c r="AB10" s="33"/>
      <c r="AC10" s="33"/>
      <c r="AD10" s="33"/>
      <c r="AE10" s="33"/>
    </row>
    <row r="11" spans="1:31" s="2" customFormat="1" ht="16.5" customHeight="1">
      <c r="A11" s="33"/>
      <c r="B11" s="34"/>
      <c r="C11" s="33"/>
      <c r="D11" s="33"/>
      <c r="E11" s="302" t="s">
        <v>1498</v>
      </c>
      <c r="F11" s="329"/>
      <c r="G11" s="329"/>
      <c r="H11" s="329"/>
      <c r="I11" s="33"/>
      <c r="J11" s="33"/>
      <c r="K11" s="33"/>
      <c r="L11" s="99"/>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9"/>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9"/>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stavby'!AU8</f>
        <v>28. 8. 2018</v>
      </c>
      <c r="K14" s="33"/>
      <c r="L14" s="99"/>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9"/>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
        <v>3</v>
      </c>
      <c r="K16" s="33"/>
      <c r="L16" s="99"/>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3</v>
      </c>
      <c r="K17" s="33"/>
      <c r="L17" s="99"/>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9"/>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28" t="s">
        <v>26</v>
      </c>
      <c r="J19" s="29" t="str">
        <f>'Rekapitulace stavby'!AU13</f>
        <v>Vyplň údaj</v>
      </c>
      <c r="K19" s="33"/>
      <c r="L19" s="99"/>
      <c r="S19" s="33"/>
      <c r="T19" s="33"/>
      <c r="U19" s="33"/>
      <c r="V19" s="33"/>
      <c r="W19" s="33"/>
      <c r="X19" s="33"/>
      <c r="Y19" s="33"/>
      <c r="Z19" s="33"/>
      <c r="AA19" s="33"/>
      <c r="AB19" s="33"/>
      <c r="AC19" s="33"/>
      <c r="AD19" s="33"/>
      <c r="AE19" s="33"/>
    </row>
    <row r="20" spans="1:31" s="2" customFormat="1" ht="18" customHeight="1">
      <c r="A20" s="33"/>
      <c r="B20" s="34"/>
      <c r="C20" s="33"/>
      <c r="D20" s="33"/>
      <c r="E20" s="330" t="str">
        <f>'Rekapitulace stavby'!E14</f>
        <v>Vyplň údaj</v>
      </c>
      <c r="F20" s="318"/>
      <c r="G20" s="318"/>
      <c r="H20" s="318"/>
      <c r="I20" s="28" t="s">
        <v>28</v>
      </c>
      <c r="J20" s="29" t="str">
        <f>'Rekapitulace stavby'!AU14</f>
        <v>Vyplň údaj</v>
      </c>
      <c r="K20" s="33"/>
      <c r="L20" s="99"/>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9"/>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28" t="s">
        <v>26</v>
      </c>
      <c r="J22" s="26" t="s">
        <v>3</v>
      </c>
      <c r="K22" s="33"/>
      <c r="L22" s="99"/>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28</v>
      </c>
      <c r="J23" s="26" t="s">
        <v>3</v>
      </c>
      <c r="K23" s="33"/>
      <c r="L23" s="99"/>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9"/>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28" t="s">
        <v>26</v>
      </c>
      <c r="J25" s="26" t="str">
        <f>IF('Rekapitulace stavby'!AU19="","",'Rekapitulace stavby'!AU19)</f>
        <v/>
      </c>
      <c r="K25" s="33"/>
      <c r="L25" s="99"/>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stavby'!AU20="","",'Rekapitulace stavby'!AU20)</f>
        <v/>
      </c>
      <c r="K26" s="33"/>
      <c r="L26" s="99"/>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9"/>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33"/>
      <c r="J28" s="33"/>
      <c r="K28" s="33"/>
      <c r="L28" s="99"/>
      <c r="S28" s="33"/>
      <c r="T28" s="33"/>
      <c r="U28" s="33"/>
      <c r="V28" s="33"/>
      <c r="W28" s="33"/>
      <c r="X28" s="33"/>
      <c r="Y28" s="33"/>
      <c r="Z28" s="33"/>
      <c r="AA28" s="33"/>
      <c r="AB28" s="33"/>
      <c r="AC28" s="33"/>
      <c r="AD28" s="33"/>
      <c r="AE28" s="33"/>
    </row>
    <row r="29" spans="1:31" s="8" customFormat="1" ht="16.5" customHeight="1">
      <c r="A29" s="100"/>
      <c r="B29" s="101"/>
      <c r="C29" s="100"/>
      <c r="D29" s="100"/>
      <c r="E29" s="322" t="s">
        <v>3</v>
      </c>
      <c r="F29" s="322"/>
      <c r="G29" s="322"/>
      <c r="H29" s="32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99"/>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63"/>
      <c r="J31" s="63"/>
      <c r="K31" s="63"/>
      <c r="L31" s="99"/>
      <c r="S31" s="33"/>
      <c r="T31" s="33"/>
      <c r="U31" s="33"/>
      <c r="V31" s="33"/>
      <c r="W31" s="33"/>
      <c r="X31" s="33"/>
      <c r="Y31" s="33"/>
      <c r="Z31" s="33"/>
      <c r="AA31" s="33"/>
      <c r="AB31" s="33"/>
      <c r="AC31" s="33"/>
      <c r="AD31" s="33"/>
      <c r="AE31" s="33"/>
    </row>
    <row r="32" spans="1:31" s="2" customFormat="1" ht="25.35" customHeight="1">
      <c r="A32" s="33"/>
      <c r="B32" s="34"/>
      <c r="C32" s="33"/>
      <c r="D32" s="103" t="s">
        <v>37</v>
      </c>
      <c r="E32" s="33"/>
      <c r="F32" s="33"/>
      <c r="G32" s="33"/>
      <c r="H32" s="33"/>
      <c r="I32" s="33"/>
      <c r="J32" s="68">
        <f>ROUND(J90,2)</f>
        <v>0</v>
      </c>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37" t="s">
        <v>38</v>
      </c>
      <c r="J34" s="37" t="s">
        <v>40</v>
      </c>
      <c r="K34" s="33"/>
      <c r="L34" s="99"/>
      <c r="S34" s="33"/>
      <c r="T34" s="33"/>
      <c r="U34" s="33"/>
      <c r="V34" s="33"/>
      <c r="W34" s="33"/>
      <c r="X34" s="33"/>
      <c r="Y34" s="33"/>
      <c r="Z34" s="33"/>
      <c r="AA34" s="33"/>
      <c r="AB34" s="33"/>
      <c r="AC34" s="33"/>
      <c r="AD34" s="33"/>
      <c r="AE34" s="33"/>
    </row>
    <row r="35" spans="1:31" s="2" customFormat="1" ht="14.45" customHeight="1">
      <c r="A35" s="33"/>
      <c r="B35" s="34"/>
      <c r="C35" s="33"/>
      <c r="D35" s="98" t="s">
        <v>41</v>
      </c>
      <c r="E35" s="28" t="s">
        <v>42</v>
      </c>
      <c r="F35" s="104">
        <f>ROUND((SUM(BE90:BE119)),2)</f>
        <v>0</v>
      </c>
      <c r="G35" s="33"/>
      <c r="H35" s="33"/>
      <c r="I35" s="105">
        <v>0.21</v>
      </c>
      <c r="J35" s="104">
        <f>ROUND(((SUM(BE90:BE119))*I35),2)</f>
        <v>0</v>
      </c>
      <c r="K35" s="33"/>
      <c r="L35" s="99"/>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04">
        <f>ROUND((SUM(BF90:BF119)),2)</f>
        <v>0</v>
      </c>
      <c r="G36" s="33"/>
      <c r="H36" s="33"/>
      <c r="I36" s="105">
        <v>0.15</v>
      </c>
      <c r="J36" s="104">
        <f>ROUND(((SUM(BF90:BF119))*I36),2)</f>
        <v>0</v>
      </c>
      <c r="K36" s="33"/>
      <c r="L36" s="99"/>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4">
        <f>ROUND((SUM(BG90:BG119)),2)</f>
        <v>0</v>
      </c>
      <c r="G37" s="33"/>
      <c r="H37" s="33"/>
      <c r="I37" s="105">
        <v>0.21</v>
      </c>
      <c r="J37" s="104">
        <f>0</f>
        <v>0</v>
      </c>
      <c r="K37" s="33"/>
      <c r="L37" s="99"/>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04">
        <f>ROUND((SUM(BH90:BH119)),2)</f>
        <v>0</v>
      </c>
      <c r="G38" s="33"/>
      <c r="H38" s="33"/>
      <c r="I38" s="105">
        <v>0.15</v>
      </c>
      <c r="J38" s="104">
        <f>0</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04">
        <f>ROUND((SUM(BI90:BI119)),2)</f>
        <v>0</v>
      </c>
      <c r="G39" s="33"/>
      <c r="H39" s="33"/>
      <c r="I39" s="105">
        <v>0</v>
      </c>
      <c r="J39" s="104">
        <f>0</f>
        <v>0</v>
      </c>
      <c r="K39" s="33"/>
      <c r="L39" s="99"/>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9"/>
      <c r="S40" s="33"/>
      <c r="T40" s="33"/>
      <c r="U40" s="33"/>
      <c r="V40" s="33"/>
      <c r="W40" s="33"/>
      <c r="X40" s="33"/>
      <c r="Y40" s="33"/>
      <c r="Z40" s="33"/>
      <c r="AA40" s="33"/>
      <c r="AB40" s="33"/>
      <c r="AC40" s="33"/>
      <c r="AD40" s="33"/>
      <c r="AE40" s="33"/>
    </row>
    <row r="41" spans="1:31" s="2" customFormat="1" ht="25.35" customHeight="1">
      <c r="A41" s="33"/>
      <c r="B41" s="34"/>
      <c r="C41" s="106"/>
      <c r="D41" s="107" t="s">
        <v>47</v>
      </c>
      <c r="E41" s="57"/>
      <c r="F41" s="57"/>
      <c r="G41" s="108" t="s">
        <v>48</v>
      </c>
      <c r="H41" s="109" t="s">
        <v>49</v>
      </c>
      <c r="I41" s="57"/>
      <c r="J41" s="110">
        <f>SUM(J32:J39)</f>
        <v>0</v>
      </c>
      <c r="K41" s="111"/>
      <c r="L41" s="99"/>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9"/>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9"/>
      <c r="S46" s="33"/>
      <c r="T46" s="33"/>
      <c r="U46" s="33"/>
      <c r="V46" s="33"/>
      <c r="W46" s="33"/>
      <c r="X46" s="33"/>
      <c r="Y46" s="33"/>
      <c r="Z46" s="33"/>
      <c r="AA46" s="33"/>
      <c r="AB46" s="33"/>
      <c r="AC46" s="33"/>
      <c r="AD46" s="33"/>
      <c r="AE46" s="33"/>
    </row>
    <row r="47" spans="1:31" s="2" customFormat="1" ht="24.95" customHeight="1">
      <c r="A47" s="33"/>
      <c r="B47" s="34"/>
      <c r="C47" s="22" t="s">
        <v>146</v>
      </c>
      <c r="D47" s="33"/>
      <c r="E47" s="33"/>
      <c r="F47" s="33"/>
      <c r="G47" s="33"/>
      <c r="H47" s="33"/>
      <c r="I47" s="33"/>
      <c r="J47" s="33"/>
      <c r="K47" s="33"/>
      <c r="L47" s="99"/>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9"/>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16.5" customHeight="1">
      <c r="A50" s="33"/>
      <c r="B50" s="34"/>
      <c r="C50" s="33"/>
      <c r="D50" s="33"/>
      <c r="E50" s="326" t="str">
        <f>E7</f>
        <v>Rekonstrukce koupelen</v>
      </c>
      <c r="F50" s="327"/>
      <c r="G50" s="327"/>
      <c r="H50" s="327"/>
      <c r="I50" s="33"/>
      <c r="J50" s="33"/>
      <c r="K50" s="33"/>
      <c r="L50" s="99"/>
      <c r="S50" s="33"/>
      <c r="T50" s="33"/>
      <c r="U50" s="33"/>
      <c r="V50" s="33"/>
      <c r="W50" s="33"/>
      <c r="X50" s="33"/>
      <c r="Y50" s="33"/>
      <c r="Z50" s="33"/>
      <c r="AA50" s="33"/>
      <c r="AB50" s="33"/>
      <c r="AC50" s="33"/>
      <c r="AD50" s="33"/>
      <c r="AE50" s="33"/>
    </row>
    <row r="51" spans="2:12" s="1" customFormat="1" ht="12" customHeight="1">
      <c r="B51" s="21"/>
      <c r="C51" s="28" t="s">
        <v>139</v>
      </c>
      <c r="L51" s="21"/>
    </row>
    <row r="52" spans="1:31" s="2" customFormat="1" ht="16.5" customHeight="1">
      <c r="A52" s="33"/>
      <c r="B52" s="34"/>
      <c r="C52" s="33"/>
      <c r="D52" s="33"/>
      <c r="E52" s="326" t="s">
        <v>140</v>
      </c>
      <c r="F52" s="329"/>
      <c r="G52" s="329"/>
      <c r="H52" s="329"/>
      <c r="I52" s="33"/>
      <c r="J52" s="33"/>
      <c r="K52" s="33"/>
      <c r="L52" s="99"/>
      <c r="S52" s="33"/>
      <c r="T52" s="33"/>
      <c r="U52" s="33"/>
      <c r="V52" s="33"/>
      <c r="W52" s="33"/>
      <c r="X52" s="33"/>
      <c r="Y52" s="33"/>
      <c r="Z52" s="33"/>
      <c r="AA52" s="33"/>
      <c r="AB52" s="33"/>
      <c r="AC52" s="33"/>
      <c r="AD52" s="33"/>
      <c r="AE52" s="33"/>
    </row>
    <row r="53" spans="1:31" s="2" customFormat="1" ht="12" customHeight="1">
      <c r="A53" s="33"/>
      <c r="B53" s="34"/>
      <c r="C53" s="28" t="s">
        <v>141</v>
      </c>
      <c r="D53" s="33"/>
      <c r="E53" s="33"/>
      <c r="F53" s="33"/>
      <c r="G53" s="33"/>
      <c r="H53" s="33"/>
      <c r="I53" s="33"/>
      <c r="J53" s="33"/>
      <c r="K53" s="33"/>
      <c r="L53" s="99"/>
      <c r="S53" s="33"/>
      <c r="T53" s="33"/>
      <c r="U53" s="33"/>
      <c r="V53" s="33"/>
      <c r="W53" s="33"/>
      <c r="X53" s="33"/>
      <c r="Y53" s="33"/>
      <c r="Z53" s="33"/>
      <c r="AA53" s="33"/>
      <c r="AB53" s="33"/>
      <c r="AC53" s="33"/>
      <c r="AD53" s="33"/>
      <c r="AE53" s="33"/>
    </row>
    <row r="54" spans="1:31" s="2" customFormat="1" ht="16.5" customHeight="1">
      <c r="A54" s="33"/>
      <c r="B54" s="34"/>
      <c r="C54" s="33"/>
      <c r="D54" s="33"/>
      <c r="E54" s="302" t="str">
        <f>E11</f>
        <v>3 - Kanalizace</v>
      </c>
      <c r="F54" s="329"/>
      <c r="G54" s="329"/>
      <c r="H54" s="329"/>
      <c r="I54" s="33"/>
      <c r="J54" s="33"/>
      <c r="K54" s="33"/>
      <c r="L54" s="99"/>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9"/>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28. 8. 2018</v>
      </c>
      <c r="K56" s="33"/>
      <c r="L56" s="99"/>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28" t="s">
        <v>31</v>
      </c>
      <c r="J58" s="31" t="str">
        <f>E23</f>
        <v>PROJECTICA s.r.o.</v>
      </c>
      <c r="K58" s="33"/>
      <c r="L58" s="99"/>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28" t="s">
        <v>34</v>
      </c>
      <c r="J59" s="31" t="str">
        <f>E26</f>
        <v xml:space="preserve"> </v>
      </c>
      <c r="K59" s="33"/>
      <c r="L59" s="99"/>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9"/>
      <c r="S60" s="33"/>
      <c r="T60" s="33"/>
      <c r="U60" s="33"/>
      <c r="V60" s="33"/>
      <c r="W60" s="33"/>
      <c r="X60" s="33"/>
      <c r="Y60" s="33"/>
      <c r="Z60" s="33"/>
      <c r="AA60" s="33"/>
      <c r="AB60" s="33"/>
      <c r="AC60" s="33"/>
      <c r="AD60" s="33"/>
      <c r="AE60" s="33"/>
    </row>
    <row r="61" spans="1:31" s="2" customFormat="1" ht="29.25" customHeight="1">
      <c r="A61" s="33"/>
      <c r="B61" s="34"/>
      <c r="C61" s="112" t="s">
        <v>147</v>
      </c>
      <c r="D61" s="106"/>
      <c r="E61" s="106"/>
      <c r="F61" s="106"/>
      <c r="G61" s="106"/>
      <c r="H61" s="106"/>
      <c r="I61" s="106"/>
      <c r="J61" s="113" t="s">
        <v>148</v>
      </c>
      <c r="K61" s="106"/>
      <c r="L61" s="99"/>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9"/>
      <c r="S62" s="33"/>
      <c r="T62" s="33"/>
      <c r="U62" s="33"/>
      <c r="V62" s="33"/>
      <c r="W62" s="33"/>
      <c r="X62" s="33"/>
      <c r="Y62" s="33"/>
      <c r="Z62" s="33"/>
      <c r="AA62" s="33"/>
      <c r="AB62" s="33"/>
      <c r="AC62" s="33"/>
      <c r="AD62" s="33"/>
      <c r="AE62" s="33"/>
    </row>
    <row r="63" spans="1:47" s="2" customFormat="1" ht="22.9" customHeight="1">
      <c r="A63" s="33"/>
      <c r="B63" s="34"/>
      <c r="C63" s="114" t="s">
        <v>69</v>
      </c>
      <c r="D63" s="33"/>
      <c r="E63" s="33"/>
      <c r="F63" s="33"/>
      <c r="G63" s="33"/>
      <c r="H63" s="33"/>
      <c r="I63" s="33"/>
      <c r="J63" s="68">
        <f>J90</f>
        <v>0</v>
      </c>
      <c r="K63" s="33"/>
      <c r="L63" s="99"/>
      <c r="S63" s="33"/>
      <c r="T63" s="33"/>
      <c r="U63" s="33"/>
      <c r="V63" s="33"/>
      <c r="W63" s="33"/>
      <c r="X63" s="33"/>
      <c r="Y63" s="33"/>
      <c r="Z63" s="33"/>
      <c r="AA63" s="33"/>
      <c r="AB63" s="33"/>
      <c r="AC63" s="33"/>
      <c r="AD63" s="33"/>
      <c r="AE63" s="33"/>
      <c r="AU63" s="18" t="s">
        <v>149</v>
      </c>
    </row>
    <row r="64" spans="2:12" s="9" customFormat="1" ht="24.95" customHeight="1">
      <c r="B64" s="115"/>
      <c r="D64" s="116" t="s">
        <v>150</v>
      </c>
      <c r="E64" s="117"/>
      <c r="F64" s="117"/>
      <c r="G64" s="117"/>
      <c r="H64" s="117"/>
      <c r="I64" s="117"/>
      <c r="J64" s="118">
        <f>J91</f>
        <v>0</v>
      </c>
      <c r="L64" s="115"/>
    </row>
    <row r="65" spans="2:12" s="10" customFormat="1" ht="19.9" customHeight="1">
      <c r="B65" s="119"/>
      <c r="D65" s="120" t="s">
        <v>156</v>
      </c>
      <c r="E65" s="121"/>
      <c r="F65" s="121"/>
      <c r="G65" s="121"/>
      <c r="H65" s="121"/>
      <c r="I65" s="121"/>
      <c r="J65" s="122">
        <f>J92</f>
        <v>0</v>
      </c>
      <c r="L65" s="119"/>
    </row>
    <row r="66" spans="2:12" s="9" customFormat="1" ht="24.95" customHeight="1">
      <c r="B66" s="115"/>
      <c r="D66" s="116" t="s">
        <v>158</v>
      </c>
      <c r="E66" s="117"/>
      <c r="F66" s="117"/>
      <c r="G66" s="117"/>
      <c r="H66" s="117"/>
      <c r="I66" s="117"/>
      <c r="J66" s="118">
        <f>J98</f>
        <v>0</v>
      </c>
      <c r="L66" s="115"/>
    </row>
    <row r="67" spans="2:12" s="10" customFormat="1" ht="19.9" customHeight="1">
      <c r="B67" s="119"/>
      <c r="D67" s="120" t="s">
        <v>1499</v>
      </c>
      <c r="E67" s="121"/>
      <c r="F67" s="121"/>
      <c r="G67" s="121"/>
      <c r="H67" s="121"/>
      <c r="I67" s="121"/>
      <c r="J67" s="122">
        <f>J99</f>
        <v>0</v>
      </c>
      <c r="L67" s="119"/>
    </row>
    <row r="68" spans="2:12" s="9" customFormat="1" ht="24.95" customHeight="1">
      <c r="B68" s="115"/>
      <c r="D68" s="116" t="s">
        <v>1389</v>
      </c>
      <c r="E68" s="117"/>
      <c r="F68" s="117"/>
      <c r="G68" s="117"/>
      <c r="H68" s="117"/>
      <c r="I68" s="117"/>
      <c r="J68" s="118">
        <f>J117</f>
        <v>0</v>
      </c>
      <c r="L68" s="115"/>
    </row>
    <row r="69" spans="1:31" s="2" customFormat="1" ht="21.75" customHeight="1">
      <c r="A69" s="33"/>
      <c r="B69" s="34"/>
      <c r="C69" s="33"/>
      <c r="D69" s="33"/>
      <c r="E69" s="33"/>
      <c r="F69" s="33"/>
      <c r="G69" s="33"/>
      <c r="H69" s="33"/>
      <c r="I69" s="33"/>
      <c r="J69" s="33"/>
      <c r="K69" s="33"/>
      <c r="L69" s="99"/>
      <c r="S69" s="33"/>
      <c r="T69" s="33"/>
      <c r="U69" s="33"/>
      <c r="V69" s="33"/>
      <c r="W69" s="33"/>
      <c r="X69" s="33"/>
      <c r="Y69" s="33"/>
      <c r="Z69" s="33"/>
      <c r="AA69" s="33"/>
      <c r="AB69" s="33"/>
      <c r="AC69" s="33"/>
      <c r="AD69" s="33"/>
      <c r="AE69" s="33"/>
    </row>
    <row r="70" spans="1:31" s="2" customFormat="1" ht="6.95" customHeight="1">
      <c r="A70" s="33"/>
      <c r="B70" s="43"/>
      <c r="C70" s="44"/>
      <c r="D70" s="44"/>
      <c r="E70" s="44"/>
      <c r="F70" s="44"/>
      <c r="G70" s="44"/>
      <c r="H70" s="44"/>
      <c r="I70" s="44"/>
      <c r="J70" s="44"/>
      <c r="K70" s="44"/>
      <c r="L70" s="99"/>
      <c r="S70" s="33"/>
      <c r="T70" s="33"/>
      <c r="U70" s="33"/>
      <c r="V70" s="33"/>
      <c r="W70" s="33"/>
      <c r="X70" s="33"/>
      <c r="Y70" s="33"/>
      <c r="Z70" s="33"/>
      <c r="AA70" s="33"/>
      <c r="AB70" s="33"/>
      <c r="AC70" s="33"/>
      <c r="AD70" s="33"/>
      <c r="AE70" s="33"/>
    </row>
    <row r="74" spans="1:31" s="2" customFormat="1" ht="6.95" customHeight="1">
      <c r="A74" s="33"/>
      <c r="B74" s="45"/>
      <c r="C74" s="46"/>
      <c r="D74" s="46"/>
      <c r="E74" s="46"/>
      <c r="F74" s="46"/>
      <c r="G74" s="46"/>
      <c r="H74" s="46"/>
      <c r="I74" s="46"/>
      <c r="J74" s="46"/>
      <c r="K74" s="46"/>
      <c r="L74" s="99"/>
      <c r="S74" s="33"/>
      <c r="T74" s="33"/>
      <c r="U74" s="33"/>
      <c r="V74" s="33"/>
      <c r="W74" s="33"/>
      <c r="X74" s="33"/>
      <c r="Y74" s="33"/>
      <c r="Z74" s="33"/>
      <c r="AA74" s="33"/>
      <c r="AB74" s="33"/>
      <c r="AC74" s="33"/>
      <c r="AD74" s="33"/>
      <c r="AE74" s="33"/>
    </row>
    <row r="75" spans="1:31" s="2" customFormat="1" ht="24.95" customHeight="1">
      <c r="A75" s="33"/>
      <c r="B75" s="34"/>
      <c r="C75" s="22" t="s">
        <v>167</v>
      </c>
      <c r="D75" s="33"/>
      <c r="E75" s="33"/>
      <c r="F75" s="33"/>
      <c r="G75" s="33"/>
      <c r="H75" s="33"/>
      <c r="I75" s="33"/>
      <c r="J75" s="33"/>
      <c r="K75" s="33"/>
      <c r="L75" s="99"/>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33"/>
      <c r="J76" s="33"/>
      <c r="K76" s="33"/>
      <c r="L76" s="99"/>
      <c r="S76" s="33"/>
      <c r="T76" s="33"/>
      <c r="U76" s="33"/>
      <c r="V76" s="33"/>
      <c r="W76" s="33"/>
      <c r="X76" s="33"/>
      <c r="Y76" s="33"/>
      <c r="Z76" s="33"/>
      <c r="AA76" s="33"/>
      <c r="AB76" s="33"/>
      <c r="AC76" s="33"/>
      <c r="AD76" s="33"/>
      <c r="AE76" s="33"/>
    </row>
    <row r="77" spans="1:31" s="2" customFormat="1" ht="12" customHeight="1">
      <c r="A77" s="33"/>
      <c r="B77" s="34"/>
      <c r="C77" s="28" t="s">
        <v>17</v>
      </c>
      <c r="D77" s="33"/>
      <c r="E77" s="33"/>
      <c r="F77" s="33"/>
      <c r="G77" s="33"/>
      <c r="H77" s="33"/>
      <c r="I77" s="33"/>
      <c r="J77" s="33"/>
      <c r="K77" s="33"/>
      <c r="L77" s="99"/>
      <c r="S77" s="33"/>
      <c r="T77" s="33"/>
      <c r="U77" s="33"/>
      <c r="V77" s="33"/>
      <c r="W77" s="33"/>
      <c r="X77" s="33"/>
      <c r="Y77" s="33"/>
      <c r="Z77" s="33"/>
      <c r="AA77" s="33"/>
      <c r="AB77" s="33"/>
      <c r="AC77" s="33"/>
      <c r="AD77" s="33"/>
      <c r="AE77" s="33"/>
    </row>
    <row r="78" spans="1:31" s="2" customFormat="1" ht="16.5" customHeight="1">
      <c r="A78" s="33"/>
      <c r="B78" s="34"/>
      <c r="C78" s="33"/>
      <c r="D78" s="33"/>
      <c r="E78" s="326" t="str">
        <f>E7</f>
        <v>Rekonstrukce koupelen</v>
      </c>
      <c r="F78" s="327"/>
      <c r="G78" s="327"/>
      <c r="H78" s="327"/>
      <c r="I78" s="33"/>
      <c r="J78" s="33"/>
      <c r="K78" s="33"/>
      <c r="L78" s="99"/>
      <c r="S78" s="33"/>
      <c r="T78" s="33"/>
      <c r="U78" s="33"/>
      <c r="V78" s="33"/>
      <c r="W78" s="33"/>
      <c r="X78" s="33"/>
      <c r="Y78" s="33"/>
      <c r="Z78" s="33"/>
      <c r="AA78" s="33"/>
      <c r="AB78" s="33"/>
      <c r="AC78" s="33"/>
      <c r="AD78" s="33"/>
      <c r="AE78" s="33"/>
    </row>
    <row r="79" spans="2:12" s="1" customFormat="1" ht="12" customHeight="1">
      <c r="B79" s="21"/>
      <c r="C79" s="28" t="s">
        <v>139</v>
      </c>
      <c r="L79" s="21"/>
    </row>
    <row r="80" spans="1:31" s="2" customFormat="1" ht="16.5" customHeight="1">
      <c r="A80" s="33"/>
      <c r="B80" s="34"/>
      <c r="C80" s="33"/>
      <c r="D80" s="33"/>
      <c r="E80" s="326" t="s">
        <v>140</v>
      </c>
      <c r="F80" s="329"/>
      <c r="G80" s="329"/>
      <c r="H80" s="329"/>
      <c r="I80" s="33"/>
      <c r="J80" s="33"/>
      <c r="K80" s="33"/>
      <c r="L80" s="99"/>
      <c r="S80" s="33"/>
      <c r="T80" s="33"/>
      <c r="U80" s="33"/>
      <c r="V80" s="33"/>
      <c r="W80" s="33"/>
      <c r="X80" s="33"/>
      <c r="Y80" s="33"/>
      <c r="Z80" s="33"/>
      <c r="AA80" s="33"/>
      <c r="AB80" s="33"/>
      <c r="AC80" s="33"/>
      <c r="AD80" s="33"/>
      <c r="AE80" s="33"/>
    </row>
    <row r="81" spans="1:31" s="2" customFormat="1" ht="12" customHeight="1">
      <c r="A81" s="33"/>
      <c r="B81" s="34"/>
      <c r="C81" s="28" t="s">
        <v>141</v>
      </c>
      <c r="D81" s="33"/>
      <c r="E81" s="33"/>
      <c r="F81" s="33"/>
      <c r="G81" s="33"/>
      <c r="H81" s="33"/>
      <c r="I81" s="33"/>
      <c r="J81" s="33"/>
      <c r="K81" s="33"/>
      <c r="L81" s="99"/>
      <c r="S81" s="33"/>
      <c r="T81" s="33"/>
      <c r="U81" s="33"/>
      <c r="V81" s="33"/>
      <c r="W81" s="33"/>
      <c r="X81" s="33"/>
      <c r="Y81" s="33"/>
      <c r="Z81" s="33"/>
      <c r="AA81" s="33"/>
      <c r="AB81" s="33"/>
      <c r="AC81" s="33"/>
      <c r="AD81" s="33"/>
      <c r="AE81" s="33"/>
    </row>
    <row r="82" spans="1:31" s="2" customFormat="1" ht="16.5" customHeight="1">
      <c r="A82" s="33"/>
      <c r="B82" s="34"/>
      <c r="C82" s="33"/>
      <c r="D82" s="33"/>
      <c r="E82" s="302" t="str">
        <f>E11</f>
        <v>3 - Kanalizace</v>
      </c>
      <c r="F82" s="329"/>
      <c r="G82" s="329"/>
      <c r="H82" s="329"/>
      <c r="I82" s="33"/>
      <c r="J82" s="33"/>
      <c r="K82" s="33"/>
      <c r="L82" s="99"/>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99"/>
      <c r="S83" s="33"/>
      <c r="T83" s="33"/>
      <c r="U83" s="33"/>
      <c r="V83" s="33"/>
      <c r="W83" s="33"/>
      <c r="X83" s="33"/>
      <c r="Y83" s="33"/>
      <c r="Z83" s="33"/>
      <c r="AA83" s="33"/>
      <c r="AB83" s="33"/>
      <c r="AC83" s="33"/>
      <c r="AD83" s="33"/>
      <c r="AE83" s="33"/>
    </row>
    <row r="84" spans="1:31" s="2" customFormat="1" ht="12" customHeight="1">
      <c r="A84" s="33"/>
      <c r="B84" s="34"/>
      <c r="C84" s="28" t="s">
        <v>21</v>
      </c>
      <c r="D84" s="33"/>
      <c r="E84" s="33"/>
      <c r="F84" s="26" t="str">
        <f>F14</f>
        <v xml:space="preserve"> </v>
      </c>
      <c r="G84" s="33"/>
      <c r="H84" s="33"/>
      <c r="I84" s="28" t="s">
        <v>23</v>
      </c>
      <c r="J84" s="51" t="str">
        <f>IF(J14="","",J14)</f>
        <v>28. 8. 2018</v>
      </c>
      <c r="K84" s="33"/>
      <c r="L84" s="99"/>
      <c r="S84" s="33"/>
      <c r="T84" s="33"/>
      <c r="U84" s="33"/>
      <c r="V84" s="33"/>
      <c r="W84" s="33"/>
      <c r="X84" s="33"/>
      <c r="Y84" s="33"/>
      <c r="Z84" s="33"/>
      <c r="AA84" s="33"/>
      <c r="AB84" s="33"/>
      <c r="AC84" s="33"/>
      <c r="AD84" s="33"/>
      <c r="AE84" s="33"/>
    </row>
    <row r="85" spans="1:31" s="2" customFormat="1" ht="6.95" customHeight="1">
      <c r="A85" s="33"/>
      <c r="B85" s="34"/>
      <c r="C85" s="33"/>
      <c r="D85" s="33"/>
      <c r="E85" s="33"/>
      <c r="F85" s="33"/>
      <c r="G85" s="33"/>
      <c r="H85" s="33"/>
      <c r="I85" s="33"/>
      <c r="J85" s="33"/>
      <c r="K85" s="33"/>
      <c r="L85" s="99"/>
      <c r="S85" s="33"/>
      <c r="T85" s="33"/>
      <c r="U85" s="33"/>
      <c r="V85" s="33"/>
      <c r="W85" s="33"/>
      <c r="X85" s="33"/>
      <c r="Y85" s="33"/>
      <c r="Z85" s="33"/>
      <c r="AA85" s="33"/>
      <c r="AB85" s="33"/>
      <c r="AC85" s="33"/>
      <c r="AD85" s="33"/>
      <c r="AE85" s="33"/>
    </row>
    <row r="86" spans="1:31" s="2" customFormat="1" ht="15.2" customHeight="1">
      <c r="A86" s="33"/>
      <c r="B86" s="34"/>
      <c r="C86" s="28" t="s">
        <v>25</v>
      </c>
      <c r="D86" s="33"/>
      <c r="E86" s="33"/>
      <c r="F86" s="26" t="str">
        <f>E17</f>
        <v>Správa účelových zařízení VŠE</v>
      </c>
      <c r="G86" s="33"/>
      <c r="H86" s="33"/>
      <c r="I86" s="28" t="s">
        <v>31</v>
      </c>
      <c r="J86" s="31" t="str">
        <f>E23</f>
        <v>PROJECTICA s.r.o.</v>
      </c>
      <c r="K86" s="33"/>
      <c r="L86" s="99"/>
      <c r="S86" s="33"/>
      <c r="T86" s="33"/>
      <c r="U86" s="33"/>
      <c r="V86" s="33"/>
      <c r="W86" s="33"/>
      <c r="X86" s="33"/>
      <c r="Y86" s="33"/>
      <c r="Z86" s="33"/>
      <c r="AA86" s="33"/>
      <c r="AB86" s="33"/>
      <c r="AC86" s="33"/>
      <c r="AD86" s="33"/>
      <c r="AE86" s="33"/>
    </row>
    <row r="87" spans="1:31" s="2" customFormat="1" ht="15.2" customHeight="1">
      <c r="A87" s="33"/>
      <c r="B87" s="34"/>
      <c r="C87" s="28" t="s">
        <v>29</v>
      </c>
      <c r="D87" s="33"/>
      <c r="E87" s="33"/>
      <c r="F87" s="26" t="str">
        <f>IF(E20="","",E20)</f>
        <v>Vyplň údaj</v>
      </c>
      <c r="G87" s="33"/>
      <c r="H87" s="33"/>
      <c r="I87" s="28" t="s">
        <v>34</v>
      </c>
      <c r="J87" s="31" t="str">
        <f>E26</f>
        <v xml:space="preserve"> </v>
      </c>
      <c r="K87" s="33"/>
      <c r="L87" s="99"/>
      <c r="S87" s="33"/>
      <c r="T87" s="33"/>
      <c r="U87" s="33"/>
      <c r="V87" s="33"/>
      <c r="W87" s="33"/>
      <c r="X87" s="33"/>
      <c r="Y87" s="33"/>
      <c r="Z87" s="33"/>
      <c r="AA87" s="33"/>
      <c r="AB87" s="33"/>
      <c r="AC87" s="33"/>
      <c r="AD87" s="33"/>
      <c r="AE87" s="33"/>
    </row>
    <row r="88" spans="1:31" s="2" customFormat="1" ht="10.35" customHeight="1">
      <c r="A88" s="33"/>
      <c r="B88" s="34"/>
      <c r="C88" s="33"/>
      <c r="D88" s="33"/>
      <c r="E88" s="33"/>
      <c r="F88" s="33"/>
      <c r="G88" s="33"/>
      <c r="H88" s="33"/>
      <c r="I88" s="33"/>
      <c r="J88" s="33"/>
      <c r="K88" s="33"/>
      <c r="L88" s="99"/>
      <c r="S88" s="33"/>
      <c r="T88" s="33"/>
      <c r="U88" s="33"/>
      <c r="V88" s="33"/>
      <c r="W88" s="33"/>
      <c r="X88" s="33"/>
      <c r="Y88" s="33"/>
      <c r="Z88" s="33"/>
      <c r="AA88" s="33"/>
      <c r="AB88" s="33"/>
      <c r="AC88" s="33"/>
      <c r="AD88" s="33"/>
      <c r="AE88" s="33"/>
    </row>
    <row r="89" spans="1:31" s="11" customFormat="1" ht="29.25" customHeight="1">
      <c r="A89" s="123"/>
      <c r="B89" s="124"/>
      <c r="C89" s="125" t="s">
        <v>168</v>
      </c>
      <c r="D89" s="126" t="s">
        <v>56</v>
      </c>
      <c r="E89" s="126" t="s">
        <v>52</v>
      </c>
      <c r="F89" s="126" t="s">
        <v>53</v>
      </c>
      <c r="G89" s="126" t="s">
        <v>169</v>
      </c>
      <c r="H89" s="126" t="s">
        <v>170</v>
      </c>
      <c r="I89" s="126" t="s">
        <v>171</v>
      </c>
      <c r="J89" s="126" t="s">
        <v>148</v>
      </c>
      <c r="K89" s="127" t="s">
        <v>172</v>
      </c>
      <c r="L89" s="128"/>
      <c r="M89" s="59" t="s">
        <v>3</v>
      </c>
      <c r="N89" s="60" t="s">
        <v>41</v>
      </c>
      <c r="O89" s="60" t="s">
        <v>173</v>
      </c>
      <c r="P89" s="60" t="s">
        <v>174</v>
      </c>
      <c r="Q89" s="60" t="s">
        <v>175</v>
      </c>
      <c r="R89" s="60" t="s">
        <v>176</v>
      </c>
      <c r="S89" s="60" t="s">
        <v>177</v>
      </c>
      <c r="T89" s="61" t="s">
        <v>178</v>
      </c>
      <c r="U89" s="123"/>
      <c r="V89" s="123"/>
      <c r="W89" s="123"/>
      <c r="X89" s="123"/>
      <c r="Y89" s="123"/>
      <c r="Z89" s="123"/>
      <c r="AA89" s="123"/>
      <c r="AB89" s="123"/>
      <c r="AC89" s="123"/>
      <c r="AD89" s="123"/>
      <c r="AE89" s="123"/>
    </row>
    <row r="90" spans="1:63" s="2" customFormat="1" ht="22.9" customHeight="1">
      <c r="A90" s="33"/>
      <c r="B90" s="34"/>
      <c r="C90" s="66" t="s">
        <v>179</v>
      </c>
      <c r="D90" s="33"/>
      <c r="E90" s="33"/>
      <c r="F90" s="33"/>
      <c r="G90" s="33"/>
      <c r="H90" s="33"/>
      <c r="I90" s="33"/>
      <c r="J90" s="129">
        <f>BK90</f>
        <v>0</v>
      </c>
      <c r="K90" s="33"/>
      <c r="L90" s="34"/>
      <c r="M90" s="62"/>
      <c r="N90" s="52"/>
      <c r="O90" s="63"/>
      <c r="P90" s="130">
        <f>P91+P98+P117</f>
        <v>0</v>
      </c>
      <c r="Q90" s="63"/>
      <c r="R90" s="130">
        <f>R91+R98+R117</f>
        <v>0.99666</v>
      </c>
      <c r="S90" s="63"/>
      <c r="T90" s="131">
        <f>T91+T98+T117</f>
        <v>1.1556</v>
      </c>
      <c r="U90" s="33"/>
      <c r="V90" s="33"/>
      <c r="W90" s="33"/>
      <c r="X90" s="33"/>
      <c r="Y90" s="33"/>
      <c r="Z90" s="33"/>
      <c r="AA90" s="33"/>
      <c r="AB90" s="33"/>
      <c r="AC90" s="33"/>
      <c r="AD90" s="33"/>
      <c r="AE90" s="33"/>
      <c r="AT90" s="18" t="s">
        <v>70</v>
      </c>
      <c r="AU90" s="18" t="s">
        <v>149</v>
      </c>
      <c r="BK90" s="132">
        <f>BK91+BK98+BK117</f>
        <v>0</v>
      </c>
    </row>
    <row r="91" spans="2:63" s="12" customFormat="1" ht="25.9" customHeight="1">
      <c r="B91" s="133"/>
      <c r="D91" s="134" t="s">
        <v>70</v>
      </c>
      <c r="E91" s="135" t="s">
        <v>180</v>
      </c>
      <c r="F91" s="135" t="s">
        <v>181</v>
      </c>
      <c r="I91" s="136"/>
      <c r="J91" s="137">
        <f>BK91</f>
        <v>0</v>
      </c>
      <c r="L91" s="133"/>
      <c r="M91" s="138"/>
      <c r="N91" s="139"/>
      <c r="O91" s="139"/>
      <c r="P91" s="140">
        <f>P92</f>
        <v>0</v>
      </c>
      <c r="Q91" s="139"/>
      <c r="R91" s="140">
        <f>R92</f>
        <v>0</v>
      </c>
      <c r="S91" s="139"/>
      <c r="T91" s="141">
        <f>T92</f>
        <v>0</v>
      </c>
      <c r="AR91" s="134" t="s">
        <v>15</v>
      </c>
      <c r="AT91" s="142" t="s">
        <v>70</v>
      </c>
      <c r="AU91" s="142" t="s">
        <v>71</v>
      </c>
      <c r="AY91" s="134" t="s">
        <v>182</v>
      </c>
      <c r="BK91" s="143">
        <f>BK92</f>
        <v>0</v>
      </c>
    </row>
    <row r="92" spans="2:63" s="12" customFormat="1" ht="22.9" customHeight="1">
      <c r="B92" s="133"/>
      <c r="D92" s="134" t="s">
        <v>70</v>
      </c>
      <c r="E92" s="144" t="s">
        <v>240</v>
      </c>
      <c r="F92" s="144" t="s">
        <v>241</v>
      </c>
      <c r="I92" s="136"/>
      <c r="J92" s="145">
        <f>BK92</f>
        <v>0</v>
      </c>
      <c r="L92" s="133"/>
      <c r="M92" s="138"/>
      <c r="N92" s="139"/>
      <c r="O92" s="139"/>
      <c r="P92" s="140">
        <f>SUM(P93:P97)</f>
        <v>0</v>
      </c>
      <c r="Q92" s="139"/>
      <c r="R92" s="140">
        <f>SUM(R93:R97)</f>
        <v>0</v>
      </c>
      <c r="S92" s="139"/>
      <c r="T92" s="141">
        <f>SUM(T93:T97)</f>
        <v>0</v>
      </c>
      <c r="AR92" s="134" t="s">
        <v>15</v>
      </c>
      <c r="AT92" s="142" t="s">
        <v>70</v>
      </c>
      <c r="AU92" s="142" t="s">
        <v>15</v>
      </c>
      <c r="AY92" s="134" t="s">
        <v>182</v>
      </c>
      <c r="BK92" s="143">
        <f>SUM(BK93:BK97)</f>
        <v>0</v>
      </c>
    </row>
    <row r="93" spans="1:65" s="2" customFormat="1" ht="44.25" customHeight="1">
      <c r="A93" s="33"/>
      <c r="B93" s="146"/>
      <c r="C93" s="147" t="s">
        <v>15</v>
      </c>
      <c r="D93" s="342" t="s">
        <v>184</v>
      </c>
      <c r="E93" s="148" t="s">
        <v>1189</v>
      </c>
      <c r="F93" s="149" t="s">
        <v>1190</v>
      </c>
      <c r="G93" s="150" t="s">
        <v>245</v>
      </c>
      <c r="H93" s="151">
        <v>1.156</v>
      </c>
      <c r="I93" s="152"/>
      <c r="J93" s="153">
        <f>ROUND(I93*H93,2)</f>
        <v>0</v>
      </c>
      <c r="K93" s="149" t="s">
        <v>188</v>
      </c>
      <c r="L93" s="34"/>
      <c r="M93" s="154" t="s">
        <v>3</v>
      </c>
      <c r="N93" s="155" t="s">
        <v>42</v>
      </c>
      <c r="O93" s="54"/>
      <c r="P93" s="156">
        <f>O93*H93</f>
        <v>0</v>
      </c>
      <c r="Q93" s="156">
        <v>0</v>
      </c>
      <c r="R93" s="156">
        <f>Q93*H93</f>
        <v>0</v>
      </c>
      <c r="S93" s="156">
        <v>0</v>
      </c>
      <c r="T93" s="157">
        <f>S93*H93</f>
        <v>0</v>
      </c>
      <c r="U93" s="33"/>
      <c r="V93" s="33"/>
      <c r="W93" s="33"/>
      <c r="X93" s="33"/>
      <c r="Y93" s="33"/>
      <c r="Z93" s="33"/>
      <c r="AA93" s="33"/>
      <c r="AB93" s="33"/>
      <c r="AC93" s="33"/>
      <c r="AD93" s="33"/>
      <c r="AE93" s="33"/>
      <c r="AR93" s="158" t="s">
        <v>87</v>
      </c>
      <c r="AT93" s="158" t="s">
        <v>184</v>
      </c>
      <c r="AU93" s="158" t="s">
        <v>79</v>
      </c>
      <c r="AY93" s="18" t="s">
        <v>182</v>
      </c>
      <c r="BE93" s="159">
        <f>IF(N93="základní",J93,0)</f>
        <v>0</v>
      </c>
      <c r="BF93" s="159">
        <f>IF(N93="snížená",J93,0)</f>
        <v>0</v>
      </c>
      <c r="BG93" s="159">
        <f>IF(N93="zákl. přenesená",J93,0)</f>
        <v>0</v>
      </c>
      <c r="BH93" s="159">
        <f>IF(N93="sníž. přenesená",J93,0)</f>
        <v>0</v>
      </c>
      <c r="BI93" s="159">
        <f>IF(N93="nulová",J93,0)</f>
        <v>0</v>
      </c>
      <c r="BJ93" s="18" t="s">
        <v>15</v>
      </c>
      <c r="BK93" s="159">
        <f>ROUND(I93*H93,2)</f>
        <v>0</v>
      </c>
      <c r="BL93" s="18" t="s">
        <v>87</v>
      </c>
      <c r="BM93" s="158" t="s">
        <v>1500</v>
      </c>
    </row>
    <row r="94" spans="1:65" s="2" customFormat="1" ht="33" customHeight="1">
      <c r="A94" s="33"/>
      <c r="B94" s="146"/>
      <c r="C94" s="147" t="s">
        <v>79</v>
      </c>
      <c r="D94" s="342" t="s">
        <v>184</v>
      </c>
      <c r="E94" s="148" t="s">
        <v>248</v>
      </c>
      <c r="F94" s="149" t="s">
        <v>249</v>
      </c>
      <c r="G94" s="150" t="s">
        <v>245</v>
      </c>
      <c r="H94" s="151">
        <v>1.156</v>
      </c>
      <c r="I94" s="152"/>
      <c r="J94" s="153">
        <f>ROUND(I94*H94,2)</f>
        <v>0</v>
      </c>
      <c r="K94" s="149" t="s">
        <v>188</v>
      </c>
      <c r="L94" s="34"/>
      <c r="M94" s="154" t="s">
        <v>3</v>
      </c>
      <c r="N94" s="155" t="s">
        <v>42</v>
      </c>
      <c r="O94" s="54"/>
      <c r="P94" s="156">
        <f>O94*H94</f>
        <v>0</v>
      </c>
      <c r="Q94" s="156">
        <v>0</v>
      </c>
      <c r="R94" s="156">
        <f>Q94*H94</f>
        <v>0</v>
      </c>
      <c r="S94" s="156">
        <v>0</v>
      </c>
      <c r="T94" s="157">
        <f>S94*H94</f>
        <v>0</v>
      </c>
      <c r="U94" s="33"/>
      <c r="V94" s="33"/>
      <c r="W94" s="33"/>
      <c r="X94" s="33"/>
      <c r="Y94" s="33"/>
      <c r="Z94" s="33"/>
      <c r="AA94" s="33"/>
      <c r="AB94" s="33"/>
      <c r="AC94" s="33"/>
      <c r="AD94" s="33"/>
      <c r="AE94" s="33"/>
      <c r="AR94" s="158" t="s">
        <v>87</v>
      </c>
      <c r="AT94" s="158" t="s">
        <v>184</v>
      </c>
      <c r="AU94" s="158" t="s">
        <v>79</v>
      </c>
      <c r="AY94" s="18" t="s">
        <v>182</v>
      </c>
      <c r="BE94" s="159">
        <f>IF(N94="základní",J94,0)</f>
        <v>0</v>
      </c>
      <c r="BF94" s="159">
        <f>IF(N94="snížená",J94,0)</f>
        <v>0</v>
      </c>
      <c r="BG94" s="159">
        <f>IF(N94="zákl. přenesená",J94,0)</f>
        <v>0</v>
      </c>
      <c r="BH94" s="159">
        <f>IF(N94="sníž. přenesená",J94,0)</f>
        <v>0</v>
      </c>
      <c r="BI94" s="159">
        <f>IF(N94="nulová",J94,0)</f>
        <v>0</v>
      </c>
      <c r="BJ94" s="18" t="s">
        <v>15</v>
      </c>
      <c r="BK94" s="159">
        <f>ROUND(I94*H94,2)</f>
        <v>0</v>
      </c>
      <c r="BL94" s="18" t="s">
        <v>87</v>
      </c>
      <c r="BM94" s="158" t="s">
        <v>1501</v>
      </c>
    </row>
    <row r="95" spans="1:65" s="2" customFormat="1" ht="44.25" customHeight="1">
      <c r="A95" s="33"/>
      <c r="B95" s="146"/>
      <c r="C95" s="147" t="s">
        <v>75</v>
      </c>
      <c r="D95" s="342" t="s">
        <v>184</v>
      </c>
      <c r="E95" s="148" t="s">
        <v>252</v>
      </c>
      <c r="F95" s="149" t="s">
        <v>253</v>
      </c>
      <c r="G95" s="150" t="s">
        <v>245</v>
      </c>
      <c r="H95" s="151">
        <v>34.68</v>
      </c>
      <c r="I95" s="152"/>
      <c r="J95" s="153">
        <f>ROUND(I95*H95,2)</f>
        <v>0</v>
      </c>
      <c r="K95" s="149" t="s">
        <v>188</v>
      </c>
      <c r="L95" s="34"/>
      <c r="M95" s="154" t="s">
        <v>3</v>
      </c>
      <c r="N95" s="155" t="s">
        <v>42</v>
      </c>
      <c r="O95" s="54"/>
      <c r="P95" s="156">
        <f>O95*H95</f>
        <v>0</v>
      </c>
      <c r="Q95" s="156">
        <v>0</v>
      </c>
      <c r="R95" s="156">
        <f>Q95*H95</f>
        <v>0</v>
      </c>
      <c r="S95" s="156">
        <v>0</v>
      </c>
      <c r="T95" s="157">
        <f>S95*H95</f>
        <v>0</v>
      </c>
      <c r="U95" s="33"/>
      <c r="V95" s="33"/>
      <c r="W95" s="33"/>
      <c r="X95" s="33"/>
      <c r="Y95" s="33"/>
      <c r="Z95" s="33"/>
      <c r="AA95" s="33"/>
      <c r="AB95" s="33"/>
      <c r="AC95" s="33"/>
      <c r="AD95" s="33"/>
      <c r="AE95" s="33"/>
      <c r="AR95" s="158" t="s">
        <v>87</v>
      </c>
      <c r="AT95" s="158" t="s">
        <v>184</v>
      </c>
      <c r="AU95" s="158" t="s">
        <v>79</v>
      </c>
      <c r="AY95" s="18" t="s">
        <v>182</v>
      </c>
      <c r="BE95" s="159">
        <f>IF(N95="základní",J95,0)</f>
        <v>0</v>
      </c>
      <c r="BF95" s="159">
        <f>IF(N95="snížená",J95,0)</f>
        <v>0</v>
      </c>
      <c r="BG95" s="159">
        <f>IF(N95="zákl. přenesená",J95,0)</f>
        <v>0</v>
      </c>
      <c r="BH95" s="159">
        <f>IF(N95="sníž. přenesená",J95,0)</f>
        <v>0</v>
      </c>
      <c r="BI95" s="159">
        <f>IF(N95="nulová",J95,0)</f>
        <v>0</v>
      </c>
      <c r="BJ95" s="18" t="s">
        <v>15</v>
      </c>
      <c r="BK95" s="159">
        <f>ROUND(I95*H95,2)</f>
        <v>0</v>
      </c>
      <c r="BL95" s="18" t="s">
        <v>87</v>
      </c>
      <c r="BM95" s="158" t="s">
        <v>1502</v>
      </c>
    </row>
    <row r="96" spans="2:51" s="13" customFormat="1" ht="12">
      <c r="B96" s="160"/>
      <c r="D96" s="343" t="s">
        <v>190</v>
      </c>
      <c r="F96" s="162" t="s">
        <v>1503</v>
      </c>
      <c r="H96" s="163">
        <v>34.68</v>
      </c>
      <c r="I96" s="164"/>
      <c r="L96" s="160"/>
      <c r="M96" s="165"/>
      <c r="N96" s="166"/>
      <c r="O96" s="166"/>
      <c r="P96" s="166"/>
      <c r="Q96" s="166"/>
      <c r="R96" s="166"/>
      <c r="S96" s="166"/>
      <c r="T96" s="167"/>
      <c r="AT96" s="161" t="s">
        <v>190</v>
      </c>
      <c r="AU96" s="161" t="s">
        <v>79</v>
      </c>
      <c r="AV96" s="13" t="s">
        <v>79</v>
      </c>
      <c r="AW96" s="13" t="s">
        <v>4</v>
      </c>
      <c r="AX96" s="13" t="s">
        <v>15</v>
      </c>
      <c r="AY96" s="161" t="s">
        <v>182</v>
      </c>
    </row>
    <row r="97" spans="1:65" s="2" customFormat="1" ht="44.25" customHeight="1">
      <c r="A97" s="33"/>
      <c r="B97" s="146"/>
      <c r="C97" s="147" t="s">
        <v>87</v>
      </c>
      <c r="D97" s="342" t="s">
        <v>184</v>
      </c>
      <c r="E97" s="148" t="s">
        <v>257</v>
      </c>
      <c r="F97" s="149" t="s">
        <v>258</v>
      </c>
      <c r="G97" s="150" t="s">
        <v>245</v>
      </c>
      <c r="H97" s="151">
        <v>1.156</v>
      </c>
      <c r="I97" s="152"/>
      <c r="J97" s="153">
        <f>ROUND(I97*H97,2)</f>
        <v>0</v>
      </c>
      <c r="K97" s="149" t="s">
        <v>188</v>
      </c>
      <c r="L97" s="34"/>
      <c r="M97" s="154" t="s">
        <v>3</v>
      </c>
      <c r="N97" s="155" t="s">
        <v>42</v>
      </c>
      <c r="O97" s="54"/>
      <c r="P97" s="156">
        <f>O97*H97</f>
        <v>0</v>
      </c>
      <c r="Q97" s="156">
        <v>0</v>
      </c>
      <c r="R97" s="156">
        <f>Q97*H97</f>
        <v>0</v>
      </c>
      <c r="S97" s="156">
        <v>0</v>
      </c>
      <c r="T97" s="157">
        <f>S97*H97</f>
        <v>0</v>
      </c>
      <c r="U97" s="33"/>
      <c r="V97" s="33"/>
      <c r="W97" s="33"/>
      <c r="X97" s="33"/>
      <c r="Y97" s="33"/>
      <c r="Z97" s="33"/>
      <c r="AA97" s="33"/>
      <c r="AB97" s="33"/>
      <c r="AC97" s="33"/>
      <c r="AD97" s="33"/>
      <c r="AE97" s="33"/>
      <c r="AR97" s="158" t="s">
        <v>87</v>
      </c>
      <c r="AT97" s="158" t="s">
        <v>184</v>
      </c>
      <c r="AU97" s="158" t="s">
        <v>79</v>
      </c>
      <c r="AY97" s="18" t="s">
        <v>182</v>
      </c>
      <c r="BE97" s="159">
        <f>IF(N97="základní",J97,0)</f>
        <v>0</v>
      </c>
      <c r="BF97" s="159">
        <f>IF(N97="snížená",J97,0)</f>
        <v>0</v>
      </c>
      <c r="BG97" s="159">
        <f>IF(N97="zákl. přenesená",J97,0)</f>
        <v>0</v>
      </c>
      <c r="BH97" s="159">
        <f>IF(N97="sníž. přenesená",J97,0)</f>
        <v>0</v>
      </c>
      <c r="BI97" s="159">
        <f>IF(N97="nulová",J97,0)</f>
        <v>0</v>
      </c>
      <c r="BJ97" s="18" t="s">
        <v>15</v>
      </c>
      <c r="BK97" s="159">
        <f>ROUND(I97*H97,2)</f>
        <v>0</v>
      </c>
      <c r="BL97" s="18" t="s">
        <v>87</v>
      </c>
      <c r="BM97" s="158" t="s">
        <v>1504</v>
      </c>
    </row>
    <row r="98" spans="2:63" s="12" customFormat="1" ht="25.9" customHeight="1">
      <c r="B98" s="133"/>
      <c r="D98" s="344" t="s">
        <v>70</v>
      </c>
      <c r="E98" s="135" t="s">
        <v>265</v>
      </c>
      <c r="F98" s="135" t="s">
        <v>266</v>
      </c>
      <c r="I98" s="136"/>
      <c r="J98" s="137">
        <f>BK98</f>
        <v>0</v>
      </c>
      <c r="L98" s="133"/>
      <c r="M98" s="138"/>
      <c r="N98" s="139"/>
      <c r="O98" s="139"/>
      <c r="P98" s="140">
        <f>P99</f>
        <v>0</v>
      </c>
      <c r="Q98" s="139"/>
      <c r="R98" s="140">
        <f>R99</f>
        <v>0.99666</v>
      </c>
      <c r="S98" s="139"/>
      <c r="T98" s="141">
        <f>T99</f>
        <v>1.1556</v>
      </c>
      <c r="AR98" s="134" t="s">
        <v>79</v>
      </c>
      <c r="AT98" s="142" t="s">
        <v>70</v>
      </c>
      <c r="AU98" s="142" t="s">
        <v>71</v>
      </c>
      <c r="AY98" s="134" t="s">
        <v>182</v>
      </c>
      <c r="BK98" s="143">
        <f>BK99</f>
        <v>0</v>
      </c>
    </row>
    <row r="99" spans="2:63" s="12" customFormat="1" ht="22.9" customHeight="1">
      <c r="B99" s="133"/>
      <c r="D99" s="344" t="s">
        <v>70</v>
      </c>
      <c r="E99" s="144" t="s">
        <v>1505</v>
      </c>
      <c r="F99" s="144" t="s">
        <v>1506</v>
      </c>
      <c r="I99" s="136"/>
      <c r="J99" s="145">
        <f>BK99</f>
        <v>0</v>
      </c>
      <c r="L99" s="133"/>
      <c r="M99" s="138"/>
      <c r="N99" s="139"/>
      <c r="O99" s="139"/>
      <c r="P99" s="140">
        <f>SUM(P100:P116)</f>
        <v>0</v>
      </c>
      <c r="Q99" s="139"/>
      <c r="R99" s="140">
        <f>SUM(R100:R116)</f>
        <v>0.99666</v>
      </c>
      <c r="S99" s="139"/>
      <c r="T99" s="141">
        <f>SUM(T100:T116)</f>
        <v>1.1556</v>
      </c>
      <c r="AR99" s="134" t="s">
        <v>79</v>
      </c>
      <c r="AT99" s="142" t="s">
        <v>70</v>
      </c>
      <c r="AU99" s="142" t="s">
        <v>15</v>
      </c>
      <c r="AY99" s="134" t="s">
        <v>182</v>
      </c>
      <c r="BK99" s="143">
        <f>SUM(BK100:BK116)</f>
        <v>0</v>
      </c>
    </row>
    <row r="100" spans="1:65" s="2" customFormat="1" ht="24">
      <c r="A100" s="33"/>
      <c r="B100" s="146"/>
      <c r="C100" s="147" t="s">
        <v>111</v>
      </c>
      <c r="D100" s="342" t="s">
        <v>184</v>
      </c>
      <c r="E100" s="148" t="s">
        <v>1507</v>
      </c>
      <c r="F100" s="149" t="s">
        <v>1508</v>
      </c>
      <c r="G100" s="150" t="s">
        <v>194</v>
      </c>
      <c r="H100" s="151">
        <v>390</v>
      </c>
      <c r="I100" s="152"/>
      <c r="J100" s="153">
        <f aca="true" t="shared" si="0" ref="J100:J116">ROUND(I100*H100,2)</f>
        <v>0</v>
      </c>
      <c r="K100" s="149" t="s">
        <v>3</v>
      </c>
      <c r="L100" s="34"/>
      <c r="M100" s="154" t="s">
        <v>3</v>
      </c>
      <c r="N100" s="155" t="s">
        <v>42</v>
      </c>
      <c r="O100" s="54"/>
      <c r="P100" s="156">
        <f aca="true" t="shared" si="1" ref="P100:P116">O100*H100</f>
        <v>0</v>
      </c>
      <c r="Q100" s="156">
        <v>0</v>
      </c>
      <c r="R100" s="156">
        <f aca="true" t="shared" si="2" ref="R100:R116">Q100*H100</f>
        <v>0</v>
      </c>
      <c r="S100" s="156">
        <v>0.0021</v>
      </c>
      <c r="T100" s="157">
        <f aca="true" t="shared" si="3" ref="T100:T116">S100*H100</f>
        <v>0.819</v>
      </c>
      <c r="U100" s="33"/>
      <c r="V100" s="33"/>
      <c r="W100" s="33"/>
      <c r="X100" s="33"/>
      <c r="Y100" s="33"/>
      <c r="Z100" s="33"/>
      <c r="AA100" s="33"/>
      <c r="AB100" s="33"/>
      <c r="AC100" s="33"/>
      <c r="AD100" s="33"/>
      <c r="AE100" s="33"/>
      <c r="AR100" s="158" t="s">
        <v>269</v>
      </c>
      <c r="AT100" s="158" t="s">
        <v>184</v>
      </c>
      <c r="AU100" s="158" t="s">
        <v>79</v>
      </c>
      <c r="AY100" s="18" t="s">
        <v>182</v>
      </c>
      <c r="BE100" s="159">
        <f aca="true" t="shared" si="4" ref="BE100:BE116">IF(N100="základní",J100,0)</f>
        <v>0</v>
      </c>
      <c r="BF100" s="159">
        <f aca="true" t="shared" si="5" ref="BF100:BF116">IF(N100="snížená",J100,0)</f>
        <v>0</v>
      </c>
      <c r="BG100" s="159">
        <f aca="true" t="shared" si="6" ref="BG100:BG116">IF(N100="zákl. přenesená",J100,0)</f>
        <v>0</v>
      </c>
      <c r="BH100" s="159">
        <f aca="true" t="shared" si="7" ref="BH100:BH116">IF(N100="sníž. přenesená",J100,0)</f>
        <v>0</v>
      </c>
      <c r="BI100" s="159">
        <f aca="true" t="shared" si="8" ref="BI100:BI116">IF(N100="nulová",J100,0)</f>
        <v>0</v>
      </c>
      <c r="BJ100" s="18" t="s">
        <v>15</v>
      </c>
      <c r="BK100" s="159">
        <f aca="true" t="shared" si="9" ref="BK100:BK116">ROUND(I100*H100,2)</f>
        <v>0</v>
      </c>
      <c r="BL100" s="18" t="s">
        <v>269</v>
      </c>
      <c r="BM100" s="158" t="s">
        <v>1509</v>
      </c>
    </row>
    <row r="101" spans="1:65" s="2" customFormat="1" ht="24">
      <c r="A101" s="33"/>
      <c r="B101" s="146"/>
      <c r="C101" s="147" t="s">
        <v>126</v>
      </c>
      <c r="D101" s="342" t="s">
        <v>184</v>
      </c>
      <c r="E101" s="148" t="s">
        <v>1510</v>
      </c>
      <c r="F101" s="149" t="s">
        <v>1511</v>
      </c>
      <c r="G101" s="150" t="s">
        <v>194</v>
      </c>
      <c r="H101" s="151">
        <v>170</v>
      </c>
      <c r="I101" s="152"/>
      <c r="J101" s="153">
        <f t="shared" si="0"/>
        <v>0</v>
      </c>
      <c r="K101" s="149" t="s">
        <v>3</v>
      </c>
      <c r="L101" s="34"/>
      <c r="M101" s="154" t="s">
        <v>3</v>
      </c>
      <c r="N101" s="155" t="s">
        <v>42</v>
      </c>
      <c r="O101" s="54"/>
      <c r="P101" s="156">
        <f t="shared" si="1"/>
        <v>0</v>
      </c>
      <c r="Q101" s="156">
        <v>0</v>
      </c>
      <c r="R101" s="156">
        <f t="shared" si="2"/>
        <v>0</v>
      </c>
      <c r="S101" s="156">
        <v>0.00198</v>
      </c>
      <c r="T101" s="157">
        <f t="shared" si="3"/>
        <v>0.3366</v>
      </c>
      <c r="U101" s="33"/>
      <c r="V101" s="33"/>
      <c r="W101" s="33"/>
      <c r="X101" s="33"/>
      <c r="Y101" s="33"/>
      <c r="Z101" s="33"/>
      <c r="AA101" s="33"/>
      <c r="AB101" s="33"/>
      <c r="AC101" s="33"/>
      <c r="AD101" s="33"/>
      <c r="AE101" s="33"/>
      <c r="AR101" s="158" t="s">
        <v>269</v>
      </c>
      <c r="AT101" s="158" t="s">
        <v>184</v>
      </c>
      <c r="AU101" s="158" t="s">
        <v>79</v>
      </c>
      <c r="AY101" s="18" t="s">
        <v>182</v>
      </c>
      <c r="BE101" s="159">
        <f t="shared" si="4"/>
        <v>0</v>
      </c>
      <c r="BF101" s="159">
        <f t="shared" si="5"/>
        <v>0</v>
      </c>
      <c r="BG101" s="159">
        <f t="shared" si="6"/>
        <v>0</v>
      </c>
      <c r="BH101" s="159">
        <f t="shared" si="7"/>
        <v>0</v>
      </c>
      <c r="BI101" s="159">
        <f t="shared" si="8"/>
        <v>0</v>
      </c>
      <c r="BJ101" s="18" t="s">
        <v>15</v>
      </c>
      <c r="BK101" s="159">
        <f t="shared" si="9"/>
        <v>0</v>
      </c>
      <c r="BL101" s="18" t="s">
        <v>269</v>
      </c>
      <c r="BM101" s="158" t="s">
        <v>1512</v>
      </c>
    </row>
    <row r="102" spans="1:65" s="2" customFormat="1" ht="33" customHeight="1">
      <c r="A102" s="33"/>
      <c r="B102" s="146"/>
      <c r="C102" s="147" t="s">
        <v>129</v>
      </c>
      <c r="D102" s="342" t="s">
        <v>184</v>
      </c>
      <c r="E102" s="148" t="s">
        <v>1513</v>
      </c>
      <c r="F102" s="149" t="s">
        <v>1514</v>
      </c>
      <c r="G102" s="150" t="s">
        <v>194</v>
      </c>
      <c r="H102" s="151">
        <v>150</v>
      </c>
      <c r="I102" s="152"/>
      <c r="J102" s="153">
        <f t="shared" si="0"/>
        <v>0</v>
      </c>
      <c r="K102" s="149" t="s">
        <v>3</v>
      </c>
      <c r="L102" s="34"/>
      <c r="M102" s="154" t="s">
        <v>3</v>
      </c>
      <c r="N102" s="155" t="s">
        <v>42</v>
      </c>
      <c r="O102" s="54"/>
      <c r="P102" s="156">
        <f t="shared" si="1"/>
        <v>0</v>
      </c>
      <c r="Q102" s="156">
        <v>0.00121</v>
      </c>
      <c r="R102" s="156">
        <f t="shared" si="2"/>
        <v>0.1815</v>
      </c>
      <c r="S102" s="156">
        <v>0</v>
      </c>
      <c r="T102" s="157">
        <f t="shared" si="3"/>
        <v>0</v>
      </c>
      <c r="U102" s="33"/>
      <c r="V102" s="33"/>
      <c r="W102" s="33"/>
      <c r="X102" s="33"/>
      <c r="Y102" s="33"/>
      <c r="Z102" s="33"/>
      <c r="AA102" s="33"/>
      <c r="AB102" s="33"/>
      <c r="AC102" s="33"/>
      <c r="AD102" s="33"/>
      <c r="AE102" s="33"/>
      <c r="AR102" s="158" t="s">
        <v>269</v>
      </c>
      <c r="AT102" s="158" t="s">
        <v>184</v>
      </c>
      <c r="AU102" s="158" t="s">
        <v>79</v>
      </c>
      <c r="AY102" s="18" t="s">
        <v>182</v>
      </c>
      <c r="BE102" s="159">
        <f t="shared" si="4"/>
        <v>0</v>
      </c>
      <c r="BF102" s="159">
        <f t="shared" si="5"/>
        <v>0</v>
      </c>
      <c r="BG102" s="159">
        <f t="shared" si="6"/>
        <v>0</v>
      </c>
      <c r="BH102" s="159">
        <f t="shared" si="7"/>
        <v>0</v>
      </c>
      <c r="BI102" s="159">
        <f t="shared" si="8"/>
        <v>0</v>
      </c>
      <c r="BJ102" s="18" t="s">
        <v>15</v>
      </c>
      <c r="BK102" s="159">
        <f t="shared" si="9"/>
        <v>0</v>
      </c>
      <c r="BL102" s="18" t="s">
        <v>269</v>
      </c>
      <c r="BM102" s="158" t="s">
        <v>1515</v>
      </c>
    </row>
    <row r="103" spans="1:65" s="2" customFormat="1" ht="24">
      <c r="A103" s="33"/>
      <c r="B103" s="146"/>
      <c r="C103" s="147" t="s">
        <v>132</v>
      </c>
      <c r="D103" s="342" t="s">
        <v>184</v>
      </c>
      <c r="E103" s="148" t="s">
        <v>1516</v>
      </c>
      <c r="F103" s="149" t="s">
        <v>1517</v>
      </c>
      <c r="G103" s="150" t="s">
        <v>194</v>
      </c>
      <c r="H103" s="151">
        <v>290</v>
      </c>
      <c r="I103" s="152"/>
      <c r="J103" s="153">
        <f t="shared" si="0"/>
        <v>0</v>
      </c>
      <c r="K103" s="149" t="s">
        <v>3</v>
      </c>
      <c r="L103" s="34"/>
      <c r="M103" s="154" t="s">
        <v>3</v>
      </c>
      <c r="N103" s="155" t="s">
        <v>42</v>
      </c>
      <c r="O103" s="54"/>
      <c r="P103" s="156">
        <f t="shared" si="1"/>
        <v>0</v>
      </c>
      <c r="Q103" s="156">
        <v>0.0009</v>
      </c>
      <c r="R103" s="156">
        <f t="shared" si="2"/>
        <v>0.261</v>
      </c>
      <c r="S103" s="156">
        <v>0</v>
      </c>
      <c r="T103" s="157">
        <f t="shared" si="3"/>
        <v>0</v>
      </c>
      <c r="U103" s="33"/>
      <c r="V103" s="33"/>
      <c r="W103" s="33"/>
      <c r="X103" s="33"/>
      <c r="Y103" s="33"/>
      <c r="Z103" s="33"/>
      <c r="AA103" s="33"/>
      <c r="AB103" s="33"/>
      <c r="AC103" s="33"/>
      <c r="AD103" s="33"/>
      <c r="AE103" s="33"/>
      <c r="AR103" s="158" t="s">
        <v>269</v>
      </c>
      <c r="AT103" s="158" t="s">
        <v>184</v>
      </c>
      <c r="AU103" s="158" t="s">
        <v>79</v>
      </c>
      <c r="AY103" s="18" t="s">
        <v>182</v>
      </c>
      <c r="BE103" s="159">
        <f t="shared" si="4"/>
        <v>0</v>
      </c>
      <c r="BF103" s="159">
        <f t="shared" si="5"/>
        <v>0</v>
      </c>
      <c r="BG103" s="159">
        <f t="shared" si="6"/>
        <v>0</v>
      </c>
      <c r="BH103" s="159">
        <f t="shared" si="7"/>
        <v>0</v>
      </c>
      <c r="BI103" s="159">
        <f t="shared" si="8"/>
        <v>0</v>
      </c>
      <c r="BJ103" s="18" t="s">
        <v>15</v>
      </c>
      <c r="BK103" s="159">
        <f t="shared" si="9"/>
        <v>0</v>
      </c>
      <c r="BL103" s="18" t="s">
        <v>269</v>
      </c>
      <c r="BM103" s="158" t="s">
        <v>1518</v>
      </c>
    </row>
    <row r="104" spans="1:65" s="2" customFormat="1" ht="48">
      <c r="A104" s="33"/>
      <c r="B104" s="146"/>
      <c r="C104" s="147" t="s">
        <v>219</v>
      </c>
      <c r="D104" s="342" t="s">
        <v>184</v>
      </c>
      <c r="E104" s="148" t="s">
        <v>1519</v>
      </c>
      <c r="F104" s="149" t="s">
        <v>1520</v>
      </c>
      <c r="G104" s="150" t="s">
        <v>194</v>
      </c>
      <c r="H104" s="151">
        <v>332</v>
      </c>
      <c r="I104" s="152"/>
      <c r="J104" s="153">
        <f t="shared" si="0"/>
        <v>0</v>
      </c>
      <c r="K104" s="149" t="s">
        <v>3</v>
      </c>
      <c r="L104" s="34"/>
      <c r="M104" s="154" t="s">
        <v>3</v>
      </c>
      <c r="N104" s="155" t="s">
        <v>42</v>
      </c>
      <c r="O104" s="54"/>
      <c r="P104" s="156">
        <f t="shared" si="1"/>
        <v>0</v>
      </c>
      <c r="Q104" s="156">
        <v>0.00087</v>
      </c>
      <c r="R104" s="156">
        <f t="shared" si="2"/>
        <v>0.28884</v>
      </c>
      <c r="S104" s="156">
        <v>0</v>
      </c>
      <c r="T104" s="157">
        <f t="shared" si="3"/>
        <v>0</v>
      </c>
      <c r="U104" s="33"/>
      <c r="V104" s="33"/>
      <c r="W104" s="33"/>
      <c r="X104" s="33"/>
      <c r="Y104" s="33"/>
      <c r="Z104" s="33"/>
      <c r="AA104" s="33"/>
      <c r="AB104" s="33"/>
      <c r="AC104" s="33"/>
      <c r="AD104" s="33"/>
      <c r="AE104" s="33"/>
      <c r="AR104" s="158" t="s">
        <v>269</v>
      </c>
      <c r="AT104" s="158" t="s">
        <v>184</v>
      </c>
      <c r="AU104" s="158" t="s">
        <v>79</v>
      </c>
      <c r="AY104" s="18" t="s">
        <v>182</v>
      </c>
      <c r="BE104" s="159">
        <f t="shared" si="4"/>
        <v>0</v>
      </c>
      <c r="BF104" s="159">
        <f t="shared" si="5"/>
        <v>0</v>
      </c>
      <c r="BG104" s="159">
        <f t="shared" si="6"/>
        <v>0</v>
      </c>
      <c r="BH104" s="159">
        <f t="shared" si="7"/>
        <v>0</v>
      </c>
      <c r="BI104" s="159">
        <f t="shared" si="8"/>
        <v>0</v>
      </c>
      <c r="BJ104" s="18" t="s">
        <v>15</v>
      </c>
      <c r="BK104" s="159">
        <f t="shared" si="9"/>
        <v>0</v>
      </c>
      <c r="BL104" s="18" t="s">
        <v>269</v>
      </c>
      <c r="BM104" s="158" t="s">
        <v>1521</v>
      </c>
    </row>
    <row r="105" spans="1:65" s="2" customFormat="1" ht="48">
      <c r="A105" s="33"/>
      <c r="B105" s="146"/>
      <c r="C105" s="147" t="s">
        <v>235</v>
      </c>
      <c r="D105" s="342" t="s">
        <v>184</v>
      </c>
      <c r="E105" s="148" t="s">
        <v>1522</v>
      </c>
      <c r="F105" s="149" t="s">
        <v>1523</v>
      </c>
      <c r="G105" s="150" t="s">
        <v>194</v>
      </c>
      <c r="H105" s="151">
        <v>66</v>
      </c>
      <c r="I105" s="152"/>
      <c r="J105" s="153">
        <f t="shared" si="0"/>
        <v>0</v>
      </c>
      <c r="K105" s="149" t="s">
        <v>3</v>
      </c>
      <c r="L105" s="34"/>
      <c r="M105" s="154" t="s">
        <v>3</v>
      </c>
      <c r="N105" s="155" t="s">
        <v>42</v>
      </c>
      <c r="O105" s="54"/>
      <c r="P105" s="156">
        <f t="shared" si="1"/>
        <v>0</v>
      </c>
      <c r="Q105" s="156">
        <v>0.00402</v>
      </c>
      <c r="R105" s="156">
        <f t="shared" si="2"/>
        <v>0.26532</v>
      </c>
      <c r="S105" s="156">
        <v>0</v>
      </c>
      <c r="T105" s="157">
        <f t="shared" si="3"/>
        <v>0</v>
      </c>
      <c r="U105" s="33"/>
      <c r="V105" s="33"/>
      <c r="W105" s="33"/>
      <c r="X105" s="33"/>
      <c r="Y105" s="33"/>
      <c r="Z105" s="33"/>
      <c r="AA105" s="33"/>
      <c r="AB105" s="33"/>
      <c r="AC105" s="33"/>
      <c r="AD105" s="33"/>
      <c r="AE105" s="33"/>
      <c r="AR105" s="158" t="s">
        <v>269</v>
      </c>
      <c r="AT105" s="158" t="s">
        <v>184</v>
      </c>
      <c r="AU105" s="158" t="s">
        <v>79</v>
      </c>
      <c r="AY105" s="18" t="s">
        <v>182</v>
      </c>
      <c r="BE105" s="159">
        <f t="shared" si="4"/>
        <v>0</v>
      </c>
      <c r="BF105" s="159">
        <f t="shared" si="5"/>
        <v>0</v>
      </c>
      <c r="BG105" s="159">
        <f t="shared" si="6"/>
        <v>0</v>
      </c>
      <c r="BH105" s="159">
        <f t="shared" si="7"/>
        <v>0</v>
      </c>
      <c r="BI105" s="159">
        <f t="shared" si="8"/>
        <v>0</v>
      </c>
      <c r="BJ105" s="18" t="s">
        <v>15</v>
      </c>
      <c r="BK105" s="159">
        <f t="shared" si="9"/>
        <v>0</v>
      </c>
      <c r="BL105" s="18" t="s">
        <v>269</v>
      </c>
      <c r="BM105" s="158" t="s">
        <v>1524</v>
      </c>
    </row>
    <row r="106" spans="1:65" s="2" customFormat="1" ht="24">
      <c r="A106" s="33"/>
      <c r="B106" s="146"/>
      <c r="C106" s="147" t="s">
        <v>242</v>
      </c>
      <c r="D106" s="342" t="s">
        <v>184</v>
      </c>
      <c r="E106" s="148" t="s">
        <v>1525</v>
      </c>
      <c r="F106" s="149" t="s">
        <v>1526</v>
      </c>
      <c r="G106" s="150" t="s">
        <v>194</v>
      </c>
      <c r="H106" s="151">
        <v>838</v>
      </c>
      <c r="I106" s="152"/>
      <c r="J106" s="153">
        <f t="shared" si="0"/>
        <v>0</v>
      </c>
      <c r="K106" s="149" t="s">
        <v>188</v>
      </c>
      <c r="L106" s="34"/>
      <c r="M106" s="154" t="s">
        <v>3</v>
      </c>
      <c r="N106" s="155" t="s">
        <v>42</v>
      </c>
      <c r="O106" s="54"/>
      <c r="P106" s="156">
        <f t="shared" si="1"/>
        <v>0</v>
      </c>
      <c r="Q106" s="156">
        <v>0</v>
      </c>
      <c r="R106" s="156">
        <f t="shared" si="2"/>
        <v>0</v>
      </c>
      <c r="S106" s="156">
        <v>0</v>
      </c>
      <c r="T106" s="157">
        <f t="shared" si="3"/>
        <v>0</v>
      </c>
      <c r="U106" s="33"/>
      <c r="V106" s="33"/>
      <c r="W106" s="33"/>
      <c r="X106" s="33"/>
      <c r="Y106" s="33"/>
      <c r="Z106" s="33"/>
      <c r="AA106" s="33"/>
      <c r="AB106" s="33"/>
      <c r="AC106" s="33"/>
      <c r="AD106" s="33"/>
      <c r="AE106" s="33"/>
      <c r="AR106" s="158" t="s">
        <v>269</v>
      </c>
      <c r="AT106" s="158" t="s">
        <v>184</v>
      </c>
      <c r="AU106" s="158" t="s">
        <v>79</v>
      </c>
      <c r="AY106" s="18" t="s">
        <v>182</v>
      </c>
      <c r="BE106" s="159">
        <f t="shared" si="4"/>
        <v>0</v>
      </c>
      <c r="BF106" s="159">
        <f t="shared" si="5"/>
        <v>0</v>
      </c>
      <c r="BG106" s="159">
        <f t="shared" si="6"/>
        <v>0</v>
      </c>
      <c r="BH106" s="159">
        <f t="shared" si="7"/>
        <v>0</v>
      </c>
      <c r="BI106" s="159">
        <f t="shared" si="8"/>
        <v>0</v>
      </c>
      <c r="BJ106" s="18" t="s">
        <v>15</v>
      </c>
      <c r="BK106" s="159">
        <f t="shared" si="9"/>
        <v>0</v>
      </c>
      <c r="BL106" s="18" t="s">
        <v>269</v>
      </c>
      <c r="BM106" s="158" t="s">
        <v>1527</v>
      </c>
    </row>
    <row r="107" spans="1:65" s="2" customFormat="1" ht="24">
      <c r="A107" s="33"/>
      <c r="B107" s="146"/>
      <c r="C107" s="147" t="s">
        <v>251</v>
      </c>
      <c r="D107" s="342" t="s">
        <v>184</v>
      </c>
      <c r="E107" s="148" t="s">
        <v>1528</v>
      </c>
      <c r="F107" s="149" t="s">
        <v>1529</v>
      </c>
      <c r="G107" s="150" t="s">
        <v>194</v>
      </c>
      <c r="H107" s="151">
        <v>36</v>
      </c>
      <c r="I107" s="152"/>
      <c r="J107" s="153">
        <f t="shared" si="0"/>
        <v>0</v>
      </c>
      <c r="K107" s="149" t="s">
        <v>3</v>
      </c>
      <c r="L107" s="34"/>
      <c r="M107" s="154" t="s">
        <v>3</v>
      </c>
      <c r="N107" s="155" t="s">
        <v>42</v>
      </c>
      <c r="O107" s="54"/>
      <c r="P107" s="156">
        <f t="shared" si="1"/>
        <v>0</v>
      </c>
      <c r="Q107" s="156">
        <v>0</v>
      </c>
      <c r="R107" s="156">
        <f t="shared" si="2"/>
        <v>0</v>
      </c>
      <c r="S107" s="156">
        <v>0</v>
      </c>
      <c r="T107" s="157">
        <f t="shared" si="3"/>
        <v>0</v>
      </c>
      <c r="U107" s="33"/>
      <c r="V107" s="33"/>
      <c r="W107" s="33"/>
      <c r="X107" s="33"/>
      <c r="Y107" s="33"/>
      <c r="Z107" s="33"/>
      <c r="AA107" s="33"/>
      <c r="AB107" s="33"/>
      <c r="AC107" s="33"/>
      <c r="AD107" s="33"/>
      <c r="AE107" s="33"/>
      <c r="AR107" s="158" t="s">
        <v>269</v>
      </c>
      <c r="AT107" s="158" t="s">
        <v>184</v>
      </c>
      <c r="AU107" s="158" t="s">
        <v>79</v>
      </c>
      <c r="AY107" s="18" t="s">
        <v>182</v>
      </c>
      <c r="BE107" s="159">
        <f t="shared" si="4"/>
        <v>0</v>
      </c>
      <c r="BF107" s="159">
        <f t="shared" si="5"/>
        <v>0</v>
      </c>
      <c r="BG107" s="159">
        <f t="shared" si="6"/>
        <v>0</v>
      </c>
      <c r="BH107" s="159">
        <f t="shared" si="7"/>
        <v>0</v>
      </c>
      <c r="BI107" s="159">
        <f t="shared" si="8"/>
        <v>0</v>
      </c>
      <c r="BJ107" s="18" t="s">
        <v>15</v>
      </c>
      <c r="BK107" s="159">
        <f t="shared" si="9"/>
        <v>0</v>
      </c>
      <c r="BL107" s="18" t="s">
        <v>269</v>
      </c>
      <c r="BM107" s="158" t="s">
        <v>1530</v>
      </c>
    </row>
    <row r="108" spans="1:65" s="2" customFormat="1" ht="16.5" customHeight="1">
      <c r="A108" s="33"/>
      <c r="B108" s="146"/>
      <c r="C108" s="147" t="s">
        <v>256</v>
      </c>
      <c r="D108" s="342" t="s">
        <v>184</v>
      </c>
      <c r="E108" s="148" t="s">
        <v>1531</v>
      </c>
      <c r="F108" s="149" t="s">
        <v>1532</v>
      </c>
      <c r="G108" s="150" t="s">
        <v>1423</v>
      </c>
      <c r="H108" s="151">
        <v>12</v>
      </c>
      <c r="I108" s="152"/>
      <c r="J108" s="153">
        <f t="shared" si="0"/>
        <v>0</v>
      </c>
      <c r="K108" s="149" t="s">
        <v>3</v>
      </c>
      <c r="L108" s="34"/>
      <c r="M108" s="154" t="s">
        <v>3</v>
      </c>
      <c r="N108" s="155" t="s">
        <v>42</v>
      </c>
      <c r="O108" s="54"/>
      <c r="P108" s="156">
        <f t="shared" si="1"/>
        <v>0</v>
      </c>
      <c r="Q108" s="156">
        <v>0</v>
      </c>
      <c r="R108" s="156">
        <f t="shared" si="2"/>
        <v>0</v>
      </c>
      <c r="S108" s="156">
        <v>0</v>
      </c>
      <c r="T108" s="157">
        <f t="shared" si="3"/>
        <v>0</v>
      </c>
      <c r="U108" s="33"/>
      <c r="V108" s="33"/>
      <c r="W108" s="33"/>
      <c r="X108" s="33"/>
      <c r="Y108" s="33"/>
      <c r="Z108" s="33"/>
      <c r="AA108" s="33"/>
      <c r="AB108" s="33"/>
      <c r="AC108" s="33"/>
      <c r="AD108" s="33"/>
      <c r="AE108" s="33"/>
      <c r="AR108" s="158" t="s">
        <v>269</v>
      </c>
      <c r="AT108" s="158" t="s">
        <v>184</v>
      </c>
      <c r="AU108" s="158" t="s">
        <v>79</v>
      </c>
      <c r="AY108" s="18" t="s">
        <v>182</v>
      </c>
      <c r="BE108" s="159">
        <f t="shared" si="4"/>
        <v>0</v>
      </c>
      <c r="BF108" s="159">
        <f t="shared" si="5"/>
        <v>0</v>
      </c>
      <c r="BG108" s="159">
        <f t="shared" si="6"/>
        <v>0</v>
      </c>
      <c r="BH108" s="159">
        <f t="shared" si="7"/>
        <v>0</v>
      </c>
      <c r="BI108" s="159">
        <f t="shared" si="8"/>
        <v>0</v>
      </c>
      <c r="BJ108" s="18" t="s">
        <v>15</v>
      </c>
      <c r="BK108" s="159">
        <f t="shared" si="9"/>
        <v>0</v>
      </c>
      <c r="BL108" s="18" t="s">
        <v>269</v>
      </c>
      <c r="BM108" s="158" t="s">
        <v>1533</v>
      </c>
    </row>
    <row r="109" spans="1:65" s="2" customFormat="1" ht="24">
      <c r="A109" s="33"/>
      <c r="B109" s="146"/>
      <c r="C109" s="147" t="s">
        <v>306</v>
      </c>
      <c r="D109" s="342" t="s">
        <v>184</v>
      </c>
      <c r="E109" s="148" t="s">
        <v>1534</v>
      </c>
      <c r="F109" s="149" t="s">
        <v>1535</v>
      </c>
      <c r="G109" s="150" t="s">
        <v>1423</v>
      </c>
      <c r="H109" s="151">
        <v>92</v>
      </c>
      <c r="I109" s="152"/>
      <c r="J109" s="153">
        <f t="shared" si="0"/>
        <v>0</v>
      </c>
      <c r="K109" s="149" t="s">
        <v>3</v>
      </c>
      <c r="L109" s="34"/>
      <c r="M109" s="154" t="s">
        <v>3</v>
      </c>
      <c r="N109" s="155" t="s">
        <v>42</v>
      </c>
      <c r="O109" s="54"/>
      <c r="P109" s="156">
        <f t="shared" si="1"/>
        <v>0</v>
      </c>
      <c r="Q109" s="156">
        <v>0</v>
      </c>
      <c r="R109" s="156">
        <f t="shared" si="2"/>
        <v>0</v>
      </c>
      <c r="S109" s="156">
        <v>0</v>
      </c>
      <c r="T109" s="157">
        <f t="shared" si="3"/>
        <v>0</v>
      </c>
      <c r="U109" s="33"/>
      <c r="V109" s="33"/>
      <c r="W109" s="33"/>
      <c r="X109" s="33"/>
      <c r="Y109" s="33"/>
      <c r="Z109" s="33"/>
      <c r="AA109" s="33"/>
      <c r="AB109" s="33"/>
      <c r="AC109" s="33"/>
      <c r="AD109" s="33"/>
      <c r="AE109" s="33"/>
      <c r="AR109" s="158" t="s">
        <v>269</v>
      </c>
      <c r="AT109" s="158" t="s">
        <v>184</v>
      </c>
      <c r="AU109" s="158" t="s">
        <v>79</v>
      </c>
      <c r="AY109" s="18" t="s">
        <v>182</v>
      </c>
      <c r="BE109" s="159">
        <f t="shared" si="4"/>
        <v>0</v>
      </c>
      <c r="BF109" s="159">
        <f t="shared" si="5"/>
        <v>0</v>
      </c>
      <c r="BG109" s="159">
        <f t="shared" si="6"/>
        <v>0</v>
      </c>
      <c r="BH109" s="159">
        <f t="shared" si="7"/>
        <v>0</v>
      </c>
      <c r="BI109" s="159">
        <f t="shared" si="8"/>
        <v>0</v>
      </c>
      <c r="BJ109" s="18" t="s">
        <v>15</v>
      </c>
      <c r="BK109" s="159">
        <f t="shared" si="9"/>
        <v>0</v>
      </c>
      <c r="BL109" s="18" t="s">
        <v>269</v>
      </c>
      <c r="BM109" s="158" t="s">
        <v>1536</v>
      </c>
    </row>
    <row r="110" spans="1:65" s="2" customFormat="1" ht="16.5" customHeight="1">
      <c r="A110" s="33"/>
      <c r="B110" s="146"/>
      <c r="C110" s="147" t="s">
        <v>9</v>
      </c>
      <c r="D110" s="342" t="s">
        <v>184</v>
      </c>
      <c r="E110" s="148" t="s">
        <v>1537</v>
      </c>
      <c r="F110" s="149" t="s">
        <v>1538</v>
      </c>
      <c r="G110" s="150" t="s">
        <v>1423</v>
      </c>
      <c r="H110" s="151">
        <v>5</v>
      </c>
      <c r="I110" s="152"/>
      <c r="J110" s="153">
        <f t="shared" si="0"/>
        <v>0</v>
      </c>
      <c r="K110" s="149" t="s">
        <v>3</v>
      </c>
      <c r="L110" s="34"/>
      <c r="M110" s="154" t="s">
        <v>3</v>
      </c>
      <c r="N110" s="155" t="s">
        <v>42</v>
      </c>
      <c r="O110" s="54"/>
      <c r="P110" s="156">
        <f t="shared" si="1"/>
        <v>0</v>
      </c>
      <c r="Q110" s="156">
        <v>0</v>
      </c>
      <c r="R110" s="156">
        <f t="shared" si="2"/>
        <v>0</v>
      </c>
      <c r="S110" s="156">
        <v>0</v>
      </c>
      <c r="T110" s="157">
        <f t="shared" si="3"/>
        <v>0</v>
      </c>
      <c r="U110" s="33"/>
      <c r="V110" s="33"/>
      <c r="W110" s="33"/>
      <c r="X110" s="33"/>
      <c r="Y110" s="33"/>
      <c r="Z110" s="33"/>
      <c r="AA110" s="33"/>
      <c r="AB110" s="33"/>
      <c r="AC110" s="33"/>
      <c r="AD110" s="33"/>
      <c r="AE110" s="33"/>
      <c r="AR110" s="158" t="s">
        <v>269</v>
      </c>
      <c r="AT110" s="158" t="s">
        <v>184</v>
      </c>
      <c r="AU110" s="158" t="s">
        <v>79</v>
      </c>
      <c r="AY110" s="18" t="s">
        <v>182</v>
      </c>
      <c r="BE110" s="159">
        <f t="shared" si="4"/>
        <v>0</v>
      </c>
      <c r="BF110" s="159">
        <f t="shared" si="5"/>
        <v>0</v>
      </c>
      <c r="BG110" s="159">
        <f t="shared" si="6"/>
        <v>0</v>
      </c>
      <c r="BH110" s="159">
        <f t="shared" si="7"/>
        <v>0</v>
      </c>
      <c r="BI110" s="159">
        <f t="shared" si="8"/>
        <v>0</v>
      </c>
      <c r="BJ110" s="18" t="s">
        <v>15</v>
      </c>
      <c r="BK110" s="159">
        <f t="shared" si="9"/>
        <v>0</v>
      </c>
      <c r="BL110" s="18" t="s">
        <v>269</v>
      </c>
      <c r="BM110" s="158" t="s">
        <v>1539</v>
      </c>
    </row>
    <row r="111" spans="1:65" s="2" customFormat="1" ht="16.5" customHeight="1">
      <c r="A111" s="33"/>
      <c r="B111" s="146"/>
      <c r="C111" s="147" t="s">
        <v>269</v>
      </c>
      <c r="D111" s="342" t="s">
        <v>184</v>
      </c>
      <c r="E111" s="148" t="s">
        <v>1540</v>
      </c>
      <c r="F111" s="149" t="s">
        <v>1541</v>
      </c>
      <c r="G111" s="150" t="s">
        <v>1423</v>
      </c>
      <c r="H111" s="151">
        <v>5</v>
      </c>
      <c r="I111" s="152"/>
      <c r="J111" s="153">
        <f t="shared" si="0"/>
        <v>0</v>
      </c>
      <c r="K111" s="149" t="s">
        <v>3</v>
      </c>
      <c r="L111" s="34"/>
      <c r="M111" s="154" t="s">
        <v>3</v>
      </c>
      <c r="N111" s="155" t="s">
        <v>42</v>
      </c>
      <c r="O111" s="54"/>
      <c r="P111" s="156">
        <f t="shared" si="1"/>
        <v>0</v>
      </c>
      <c r="Q111" s="156">
        <v>0</v>
      </c>
      <c r="R111" s="156">
        <f t="shared" si="2"/>
        <v>0</v>
      </c>
      <c r="S111" s="156">
        <v>0</v>
      </c>
      <c r="T111" s="157">
        <f t="shared" si="3"/>
        <v>0</v>
      </c>
      <c r="U111" s="33"/>
      <c r="V111" s="33"/>
      <c r="W111" s="33"/>
      <c r="X111" s="33"/>
      <c r="Y111" s="33"/>
      <c r="Z111" s="33"/>
      <c r="AA111" s="33"/>
      <c r="AB111" s="33"/>
      <c r="AC111" s="33"/>
      <c r="AD111" s="33"/>
      <c r="AE111" s="33"/>
      <c r="AR111" s="158" t="s">
        <v>269</v>
      </c>
      <c r="AT111" s="158" t="s">
        <v>184</v>
      </c>
      <c r="AU111" s="158" t="s">
        <v>79</v>
      </c>
      <c r="AY111" s="18" t="s">
        <v>182</v>
      </c>
      <c r="BE111" s="159">
        <f t="shared" si="4"/>
        <v>0</v>
      </c>
      <c r="BF111" s="159">
        <f t="shared" si="5"/>
        <v>0</v>
      </c>
      <c r="BG111" s="159">
        <f t="shared" si="6"/>
        <v>0</v>
      </c>
      <c r="BH111" s="159">
        <f t="shared" si="7"/>
        <v>0</v>
      </c>
      <c r="BI111" s="159">
        <f t="shared" si="8"/>
        <v>0</v>
      </c>
      <c r="BJ111" s="18" t="s">
        <v>15</v>
      </c>
      <c r="BK111" s="159">
        <f t="shared" si="9"/>
        <v>0</v>
      </c>
      <c r="BL111" s="18" t="s">
        <v>269</v>
      </c>
      <c r="BM111" s="158" t="s">
        <v>1542</v>
      </c>
    </row>
    <row r="112" spans="1:65" s="2" customFormat="1" ht="24">
      <c r="A112" s="33"/>
      <c r="B112" s="146"/>
      <c r="C112" s="147" t="s">
        <v>273</v>
      </c>
      <c r="D112" s="342" t="s">
        <v>184</v>
      </c>
      <c r="E112" s="148" t="s">
        <v>1543</v>
      </c>
      <c r="F112" s="149" t="s">
        <v>1544</v>
      </c>
      <c r="G112" s="150" t="s">
        <v>1423</v>
      </c>
      <c r="H112" s="151">
        <v>5</v>
      </c>
      <c r="I112" s="152"/>
      <c r="J112" s="153">
        <f t="shared" si="0"/>
        <v>0</v>
      </c>
      <c r="K112" s="149" t="s">
        <v>3</v>
      </c>
      <c r="L112" s="34"/>
      <c r="M112" s="154" t="s">
        <v>3</v>
      </c>
      <c r="N112" s="155" t="s">
        <v>42</v>
      </c>
      <c r="O112" s="54"/>
      <c r="P112" s="156">
        <f t="shared" si="1"/>
        <v>0</v>
      </c>
      <c r="Q112" s="156">
        <v>0</v>
      </c>
      <c r="R112" s="156">
        <f t="shared" si="2"/>
        <v>0</v>
      </c>
      <c r="S112" s="156">
        <v>0</v>
      </c>
      <c r="T112" s="157">
        <f t="shared" si="3"/>
        <v>0</v>
      </c>
      <c r="U112" s="33"/>
      <c r="V112" s="33"/>
      <c r="W112" s="33"/>
      <c r="X112" s="33"/>
      <c r="Y112" s="33"/>
      <c r="Z112" s="33"/>
      <c r="AA112" s="33"/>
      <c r="AB112" s="33"/>
      <c r="AC112" s="33"/>
      <c r="AD112" s="33"/>
      <c r="AE112" s="33"/>
      <c r="AR112" s="158" t="s">
        <v>269</v>
      </c>
      <c r="AT112" s="158" t="s">
        <v>184</v>
      </c>
      <c r="AU112" s="158" t="s">
        <v>79</v>
      </c>
      <c r="AY112" s="18" t="s">
        <v>182</v>
      </c>
      <c r="BE112" s="159">
        <f t="shared" si="4"/>
        <v>0</v>
      </c>
      <c r="BF112" s="159">
        <f t="shared" si="5"/>
        <v>0</v>
      </c>
      <c r="BG112" s="159">
        <f t="shared" si="6"/>
        <v>0</v>
      </c>
      <c r="BH112" s="159">
        <f t="shared" si="7"/>
        <v>0</v>
      </c>
      <c r="BI112" s="159">
        <f t="shared" si="8"/>
        <v>0</v>
      </c>
      <c r="BJ112" s="18" t="s">
        <v>15</v>
      </c>
      <c r="BK112" s="159">
        <f t="shared" si="9"/>
        <v>0</v>
      </c>
      <c r="BL112" s="18" t="s">
        <v>269</v>
      </c>
      <c r="BM112" s="158" t="s">
        <v>1545</v>
      </c>
    </row>
    <row r="113" spans="1:65" s="2" customFormat="1" ht="16.5" customHeight="1">
      <c r="A113" s="33"/>
      <c r="B113" s="146"/>
      <c r="C113" s="147" t="s">
        <v>280</v>
      </c>
      <c r="D113" s="342" t="s">
        <v>184</v>
      </c>
      <c r="E113" s="148" t="s">
        <v>1546</v>
      </c>
      <c r="F113" s="149" t="s">
        <v>1547</v>
      </c>
      <c r="G113" s="150" t="s">
        <v>1423</v>
      </c>
      <c r="H113" s="151">
        <v>9</v>
      </c>
      <c r="I113" s="152"/>
      <c r="J113" s="153">
        <f t="shared" si="0"/>
        <v>0</v>
      </c>
      <c r="K113" s="149" t="s">
        <v>3</v>
      </c>
      <c r="L113" s="34"/>
      <c r="M113" s="154" t="s">
        <v>3</v>
      </c>
      <c r="N113" s="155" t="s">
        <v>42</v>
      </c>
      <c r="O113" s="54"/>
      <c r="P113" s="156">
        <f t="shared" si="1"/>
        <v>0</v>
      </c>
      <c r="Q113" s="156">
        <v>0</v>
      </c>
      <c r="R113" s="156">
        <f t="shared" si="2"/>
        <v>0</v>
      </c>
      <c r="S113" s="156">
        <v>0</v>
      </c>
      <c r="T113" s="157">
        <f t="shared" si="3"/>
        <v>0</v>
      </c>
      <c r="U113" s="33"/>
      <c r="V113" s="33"/>
      <c r="W113" s="33"/>
      <c r="X113" s="33"/>
      <c r="Y113" s="33"/>
      <c r="Z113" s="33"/>
      <c r="AA113" s="33"/>
      <c r="AB113" s="33"/>
      <c r="AC113" s="33"/>
      <c r="AD113" s="33"/>
      <c r="AE113" s="33"/>
      <c r="AR113" s="158" t="s">
        <v>269</v>
      </c>
      <c r="AT113" s="158" t="s">
        <v>184</v>
      </c>
      <c r="AU113" s="158" t="s">
        <v>79</v>
      </c>
      <c r="AY113" s="18" t="s">
        <v>182</v>
      </c>
      <c r="BE113" s="159">
        <f t="shared" si="4"/>
        <v>0</v>
      </c>
      <c r="BF113" s="159">
        <f t="shared" si="5"/>
        <v>0</v>
      </c>
      <c r="BG113" s="159">
        <f t="shared" si="6"/>
        <v>0</v>
      </c>
      <c r="BH113" s="159">
        <f t="shared" si="7"/>
        <v>0</v>
      </c>
      <c r="BI113" s="159">
        <f t="shared" si="8"/>
        <v>0</v>
      </c>
      <c r="BJ113" s="18" t="s">
        <v>15</v>
      </c>
      <c r="BK113" s="159">
        <f t="shared" si="9"/>
        <v>0</v>
      </c>
      <c r="BL113" s="18" t="s">
        <v>269</v>
      </c>
      <c r="BM113" s="158" t="s">
        <v>1548</v>
      </c>
    </row>
    <row r="114" spans="1:65" s="2" customFormat="1" ht="16.5" customHeight="1">
      <c r="A114" s="33"/>
      <c r="B114" s="146"/>
      <c r="C114" s="147" t="s">
        <v>287</v>
      </c>
      <c r="D114" s="342" t="s">
        <v>184</v>
      </c>
      <c r="E114" s="148" t="s">
        <v>1549</v>
      </c>
      <c r="F114" s="149" t="s">
        <v>1550</v>
      </c>
      <c r="G114" s="150" t="s">
        <v>1423</v>
      </c>
      <c r="H114" s="151">
        <v>9</v>
      </c>
      <c r="I114" s="152"/>
      <c r="J114" s="153">
        <f t="shared" si="0"/>
        <v>0</v>
      </c>
      <c r="K114" s="149" t="s">
        <v>3</v>
      </c>
      <c r="L114" s="34"/>
      <c r="M114" s="154" t="s">
        <v>3</v>
      </c>
      <c r="N114" s="155" t="s">
        <v>42</v>
      </c>
      <c r="O114" s="54"/>
      <c r="P114" s="156">
        <f t="shared" si="1"/>
        <v>0</v>
      </c>
      <c r="Q114" s="156">
        <v>0</v>
      </c>
      <c r="R114" s="156">
        <f t="shared" si="2"/>
        <v>0</v>
      </c>
      <c r="S114" s="156">
        <v>0</v>
      </c>
      <c r="T114" s="157">
        <f t="shared" si="3"/>
        <v>0</v>
      </c>
      <c r="U114" s="33"/>
      <c r="V114" s="33"/>
      <c r="W114" s="33"/>
      <c r="X114" s="33"/>
      <c r="Y114" s="33"/>
      <c r="Z114" s="33"/>
      <c r="AA114" s="33"/>
      <c r="AB114" s="33"/>
      <c r="AC114" s="33"/>
      <c r="AD114" s="33"/>
      <c r="AE114" s="33"/>
      <c r="AR114" s="158" t="s">
        <v>269</v>
      </c>
      <c r="AT114" s="158" t="s">
        <v>184</v>
      </c>
      <c r="AU114" s="158" t="s">
        <v>79</v>
      </c>
      <c r="AY114" s="18" t="s">
        <v>182</v>
      </c>
      <c r="BE114" s="159">
        <f t="shared" si="4"/>
        <v>0</v>
      </c>
      <c r="BF114" s="159">
        <f t="shared" si="5"/>
        <v>0</v>
      </c>
      <c r="BG114" s="159">
        <f t="shared" si="6"/>
        <v>0</v>
      </c>
      <c r="BH114" s="159">
        <f t="shared" si="7"/>
        <v>0</v>
      </c>
      <c r="BI114" s="159">
        <f t="shared" si="8"/>
        <v>0</v>
      </c>
      <c r="BJ114" s="18" t="s">
        <v>15</v>
      </c>
      <c r="BK114" s="159">
        <f t="shared" si="9"/>
        <v>0</v>
      </c>
      <c r="BL114" s="18" t="s">
        <v>269</v>
      </c>
      <c r="BM114" s="158" t="s">
        <v>1551</v>
      </c>
    </row>
    <row r="115" spans="1:65" s="2" customFormat="1" ht="16.5" customHeight="1">
      <c r="A115" s="33"/>
      <c r="B115" s="146"/>
      <c r="C115" s="147" t="s">
        <v>294</v>
      </c>
      <c r="D115" s="342" t="s">
        <v>184</v>
      </c>
      <c r="E115" s="148" t="s">
        <v>1552</v>
      </c>
      <c r="F115" s="149" t="s">
        <v>1553</v>
      </c>
      <c r="G115" s="150" t="s">
        <v>194</v>
      </c>
      <c r="H115" s="151">
        <v>838</v>
      </c>
      <c r="I115" s="152"/>
      <c r="J115" s="153">
        <f t="shared" si="0"/>
        <v>0</v>
      </c>
      <c r="K115" s="149" t="s">
        <v>3</v>
      </c>
      <c r="L115" s="34"/>
      <c r="M115" s="154" t="s">
        <v>3</v>
      </c>
      <c r="N115" s="155" t="s">
        <v>42</v>
      </c>
      <c r="O115" s="54"/>
      <c r="P115" s="156">
        <f t="shared" si="1"/>
        <v>0</v>
      </c>
      <c r="Q115" s="156">
        <v>0</v>
      </c>
      <c r="R115" s="156">
        <f t="shared" si="2"/>
        <v>0</v>
      </c>
      <c r="S115" s="156">
        <v>0</v>
      </c>
      <c r="T115" s="157">
        <f t="shared" si="3"/>
        <v>0</v>
      </c>
      <c r="U115" s="33"/>
      <c r="V115" s="33"/>
      <c r="W115" s="33"/>
      <c r="X115" s="33"/>
      <c r="Y115" s="33"/>
      <c r="Z115" s="33"/>
      <c r="AA115" s="33"/>
      <c r="AB115" s="33"/>
      <c r="AC115" s="33"/>
      <c r="AD115" s="33"/>
      <c r="AE115" s="33"/>
      <c r="AR115" s="158" t="s">
        <v>269</v>
      </c>
      <c r="AT115" s="158" t="s">
        <v>184</v>
      </c>
      <c r="AU115" s="158" t="s">
        <v>79</v>
      </c>
      <c r="AY115" s="18" t="s">
        <v>182</v>
      </c>
      <c r="BE115" s="159">
        <f t="shared" si="4"/>
        <v>0</v>
      </c>
      <c r="BF115" s="159">
        <f t="shared" si="5"/>
        <v>0</v>
      </c>
      <c r="BG115" s="159">
        <f t="shared" si="6"/>
        <v>0</v>
      </c>
      <c r="BH115" s="159">
        <f t="shared" si="7"/>
        <v>0</v>
      </c>
      <c r="BI115" s="159">
        <f t="shared" si="8"/>
        <v>0</v>
      </c>
      <c r="BJ115" s="18" t="s">
        <v>15</v>
      </c>
      <c r="BK115" s="159">
        <f t="shared" si="9"/>
        <v>0</v>
      </c>
      <c r="BL115" s="18" t="s">
        <v>269</v>
      </c>
      <c r="BM115" s="158" t="s">
        <v>1554</v>
      </c>
    </row>
    <row r="116" spans="1:65" s="2" customFormat="1" ht="44.25" customHeight="1">
      <c r="A116" s="33"/>
      <c r="B116" s="146"/>
      <c r="C116" s="147" t="s">
        <v>247</v>
      </c>
      <c r="D116" s="342" t="s">
        <v>184</v>
      </c>
      <c r="E116" s="148" t="s">
        <v>1555</v>
      </c>
      <c r="F116" s="149" t="s">
        <v>1556</v>
      </c>
      <c r="G116" s="150" t="s">
        <v>290</v>
      </c>
      <c r="H116" s="183"/>
      <c r="I116" s="152"/>
      <c r="J116" s="153">
        <f t="shared" si="0"/>
        <v>0</v>
      </c>
      <c r="K116" s="149" t="s">
        <v>188</v>
      </c>
      <c r="L116" s="34"/>
      <c r="M116" s="154" t="s">
        <v>3</v>
      </c>
      <c r="N116" s="155" t="s">
        <v>42</v>
      </c>
      <c r="O116" s="54"/>
      <c r="P116" s="156">
        <f t="shared" si="1"/>
        <v>0</v>
      </c>
      <c r="Q116" s="156">
        <v>0</v>
      </c>
      <c r="R116" s="156">
        <f t="shared" si="2"/>
        <v>0</v>
      </c>
      <c r="S116" s="156">
        <v>0</v>
      </c>
      <c r="T116" s="157">
        <f t="shared" si="3"/>
        <v>0</v>
      </c>
      <c r="U116" s="33"/>
      <c r="V116" s="33"/>
      <c r="W116" s="33"/>
      <c r="X116" s="33"/>
      <c r="Y116" s="33"/>
      <c r="Z116" s="33"/>
      <c r="AA116" s="33"/>
      <c r="AB116" s="33"/>
      <c r="AC116" s="33"/>
      <c r="AD116" s="33"/>
      <c r="AE116" s="33"/>
      <c r="AR116" s="158" t="s">
        <v>269</v>
      </c>
      <c r="AT116" s="158" t="s">
        <v>184</v>
      </c>
      <c r="AU116" s="158" t="s">
        <v>79</v>
      </c>
      <c r="AY116" s="18" t="s">
        <v>182</v>
      </c>
      <c r="BE116" s="159">
        <f t="shared" si="4"/>
        <v>0</v>
      </c>
      <c r="BF116" s="159">
        <f t="shared" si="5"/>
        <v>0</v>
      </c>
      <c r="BG116" s="159">
        <f t="shared" si="6"/>
        <v>0</v>
      </c>
      <c r="BH116" s="159">
        <f t="shared" si="7"/>
        <v>0</v>
      </c>
      <c r="BI116" s="159">
        <f t="shared" si="8"/>
        <v>0</v>
      </c>
      <c r="BJ116" s="18" t="s">
        <v>15</v>
      </c>
      <c r="BK116" s="159">
        <f t="shared" si="9"/>
        <v>0</v>
      </c>
      <c r="BL116" s="18" t="s">
        <v>269</v>
      </c>
      <c r="BM116" s="158" t="s">
        <v>1557</v>
      </c>
    </row>
    <row r="117" spans="2:63" s="12" customFormat="1" ht="25.9" customHeight="1">
      <c r="B117" s="133"/>
      <c r="D117" s="344" t="s">
        <v>70</v>
      </c>
      <c r="E117" s="135" t="s">
        <v>135</v>
      </c>
      <c r="F117" s="135" t="s">
        <v>1491</v>
      </c>
      <c r="I117" s="136"/>
      <c r="J117" s="137">
        <f>BK117</f>
        <v>0</v>
      </c>
      <c r="L117" s="133"/>
      <c r="M117" s="138"/>
      <c r="N117" s="139"/>
      <c r="O117" s="139"/>
      <c r="P117" s="140">
        <f>SUM(P118:P119)</f>
        <v>0</v>
      </c>
      <c r="Q117" s="139"/>
      <c r="R117" s="140">
        <f>SUM(R118:R119)</f>
        <v>0</v>
      </c>
      <c r="S117" s="139"/>
      <c r="T117" s="141">
        <f>SUM(T118:T119)</f>
        <v>0</v>
      </c>
      <c r="AR117" s="134" t="s">
        <v>111</v>
      </c>
      <c r="AT117" s="142" t="s">
        <v>70</v>
      </c>
      <c r="AU117" s="142" t="s">
        <v>71</v>
      </c>
      <c r="AY117" s="134" t="s">
        <v>182</v>
      </c>
      <c r="BK117" s="143">
        <f>SUM(BK118:BK119)</f>
        <v>0</v>
      </c>
    </row>
    <row r="118" spans="1:65" s="2" customFormat="1" ht="36">
      <c r="A118" s="33"/>
      <c r="B118" s="146"/>
      <c r="C118" s="147" t="s">
        <v>8</v>
      </c>
      <c r="D118" s="342" t="s">
        <v>184</v>
      </c>
      <c r="E118" s="148" t="s">
        <v>1492</v>
      </c>
      <c r="F118" s="149" t="s">
        <v>1493</v>
      </c>
      <c r="G118" s="150" t="s">
        <v>519</v>
      </c>
      <c r="H118" s="151">
        <v>1</v>
      </c>
      <c r="I118" s="152"/>
      <c r="J118" s="153">
        <f>ROUND(I118*H118,2)</f>
        <v>0</v>
      </c>
      <c r="K118" s="149" t="s">
        <v>3</v>
      </c>
      <c r="L118" s="34"/>
      <c r="M118" s="154" t="s">
        <v>3</v>
      </c>
      <c r="N118" s="155" t="s">
        <v>42</v>
      </c>
      <c r="O118" s="54"/>
      <c r="P118" s="156">
        <f>O118*H118</f>
        <v>0</v>
      </c>
      <c r="Q118" s="156">
        <v>0</v>
      </c>
      <c r="R118" s="156">
        <f>Q118*H118</f>
        <v>0</v>
      </c>
      <c r="S118" s="156">
        <v>0</v>
      </c>
      <c r="T118" s="157">
        <f>S118*H118</f>
        <v>0</v>
      </c>
      <c r="U118" s="33"/>
      <c r="V118" s="33"/>
      <c r="W118" s="33"/>
      <c r="X118" s="33"/>
      <c r="Y118" s="33"/>
      <c r="Z118" s="33"/>
      <c r="AA118" s="33"/>
      <c r="AB118" s="33"/>
      <c r="AC118" s="33"/>
      <c r="AD118" s="33"/>
      <c r="AE118" s="33"/>
      <c r="AR118" s="158" t="s">
        <v>87</v>
      </c>
      <c r="AT118" s="158" t="s">
        <v>184</v>
      </c>
      <c r="AU118" s="158" t="s">
        <v>15</v>
      </c>
      <c r="AY118" s="18" t="s">
        <v>182</v>
      </c>
      <c r="BE118" s="159">
        <f>IF(N118="základní",J118,0)</f>
        <v>0</v>
      </c>
      <c r="BF118" s="159">
        <f>IF(N118="snížená",J118,0)</f>
        <v>0</v>
      </c>
      <c r="BG118" s="159">
        <f>IF(N118="zákl. přenesená",J118,0)</f>
        <v>0</v>
      </c>
      <c r="BH118" s="159">
        <f>IF(N118="sníž. přenesená",J118,0)</f>
        <v>0</v>
      </c>
      <c r="BI118" s="159">
        <f>IF(N118="nulová",J118,0)</f>
        <v>0</v>
      </c>
      <c r="BJ118" s="18" t="s">
        <v>15</v>
      </c>
      <c r="BK118" s="159">
        <f>ROUND(I118*H118,2)</f>
        <v>0</v>
      </c>
      <c r="BL118" s="18" t="s">
        <v>87</v>
      </c>
      <c r="BM118" s="158" t="s">
        <v>1558</v>
      </c>
    </row>
    <row r="119" spans="1:65" s="2" customFormat="1" ht="16.5" customHeight="1">
      <c r="A119" s="33"/>
      <c r="B119" s="146"/>
      <c r="C119" s="147" t="s">
        <v>302</v>
      </c>
      <c r="D119" s="342" t="s">
        <v>184</v>
      </c>
      <c r="E119" s="148" t="s">
        <v>1495</v>
      </c>
      <c r="F119" s="149" t="s">
        <v>1559</v>
      </c>
      <c r="G119" s="150" t="s">
        <v>519</v>
      </c>
      <c r="H119" s="151">
        <v>18</v>
      </c>
      <c r="I119" s="152"/>
      <c r="J119" s="153">
        <f>ROUND(I119*H119,2)</f>
        <v>0</v>
      </c>
      <c r="K119" s="149" t="s">
        <v>3</v>
      </c>
      <c r="L119" s="34"/>
      <c r="M119" s="194" t="s">
        <v>3</v>
      </c>
      <c r="N119" s="195" t="s">
        <v>42</v>
      </c>
      <c r="O119" s="196"/>
      <c r="P119" s="197">
        <f>O119*H119</f>
        <v>0</v>
      </c>
      <c r="Q119" s="197">
        <v>0</v>
      </c>
      <c r="R119" s="197">
        <f>Q119*H119</f>
        <v>0</v>
      </c>
      <c r="S119" s="197">
        <v>0</v>
      </c>
      <c r="T119" s="198">
        <f>S119*H119</f>
        <v>0</v>
      </c>
      <c r="U119" s="33"/>
      <c r="V119" s="33"/>
      <c r="W119" s="33"/>
      <c r="X119" s="33"/>
      <c r="Y119" s="33"/>
      <c r="Z119" s="33"/>
      <c r="AA119" s="33"/>
      <c r="AB119" s="33"/>
      <c r="AC119" s="33"/>
      <c r="AD119" s="33"/>
      <c r="AE119" s="33"/>
      <c r="AR119" s="158" t="s">
        <v>87</v>
      </c>
      <c r="AT119" s="158" t="s">
        <v>184</v>
      </c>
      <c r="AU119" s="158" t="s">
        <v>15</v>
      </c>
      <c r="AY119" s="18" t="s">
        <v>182</v>
      </c>
      <c r="BE119" s="159">
        <f>IF(N119="základní",J119,0)</f>
        <v>0</v>
      </c>
      <c r="BF119" s="159">
        <f>IF(N119="snížená",J119,0)</f>
        <v>0</v>
      </c>
      <c r="BG119" s="159">
        <f>IF(N119="zákl. přenesená",J119,0)</f>
        <v>0</v>
      </c>
      <c r="BH119" s="159">
        <f>IF(N119="sníž. přenesená",J119,0)</f>
        <v>0</v>
      </c>
      <c r="BI119" s="159">
        <f>IF(N119="nulová",J119,0)</f>
        <v>0</v>
      </c>
      <c r="BJ119" s="18" t="s">
        <v>15</v>
      </c>
      <c r="BK119" s="159">
        <f>ROUND(I119*H119,2)</f>
        <v>0</v>
      </c>
      <c r="BL119" s="18" t="s">
        <v>87</v>
      </c>
      <c r="BM119" s="158" t="s">
        <v>1560</v>
      </c>
    </row>
    <row r="120" spans="1:31" s="2" customFormat="1" ht="6.95" customHeight="1">
      <c r="A120" s="33"/>
      <c r="B120" s="43"/>
      <c r="C120" s="44"/>
      <c r="D120" s="44"/>
      <c r="E120" s="44"/>
      <c r="F120" s="44"/>
      <c r="G120" s="44"/>
      <c r="H120" s="44"/>
      <c r="I120" s="44"/>
      <c r="J120" s="44"/>
      <c r="K120" s="44"/>
      <c r="L120" s="34"/>
      <c r="M120" s="33"/>
      <c r="O120" s="33"/>
      <c r="P120" s="33"/>
      <c r="Q120" s="33"/>
      <c r="R120" s="33"/>
      <c r="S120" s="33"/>
      <c r="T120" s="33"/>
      <c r="U120" s="33"/>
      <c r="V120" s="33"/>
      <c r="W120" s="33"/>
      <c r="X120" s="33"/>
      <c r="Y120" s="33"/>
      <c r="Z120" s="33"/>
      <c r="AA120" s="33"/>
      <c r="AB120" s="33"/>
      <c r="AC120" s="33"/>
      <c r="AD120" s="33"/>
      <c r="AE120" s="33"/>
    </row>
  </sheetData>
  <autoFilter ref="C89:K119"/>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4"/>
  <sheetViews>
    <sheetView showGridLines="0" workbookViewId="0" topLeftCell="A74">
      <selection activeCell="D91" sqref="D91:D11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123</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s="1" customFormat="1" ht="12" customHeight="1">
      <c r="B8" s="21"/>
      <c r="D8" s="28" t="s">
        <v>139</v>
      </c>
      <c r="L8" s="21"/>
    </row>
    <row r="9" spans="1:31" s="2" customFormat="1" ht="16.5" customHeight="1">
      <c r="A9" s="33"/>
      <c r="B9" s="34"/>
      <c r="C9" s="33"/>
      <c r="D9" s="33"/>
      <c r="E9" s="326" t="s">
        <v>140</v>
      </c>
      <c r="F9" s="329"/>
      <c r="G9" s="329"/>
      <c r="H9" s="329"/>
      <c r="I9" s="33"/>
      <c r="J9" s="33"/>
      <c r="K9" s="33"/>
      <c r="L9" s="99"/>
      <c r="S9" s="33"/>
      <c r="T9" s="33"/>
      <c r="U9" s="33"/>
      <c r="V9" s="33"/>
      <c r="W9" s="33"/>
      <c r="X9" s="33"/>
      <c r="Y9" s="33"/>
      <c r="Z9" s="33"/>
      <c r="AA9" s="33"/>
      <c r="AB9" s="33"/>
      <c r="AC9" s="33"/>
      <c r="AD9" s="33"/>
      <c r="AE9" s="33"/>
    </row>
    <row r="10" spans="1:31" s="2" customFormat="1" ht="12" customHeight="1">
      <c r="A10" s="33"/>
      <c r="B10" s="34"/>
      <c r="C10" s="33"/>
      <c r="D10" s="28" t="s">
        <v>141</v>
      </c>
      <c r="E10" s="33"/>
      <c r="F10" s="33"/>
      <c r="G10" s="33"/>
      <c r="H10" s="33"/>
      <c r="I10" s="33"/>
      <c r="J10" s="33"/>
      <c r="K10" s="33"/>
      <c r="L10" s="99"/>
      <c r="S10" s="33"/>
      <c r="T10" s="33"/>
      <c r="U10" s="33"/>
      <c r="V10" s="33"/>
      <c r="W10" s="33"/>
      <c r="X10" s="33"/>
      <c r="Y10" s="33"/>
      <c r="Z10" s="33"/>
      <c r="AA10" s="33"/>
      <c r="AB10" s="33"/>
      <c r="AC10" s="33"/>
      <c r="AD10" s="33"/>
      <c r="AE10" s="33"/>
    </row>
    <row r="11" spans="1:31" s="2" customFormat="1" ht="16.5" customHeight="1">
      <c r="A11" s="33"/>
      <c r="B11" s="34"/>
      <c r="C11" s="33"/>
      <c r="D11" s="33"/>
      <c r="E11" s="302" t="s">
        <v>1561</v>
      </c>
      <c r="F11" s="329"/>
      <c r="G11" s="329"/>
      <c r="H11" s="329"/>
      <c r="I11" s="33"/>
      <c r="J11" s="33"/>
      <c r="K11" s="33"/>
      <c r="L11" s="99"/>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9"/>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9"/>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stavby'!AU8</f>
        <v>28. 8. 2018</v>
      </c>
      <c r="K14" s="33"/>
      <c r="L14" s="99"/>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9"/>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
        <v>3</v>
      </c>
      <c r="K16" s="33"/>
      <c r="L16" s="99"/>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3</v>
      </c>
      <c r="K17" s="33"/>
      <c r="L17" s="99"/>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9"/>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28" t="s">
        <v>26</v>
      </c>
      <c r="J19" s="29" t="str">
        <f>'Rekapitulace stavby'!AU13</f>
        <v>Vyplň údaj</v>
      </c>
      <c r="K19" s="33"/>
      <c r="L19" s="99"/>
      <c r="S19" s="33"/>
      <c r="T19" s="33"/>
      <c r="U19" s="33"/>
      <c r="V19" s="33"/>
      <c r="W19" s="33"/>
      <c r="X19" s="33"/>
      <c r="Y19" s="33"/>
      <c r="Z19" s="33"/>
      <c r="AA19" s="33"/>
      <c r="AB19" s="33"/>
      <c r="AC19" s="33"/>
      <c r="AD19" s="33"/>
      <c r="AE19" s="33"/>
    </row>
    <row r="20" spans="1:31" s="2" customFormat="1" ht="18" customHeight="1">
      <c r="A20" s="33"/>
      <c r="B20" s="34"/>
      <c r="C20" s="33"/>
      <c r="D20" s="33"/>
      <c r="E20" s="330" t="str">
        <f>'Rekapitulace stavby'!E14</f>
        <v>Vyplň údaj</v>
      </c>
      <c r="F20" s="318"/>
      <c r="G20" s="318"/>
      <c r="H20" s="318"/>
      <c r="I20" s="28" t="s">
        <v>28</v>
      </c>
      <c r="J20" s="29" t="str">
        <f>'Rekapitulace stavby'!AU14</f>
        <v>Vyplň údaj</v>
      </c>
      <c r="K20" s="33"/>
      <c r="L20" s="99"/>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9"/>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28" t="s">
        <v>26</v>
      </c>
      <c r="J22" s="26" t="s">
        <v>3</v>
      </c>
      <c r="K22" s="33"/>
      <c r="L22" s="99"/>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28</v>
      </c>
      <c r="J23" s="26" t="s">
        <v>3</v>
      </c>
      <c r="K23" s="33"/>
      <c r="L23" s="99"/>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9"/>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28" t="s">
        <v>26</v>
      </c>
      <c r="J25" s="26" t="str">
        <f>IF('Rekapitulace stavby'!AU19="","",'Rekapitulace stavby'!AU19)</f>
        <v/>
      </c>
      <c r="K25" s="33"/>
      <c r="L25" s="99"/>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stavby'!AU20="","",'Rekapitulace stavby'!AU20)</f>
        <v/>
      </c>
      <c r="K26" s="33"/>
      <c r="L26" s="99"/>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9"/>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33"/>
      <c r="J28" s="33"/>
      <c r="K28" s="33"/>
      <c r="L28" s="99"/>
      <c r="S28" s="33"/>
      <c r="T28" s="33"/>
      <c r="U28" s="33"/>
      <c r="V28" s="33"/>
      <c r="W28" s="33"/>
      <c r="X28" s="33"/>
      <c r="Y28" s="33"/>
      <c r="Z28" s="33"/>
      <c r="AA28" s="33"/>
      <c r="AB28" s="33"/>
      <c r="AC28" s="33"/>
      <c r="AD28" s="33"/>
      <c r="AE28" s="33"/>
    </row>
    <row r="29" spans="1:31" s="8" customFormat="1" ht="16.5" customHeight="1">
      <c r="A29" s="100"/>
      <c r="B29" s="101"/>
      <c r="C29" s="100"/>
      <c r="D29" s="100"/>
      <c r="E29" s="322" t="s">
        <v>3</v>
      </c>
      <c r="F29" s="322"/>
      <c r="G29" s="322"/>
      <c r="H29" s="32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99"/>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63"/>
      <c r="J31" s="63"/>
      <c r="K31" s="63"/>
      <c r="L31" s="99"/>
      <c r="S31" s="33"/>
      <c r="T31" s="33"/>
      <c r="U31" s="33"/>
      <c r="V31" s="33"/>
      <c r="W31" s="33"/>
      <c r="X31" s="33"/>
      <c r="Y31" s="33"/>
      <c r="Z31" s="33"/>
      <c r="AA31" s="33"/>
      <c r="AB31" s="33"/>
      <c r="AC31" s="33"/>
      <c r="AD31" s="33"/>
      <c r="AE31" s="33"/>
    </row>
    <row r="32" spans="1:31" s="2" customFormat="1" ht="25.35" customHeight="1">
      <c r="A32" s="33"/>
      <c r="B32" s="34"/>
      <c r="C32" s="33"/>
      <c r="D32" s="103" t="s">
        <v>37</v>
      </c>
      <c r="E32" s="33"/>
      <c r="F32" s="33"/>
      <c r="G32" s="33"/>
      <c r="H32" s="33"/>
      <c r="I32" s="33"/>
      <c r="J32" s="68">
        <f>ROUND(J88,2)</f>
        <v>0</v>
      </c>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37" t="s">
        <v>38</v>
      </c>
      <c r="J34" s="37" t="s">
        <v>40</v>
      </c>
      <c r="K34" s="33"/>
      <c r="L34" s="99"/>
      <c r="S34" s="33"/>
      <c r="T34" s="33"/>
      <c r="U34" s="33"/>
      <c r="V34" s="33"/>
      <c r="W34" s="33"/>
      <c r="X34" s="33"/>
      <c r="Y34" s="33"/>
      <c r="Z34" s="33"/>
      <c r="AA34" s="33"/>
      <c r="AB34" s="33"/>
      <c r="AC34" s="33"/>
      <c r="AD34" s="33"/>
      <c r="AE34" s="33"/>
    </row>
    <row r="35" spans="1:31" s="2" customFormat="1" ht="14.45" customHeight="1">
      <c r="A35" s="33"/>
      <c r="B35" s="34"/>
      <c r="C35" s="33"/>
      <c r="D35" s="98" t="s">
        <v>41</v>
      </c>
      <c r="E35" s="28" t="s">
        <v>42</v>
      </c>
      <c r="F35" s="104">
        <f>ROUND((SUM(BE88:BE113)),2)</f>
        <v>0</v>
      </c>
      <c r="G35" s="33"/>
      <c r="H35" s="33"/>
      <c r="I35" s="105">
        <v>0.21</v>
      </c>
      <c r="J35" s="104">
        <f>ROUND(((SUM(BE88:BE113))*I35),2)</f>
        <v>0</v>
      </c>
      <c r="K35" s="33"/>
      <c r="L35" s="99"/>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04">
        <f>ROUND((SUM(BF88:BF113)),2)</f>
        <v>0</v>
      </c>
      <c r="G36" s="33"/>
      <c r="H36" s="33"/>
      <c r="I36" s="105">
        <v>0.15</v>
      </c>
      <c r="J36" s="104">
        <f>ROUND(((SUM(BF88:BF113))*I36),2)</f>
        <v>0</v>
      </c>
      <c r="K36" s="33"/>
      <c r="L36" s="99"/>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4">
        <f>ROUND((SUM(BG88:BG113)),2)</f>
        <v>0</v>
      </c>
      <c r="G37" s="33"/>
      <c r="H37" s="33"/>
      <c r="I37" s="105">
        <v>0.21</v>
      </c>
      <c r="J37" s="104">
        <f>0</f>
        <v>0</v>
      </c>
      <c r="K37" s="33"/>
      <c r="L37" s="99"/>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04">
        <f>ROUND((SUM(BH88:BH113)),2)</f>
        <v>0</v>
      </c>
      <c r="G38" s="33"/>
      <c r="H38" s="33"/>
      <c r="I38" s="105">
        <v>0.15</v>
      </c>
      <c r="J38" s="104">
        <f>0</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04">
        <f>ROUND((SUM(BI88:BI113)),2)</f>
        <v>0</v>
      </c>
      <c r="G39" s="33"/>
      <c r="H39" s="33"/>
      <c r="I39" s="105">
        <v>0</v>
      </c>
      <c r="J39" s="104">
        <f>0</f>
        <v>0</v>
      </c>
      <c r="K39" s="33"/>
      <c r="L39" s="99"/>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9"/>
      <c r="S40" s="33"/>
      <c r="T40" s="33"/>
      <c r="U40" s="33"/>
      <c r="V40" s="33"/>
      <c r="W40" s="33"/>
      <c r="X40" s="33"/>
      <c r="Y40" s="33"/>
      <c r="Z40" s="33"/>
      <c r="AA40" s="33"/>
      <c r="AB40" s="33"/>
      <c r="AC40" s="33"/>
      <c r="AD40" s="33"/>
      <c r="AE40" s="33"/>
    </row>
    <row r="41" spans="1:31" s="2" customFormat="1" ht="25.35" customHeight="1">
      <c r="A41" s="33"/>
      <c r="B41" s="34"/>
      <c r="C41" s="106"/>
      <c r="D41" s="107" t="s">
        <v>47</v>
      </c>
      <c r="E41" s="57"/>
      <c r="F41" s="57"/>
      <c r="G41" s="108" t="s">
        <v>48</v>
      </c>
      <c r="H41" s="109" t="s">
        <v>49</v>
      </c>
      <c r="I41" s="57"/>
      <c r="J41" s="110">
        <f>SUM(J32:J39)</f>
        <v>0</v>
      </c>
      <c r="K41" s="111"/>
      <c r="L41" s="99"/>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9"/>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9"/>
      <c r="S46" s="33"/>
      <c r="T46" s="33"/>
      <c r="U46" s="33"/>
      <c r="V46" s="33"/>
      <c r="W46" s="33"/>
      <c r="X46" s="33"/>
      <c r="Y46" s="33"/>
      <c r="Z46" s="33"/>
      <c r="AA46" s="33"/>
      <c r="AB46" s="33"/>
      <c r="AC46" s="33"/>
      <c r="AD46" s="33"/>
      <c r="AE46" s="33"/>
    </row>
    <row r="47" spans="1:31" s="2" customFormat="1" ht="24.95" customHeight="1">
      <c r="A47" s="33"/>
      <c r="B47" s="34"/>
      <c r="C47" s="22" t="s">
        <v>146</v>
      </c>
      <c r="D47" s="33"/>
      <c r="E47" s="33"/>
      <c r="F47" s="33"/>
      <c r="G47" s="33"/>
      <c r="H47" s="33"/>
      <c r="I47" s="33"/>
      <c r="J47" s="33"/>
      <c r="K47" s="33"/>
      <c r="L47" s="99"/>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9"/>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16.5" customHeight="1">
      <c r="A50" s="33"/>
      <c r="B50" s="34"/>
      <c r="C50" s="33"/>
      <c r="D50" s="33"/>
      <c r="E50" s="326" t="str">
        <f>E7</f>
        <v>Rekonstrukce koupelen</v>
      </c>
      <c r="F50" s="327"/>
      <c r="G50" s="327"/>
      <c r="H50" s="327"/>
      <c r="I50" s="33"/>
      <c r="J50" s="33"/>
      <c r="K50" s="33"/>
      <c r="L50" s="99"/>
      <c r="S50" s="33"/>
      <c r="T50" s="33"/>
      <c r="U50" s="33"/>
      <c r="V50" s="33"/>
      <c r="W50" s="33"/>
      <c r="X50" s="33"/>
      <c r="Y50" s="33"/>
      <c r="Z50" s="33"/>
      <c r="AA50" s="33"/>
      <c r="AB50" s="33"/>
      <c r="AC50" s="33"/>
      <c r="AD50" s="33"/>
      <c r="AE50" s="33"/>
    </row>
    <row r="51" spans="2:12" s="1" customFormat="1" ht="12" customHeight="1">
      <c r="B51" s="21"/>
      <c r="C51" s="28" t="s">
        <v>139</v>
      </c>
      <c r="L51" s="21"/>
    </row>
    <row r="52" spans="1:31" s="2" customFormat="1" ht="16.5" customHeight="1">
      <c r="A52" s="33"/>
      <c r="B52" s="34"/>
      <c r="C52" s="33"/>
      <c r="D52" s="33"/>
      <c r="E52" s="326" t="s">
        <v>140</v>
      </c>
      <c r="F52" s="329"/>
      <c r="G52" s="329"/>
      <c r="H52" s="329"/>
      <c r="I52" s="33"/>
      <c r="J52" s="33"/>
      <c r="K52" s="33"/>
      <c r="L52" s="99"/>
      <c r="S52" s="33"/>
      <c r="T52" s="33"/>
      <c r="U52" s="33"/>
      <c r="V52" s="33"/>
      <c r="W52" s="33"/>
      <c r="X52" s="33"/>
      <c r="Y52" s="33"/>
      <c r="Z52" s="33"/>
      <c r="AA52" s="33"/>
      <c r="AB52" s="33"/>
      <c r="AC52" s="33"/>
      <c r="AD52" s="33"/>
      <c r="AE52" s="33"/>
    </row>
    <row r="53" spans="1:31" s="2" customFormat="1" ht="12" customHeight="1">
      <c r="A53" s="33"/>
      <c r="B53" s="34"/>
      <c r="C53" s="28" t="s">
        <v>141</v>
      </c>
      <c r="D53" s="33"/>
      <c r="E53" s="33"/>
      <c r="F53" s="33"/>
      <c r="G53" s="33"/>
      <c r="H53" s="33"/>
      <c r="I53" s="33"/>
      <c r="J53" s="33"/>
      <c r="K53" s="33"/>
      <c r="L53" s="99"/>
      <c r="S53" s="33"/>
      <c r="T53" s="33"/>
      <c r="U53" s="33"/>
      <c r="V53" s="33"/>
      <c r="W53" s="33"/>
      <c r="X53" s="33"/>
      <c r="Y53" s="33"/>
      <c r="Z53" s="33"/>
      <c r="AA53" s="33"/>
      <c r="AB53" s="33"/>
      <c r="AC53" s="33"/>
      <c r="AD53" s="33"/>
      <c r="AE53" s="33"/>
    </row>
    <row r="54" spans="1:31" s="2" customFormat="1" ht="16.5" customHeight="1">
      <c r="A54" s="33"/>
      <c r="B54" s="34"/>
      <c r="C54" s="33"/>
      <c r="D54" s="33"/>
      <c r="E54" s="302" t="str">
        <f>E11</f>
        <v>4 - Vzduchotechnika</v>
      </c>
      <c r="F54" s="329"/>
      <c r="G54" s="329"/>
      <c r="H54" s="329"/>
      <c r="I54" s="33"/>
      <c r="J54" s="33"/>
      <c r="K54" s="33"/>
      <c r="L54" s="99"/>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9"/>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28. 8. 2018</v>
      </c>
      <c r="K56" s="33"/>
      <c r="L56" s="99"/>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28" t="s">
        <v>31</v>
      </c>
      <c r="J58" s="31" t="str">
        <f>E23</f>
        <v>PROJECTICA s.r.o.</v>
      </c>
      <c r="K58" s="33"/>
      <c r="L58" s="99"/>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28" t="s">
        <v>34</v>
      </c>
      <c r="J59" s="31" t="str">
        <f>E26</f>
        <v xml:space="preserve"> </v>
      </c>
      <c r="K59" s="33"/>
      <c r="L59" s="99"/>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9"/>
      <c r="S60" s="33"/>
      <c r="T60" s="33"/>
      <c r="U60" s="33"/>
      <c r="V60" s="33"/>
      <c r="W60" s="33"/>
      <c r="X60" s="33"/>
      <c r="Y60" s="33"/>
      <c r="Z60" s="33"/>
      <c r="AA60" s="33"/>
      <c r="AB60" s="33"/>
      <c r="AC60" s="33"/>
      <c r="AD60" s="33"/>
      <c r="AE60" s="33"/>
    </row>
    <row r="61" spans="1:31" s="2" customFormat="1" ht="29.25" customHeight="1">
      <c r="A61" s="33"/>
      <c r="B61" s="34"/>
      <c r="C61" s="112" t="s">
        <v>147</v>
      </c>
      <c r="D61" s="106"/>
      <c r="E61" s="106"/>
      <c r="F61" s="106"/>
      <c r="G61" s="106"/>
      <c r="H61" s="106"/>
      <c r="I61" s="106"/>
      <c r="J61" s="113" t="s">
        <v>148</v>
      </c>
      <c r="K61" s="106"/>
      <c r="L61" s="99"/>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9"/>
      <c r="S62" s="33"/>
      <c r="T62" s="33"/>
      <c r="U62" s="33"/>
      <c r="V62" s="33"/>
      <c r="W62" s="33"/>
      <c r="X62" s="33"/>
      <c r="Y62" s="33"/>
      <c r="Z62" s="33"/>
      <c r="AA62" s="33"/>
      <c r="AB62" s="33"/>
      <c r="AC62" s="33"/>
      <c r="AD62" s="33"/>
      <c r="AE62" s="33"/>
    </row>
    <row r="63" spans="1:47" s="2" customFormat="1" ht="22.9" customHeight="1">
      <c r="A63" s="33"/>
      <c r="B63" s="34"/>
      <c r="C63" s="114" t="s">
        <v>69</v>
      </c>
      <c r="D63" s="33"/>
      <c r="E63" s="33"/>
      <c r="F63" s="33"/>
      <c r="G63" s="33"/>
      <c r="H63" s="33"/>
      <c r="I63" s="33"/>
      <c r="J63" s="68">
        <f>J88</f>
        <v>0</v>
      </c>
      <c r="K63" s="33"/>
      <c r="L63" s="99"/>
      <c r="S63" s="33"/>
      <c r="T63" s="33"/>
      <c r="U63" s="33"/>
      <c r="V63" s="33"/>
      <c r="W63" s="33"/>
      <c r="X63" s="33"/>
      <c r="Y63" s="33"/>
      <c r="Z63" s="33"/>
      <c r="AA63" s="33"/>
      <c r="AB63" s="33"/>
      <c r="AC63" s="33"/>
      <c r="AD63" s="33"/>
      <c r="AE63" s="33"/>
      <c r="AU63" s="18" t="s">
        <v>149</v>
      </c>
    </row>
    <row r="64" spans="2:12" s="9" customFormat="1" ht="24.95" customHeight="1">
      <c r="B64" s="115"/>
      <c r="D64" s="116" t="s">
        <v>158</v>
      </c>
      <c r="E64" s="117"/>
      <c r="F64" s="117"/>
      <c r="G64" s="117"/>
      <c r="H64" s="117"/>
      <c r="I64" s="117"/>
      <c r="J64" s="118">
        <f>J89</f>
        <v>0</v>
      </c>
      <c r="L64" s="115"/>
    </row>
    <row r="65" spans="2:12" s="10" customFormat="1" ht="19.9" customHeight="1">
      <c r="B65" s="119"/>
      <c r="D65" s="120" t="s">
        <v>1562</v>
      </c>
      <c r="E65" s="121"/>
      <c r="F65" s="121"/>
      <c r="G65" s="121"/>
      <c r="H65" s="121"/>
      <c r="I65" s="121"/>
      <c r="J65" s="122">
        <f>J90</f>
        <v>0</v>
      </c>
      <c r="L65" s="119"/>
    </row>
    <row r="66" spans="2:12" s="9" customFormat="1" ht="24.95" customHeight="1">
      <c r="B66" s="115"/>
      <c r="D66" s="116" t="s">
        <v>1563</v>
      </c>
      <c r="E66" s="117"/>
      <c r="F66" s="117"/>
      <c r="G66" s="117"/>
      <c r="H66" s="117"/>
      <c r="I66" s="117"/>
      <c r="J66" s="118">
        <f>J106</f>
        <v>0</v>
      </c>
      <c r="L66" s="115"/>
    </row>
    <row r="67" spans="1:31" s="2" customFormat="1" ht="21.75" customHeight="1">
      <c r="A67" s="33"/>
      <c r="B67" s="34"/>
      <c r="C67" s="33"/>
      <c r="D67" s="33"/>
      <c r="E67" s="33"/>
      <c r="F67" s="33"/>
      <c r="G67" s="33"/>
      <c r="H67" s="33"/>
      <c r="I67" s="33"/>
      <c r="J67" s="33"/>
      <c r="K67" s="33"/>
      <c r="L67" s="99"/>
      <c r="S67" s="33"/>
      <c r="T67" s="33"/>
      <c r="U67" s="33"/>
      <c r="V67" s="33"/>
      <c r="W67" s="33"/>
      <c r="X67" s="33"/>
      <c r="Y67" s="33"/>
      <c r="Z67" s="33"/>
      <c r="AA67" s="33"/>
      <c r="AB67" s="33"/>
      <c r="AC67" s="33"/>
      <c r="AD67" s="33"/>
      <c r="AE67" s="33"/>
    </row>
    <row r="68" spans="1:31" s="2" customFormat="1" ht="6.95" customHeight="1">
      <c r="A68" s="33"/>
      <c r="B68" s="43"/>
      <c r="C68" s="44"/>
      <c r="D68" s="44"/>
      <c r="E68" s="44"/>
      <c r="F68" s="44"/>
      <c r="G68" s="44"/>
      <c r="H68" s="44"/>
      <c r="I68" s="44"/>
      <c r="J68" s="44"/>
      <c r="K68" s="44"/>
      <c r="L68" s="99"/>
      <c r="S68" s="33"/>
      <c r="T68" s="33"/>
      <c r="U68" s="33"/>
      <c r="V68" s="33"/>
      <c r="W68" s="33"/>
      <c r="X68" s="33"/>
      <c r="Y68" s="33"/>
      <c r="Z68" s="33"/>
      <c r="AA68" s="33"/>
      <c r="AB68" s="33"/>
      <c r="AC68" s="33"/>
      <c r="AD68" s="33"/>
      <c r="AE68" s="33"/>
    </row>
    <row r="72" spans="1:31" s="2" customFormat="1" ht="6.95" customHeight="1">
      <c r="A72" s="33"/>
      <c r="B72" s="45"/>
      <c r="C72" s="46"/>
      <c r="D72" s="46"/>
      <c r="E72" s="46"/>
      <c r="F72" s="46"/>
      <c r="G72" s="46"/>
      <c r="H72" s="46"/>
      <c r="I72" s="46"/>
      <c r="J72" s="46"/>
      <c r="K72" s="46"/>
      <c r="L72" s="99"/>
      <c r="S72" s="33"/>
      <c r="T72" s="33"/>
      <c r="U72" s="33"/>
      <c r="V72" s="33"/>
      <c r="W72" s="33"/>
      <c r="X72" s="33"/>
      <c r="Y72" s="33"/>
      <c r="Z72" s="33"/>
      <c r="AA72" s="33"/>
      <c r="AB72" s="33"/>
      <c r="AC72" s="33"/>
      <c r="AD72" s="33"/>
      <c r="AE72" s="33"/>
    </row>
    <row r="73" spans="1:31" s="2" customFormat="1" ht="24.95" customHeight="1">
      <c r="A73" s="33"/>
      <c r="B73" s="34"/>
      <c r="C73" s="22" t="s">
        <v>167</v>
      </c>
      <c r="D73" s="33"/>
      <c r="E73" s="33"/>
      <c r="F73" s="33"/>
      <c r="G73" s="33"/>
      <c r="H73" s="33"/>
      <c r="I73" s="33"/>
      <c r="J73" s="33"/>
      <c r="K73" s="33"/>
      <c r="L73" s="99"/>
      <c r="S73" s="33"/>
      <c r="T73" s="33"/>
      <c r="U73" s="33"/>
      <c r="V73" s="33"/>
      <c r="W73" s="33"/>
      <c r="X73" s="33"/>
      <c r="Y73" s="33"/>
      <c r="Z73" s="33"/>
      <c r="AA73" s="33"/>
      <c r="AB73" s="33"/>
      <c r="AC73" s="33"/>
      <c r="AD73" s="33"/>
      <c r="AE73" s="33"/>
    </row>
    <row r="74" spans="1:31" s="2" customFormat="1" ht="6.95" customHeight="1">
      <c r="A74" s="33"/>
      <c r="B74" s="34"/>
      <c r="C74" s="33"/>
      <c r="D74" s="33"/>
      <c r="E74" s="33"/>
      <c r="F74" s="33"/>
      <c r="G74" s="33"/>
      <c r="H74" s="33"/>
      <c r="I74" s="33"/>
      <c r="J74" s="33"/>
      <c r="K74" s="33"/>
      <c r="L74" s="99"/>
      <c r="S74" s="33"/>
      <c r="T74" s="33"/>
      <c r="U74" s="33"/>
      <c r="V74" s="33"/>
      <c r="W74" s="33"/>
      <c r="X74" s="33"/>
      <c r="Y74" s="33"/>
      <c r="Z74" s="33"/>
      <c r="AA74" s="33"/>
      <c r="AB74" s="33"/>
      <c r="AC74" s="33"/>
      <c r="AD74" s="33"/>
      <c r="AE74" s="33"/>
    </row>
    <row r="75" spans="1:31" s="2" customFormat="1" ht="12" customHeight="1">
      <c r="A75" s="33"/>
      <c r="B75" s="34"/>
      <c r="C75" s="28" t="s">
        <v>17</v>
      </c>
      <c r="D75" s="33"/>
      <c r="E75" s="33"/>
      <c r="F75" s="33"/>
      <c r="G75" s="33"/>
      <c r="H75" s="33"/>
      <c r="I75" s="33"/>
      <c r="J75" s="33"/>
      <c r="K75" s="33"/>
      <c r="L75" s="99"/>
      <c r="S75" s="33"/>
      <c r="T75" s="33"/>
      <c r="U75" s="33"/>
      <c r="V75" s="33"/>
      <c r="W75" s="33"/>
      <c r="X75" s="33"/>
      <c r="Y75" s="33"/>
      <c r="Z75" s="33"/>
      <c r="AA75" s="33"/>
      <c r="AB75" s="33"/>
      <c r="AC75" s="33"/>
      <c r="AD75" s="33"/>
      <c r="AE75" s="33"/>
    </row>
    <row r="76" spans="1:31" s="2" customFormat="1" ht="16.5" customHeight="1">
      <c r="A76" s="33"/>
      <c r="B76" s="34"/>
      <c r="C76" s="33"/>
      <c r="D76" s="33"/>
      <c r="E76" s="326" t="str">
        <f>E7</f>
        <v>Rekonstrukce koupelen</v>
      </c>
      <c r="F76" s="327"/>
      <c r="G76" s="327"/>
      <c r="H76" s="327"/>
      <c r="I76" s="33"/>
      <c r="J76" s="33"/>
      <c r="K76" s="33"/>
      <c r="L76" s="99"/>
      <c r="S76" s="33"/>
      <c r="T76" s="33"/>
      <c r="U76" s="33"/>
      <c r="V76" s="33"/>
      <c r="W76" s="33"/>
      <c r="X76" s="33"/>
      <c r="Y76" s="33"/>
      <c r="Z76" s="33"/>
      <c r="AA76" s="33"/>
      <c r="AB76" s="33"/>
      <c r="AC76" s="33"/>
      <c r="AD76" s="33"/>
      <c r="AE76" s="33"/>
    </row>
    <row r="77" spans="2:12" s="1" customFormat="1" ht="12" customHeight="1">
      <c r="B77" s="21"/>
      <c r="C77" s="28" t="s">
        <v>139</v>
      </c>
      <c r="L77" s="21"/>
    </row>
    <row r="78" spans="1:31" s="2" customFormat="1" ht="16.5" customHeight="1">
      <c r="A78" s="33"/>
      <c r="B78" s="34"/>
      <c r="C78" s="33"/>
      <c r="D78" s="33"/>
      <c r="E78" s="326" t="s">
        <v>140</v>
      </c>
      <c r="F78" s="329"/>
      <c r="G78" s="329"/>
      <c r="H78" s="329"/>
      <c r="I78" s="33"/>
      <c r="J78" s="33"/>
      <c r="K78" s="33"/>
      <c r="L78" s="99"/>
      <c r="S78" s="33"/>
      <c r="T78" s="33"/>
      <c r="U78" s="33"/>
      <c r="V78" s="33"/>
      <c r="W78" s="33"/>
      <c r="X78" s="33"/>
      <c r="Y78" s="33"/>
      <c r="Z78" s="33"/>
      <c r="AA78" s="33"/>
      <c r="AB78" s="33"/>
      <c r="AC78" s="33"/>
      <c r="AD78" s="33"/>
      <c r="AE78" s="33"/>
    </row>
    <row r="79" spans="1:31" s="2" customFormat="1" ht="12" customHeight="1">
      <c r="A79" s="33"/>
      <c r="B79" s="34"/>
      <c r="C79" s="28" t="s">
        <v>141</v>
      </c>
      <c r="D79" s="33"/>
      <c r="E79" s="33"/>
      <c r="F79" s="33"/>
      <c r="G79" s="33"/>
      <c r="H79" s="33"/>
      <c r="I79" s="33"/>
      <c r="J79" s="33"/>
      <c r="K79" s="33"/>
      <c r="L79" s="99"/>
      <c r="S79" s="33"/>
      <c r="T79" s="33"/>
      <c r="U79" s="33"/>
      <c r="V79" s="33"/>
      <c r="W79" s="33"/>
      <c r="X79" s="33"/>
      <c r="Y79" s="33"/>
      <c r="Z79" s="33"/>
      <c r="AA79" s="33"/>
      <c r="AB79" s="33"/>
      <c r="AC79" s="33"/>
      <c r="AD79" s="33"/>
      <c r="AE79" s="33"/>
    </row>
    <row r="80" spans="1:31" s="2" customFormat="1" ht="16.5" customHeight="1">
      <c r="A80" s="33"/>
      <c r="B80" s="34"/>
      <c r="C80" s="33"/>
      <c r="D80" s="33"/>
      <c r="E80" s="302" t="str">
        <f>E11</f>
        <v>4 - Vzduchotechnika</v>
      </c>
      <c r="F80" s="329"/>
      <c r="G80" s="329"/>
      <c r="H80" s="329"/>
      <c r="I80" s="33"/>
      <c r="J80" s="33"/>
      <c r="K80" s="33"/>
      <c r="L80" s="99"/>
      <c r="S80" s="33"/>
      <c r="T80" s="33"/>
      <c r="U80" s="33"/>
      <c r="V80" s="33"/>
      <c r="W80" s="33"/>
      <c r="X80" s="33"/>
      <c r="Y80" s="33"/>
      <c r="Z80" s="33"/>
      <c r="AA80" s="33"/>
      <c r="AB80" s="33"/>
      <c r="AC80" s="33"/>
      <c r="AD80" s="33"/>
      <c r="AE80" s="33"/>
    </row>
    <row r="81" spans="1:31" s="2" customFormat="1" ht="6.95" customHeight="1">
      <c r="A81" s="33"/>
      <c r="B81" s="34"/>
      <c r="C81" s="33"/>
      <c r="D81" s="33"/>
      <c r="E81" s="33"/>
      <c r="F81" s="33"/>
      <c r="G81" s="33"/>
      <c r="H81" s="33"/>
      <c r="I81" s="33"/>
      <c r="J81" s="33"/>
      <c r="K81" s="33"/>
      <c r="L81" s="99"/>
      <c r="S81" s="33"/>
      <c r="T81" s="33"/>
      <c r="U81" s="33"/>
      <c r="V81" s="33"/>
      <c r="W81" s="33"/>
      <c r="X81" s="33"/>
      <c r="Y81" s="33"/>
      <c r="Z81" s="33"/>
      <c r="AA81" s="33"/>
      <c r="AB81" s="33"/>
      <c r="AC81" s="33"/>
      <c r="AD81" s="33"/>
      <c r="AE81" s="33"/>
    </row>
    <row r="82" spans="1:31" s="2" customFormat="1" ht="12" customHeight="1">
      <c r="A82" s="33"/>
      <c r="B82" s="34"/>
      <c r="C82" s="28" t="s">
        <v>21</v>
      </c>
      <c r="D82" s="33"/>
      <c r="E82" s="33"/>
      <c r="F82" s="26" t="str">
        <f>F14</f>
        <v xml:space="preserve"> </v>
      </c>
      <c r="G82" s="33"/>
      <c r="H82" s="33"/>
      <c r="I82" s="28" t="s">
        <v>23</v>
      </c>
      <c r="J82" s="51" t="str">
        <f>IF(J14="","",J14)</f>
        <v>28. 8. 2018</v>
      </c>
      <c r="K82" s="33"/>
      <c r="L82" s="99"/>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99"/>
      <c r="S83" s="33"/>
      <c r="T83" s="33"/>
      <c r="U83" s="33"/>
      <c r="V83" s="33"/>
      <c r="W83" s="33"/>
      <c r="X83" s="33"/>
      <c r="Y83" s="33"/>
      <c r="Z83" s="33"/>
      <c r="AA83" s="33"/>
      <c r="AB83" s="33"/>
      <c r="AC83" s="33"/>
      <c r="AD83" s="33"/>
      <c r="AE83" s="33"/>
    </row>
    <row r="84" spans="1:31" s="2" customFormat="1" ht="15.2" customHeight="1">
      <c r="A84" s="33"/>
      <c r="B84" s="34"/>
      <c r="C84" s="28" t="s">
        <v>25</v>
      </c>
      <c r="D84" s="33"/>
      <c r="E84" s="33"/>
      <c r="F84" s="26" t="str">
        <f>E17</f>
        <v>Správa účelových zařízení VŠE</v>
      </c>
      <c r="G84" s="33"/>
      <c r="H84" s="33"/>
      <c r="I84" s="28" t="s">
        <v>31</v>
      </c>
      <c r="J84" s="31" t="str">
        <f>E23</f>
        <v>PROJECTICA s.r.o.</v>
      </c>
      <c r="K84" s="33"/>
      <c r="L84" s="99"/>
      <c r="S84" s="33"/>
      <c r="T84" s="33"/>
      <c r="U84" s="33"/>
      <c r="V84" s="33"/>
      <c r="W84" s="33"/>
      <c r="X84" s="33"/>
      <c r="Y84" s="33"/>
      <c r="Z84" s="33"/>
      <c r="AA84" s="33"/>
      <c r="AB84" s="33"/>
      <c r="AC84" s="33"/>
      <c r="AD84" s="33"/>
      <c r="AE84" s="33"/>
    </row>
    <row r="85" spans="1:31" s="2" customFormat="1" ht="15.2" customHeight="1">
      <c r="A85" s="33"/>
      <c r="B85" s="34"/>
      <c r="C85" s="28" t="s">
        <v>29</v>
      </c>
      <c r="D85" s="33"/>
      <c r="E85" s="33"/>
      <c r="F85" s="26" t="str">
        <f>IF(E20="","",E20)</f>
        <v>Vyplň údaj</v>
      </c>
      <c r="G85" s="33"/>
      <c r="H85" s="33"/>
      <c r="I85" s="28" t="s">
        <v>34</v>
      </c>
      <c r="J85" s="31" t="str">
        <f>E26</f>
        <v xml:space="preserve"> </v>
      </c>
      <c r="K85" s="33"/>
      <c r="L85" s="99"/>
      <c r="S85" s="33"/>
      <c r="T85" s="33"/>
      <c r="U85" s="33"/>
      <c r="V85" s="33"/>
      <c r="W85" s="33"/>
      <c r="X85" s="33"/>
      <c r="Y85" s="33"/>
      <c r="Z85" s="33"/>
      <c r="AA85" s="33"/>
      <c r="AB85" s="33"/>
      <c r="AC85" s="33"/>
      <c r="AD85" s="33"/>
      <c r="AE85" s="33"/>
    </row>
    <row r="86" spans="1:31" s="2" customFormat="1" ht="10.35" customHeight="1">
      <c r="A86" s="33"/>
      <c r="B86" s="34"/>
      <c r="C86" s="33"/>
      <c r="D86" s="33"/>
      <c r="E86" s="33"/>
      <c r="F86" s="33"/>
      <c r="G86" s="33"/>
      <c r="H86" s="33"/>
      <c r="I86" s="33"/>
      <c r="J86" s="33"/>
      <c r="K86" s="33"/>
      <c r="L86" s="99"/>
      <c r="S86" s="33"/>
      <c r="T86" s="33"/>
      <c r="U86" s="33"/>
      <c r="V86" s="33"/>
      <c r="W86" s="33"/>
      <c r="X86" s="33"/>
      <c r="Y86" s="33"/>
      <c r="Z86" s="33"/>
      <c r="AA86" s="33"/>
      <c r="AB86" s="33"/>
      <c r="AC86" s="33"/>
      <c r="AD86" s="33"/>
      <c r="AE86" s="33"/>
    </row>
    <row r="87" spans="1:31" s="11" customFormat="1" ht="29.25" customHeight="1">
      <c r="A87" s="123"/>
      <c r="B87" s="124"/>
      <c r="C87" s="125" t="s">
        <v>168</v>
      </c>
      <c r="D87" s="126" t="s">
        <v>56</v>
      </c>
      <c r="E87" s="126" t="s">
        <v>52</v>
      </c>
      <c r="F87" s="126" t="s">
        <v>53</v>
      </c>
      <c r="G87" s="126" t="s">
        <v>169</v>
      </c>
      <c r="H87" s="126" t="s">
        <v>170</v>
      </c>
      <c r="I87" s="126" t="s">
        <v>171</v>
      </c>
      <c r="J87" s="126" t="s">
        <v>148</v>
      </c>
      <c r="K87" s="127" t="s">
        <v>172</v>
      </c>
      <c r="L87" s="128"/>
      <c r="M87" s="59" t="s">
        <v>3</v>
      </c>
      <c r="N87" s="60" t="s">
        <v>41</v>
      </c>
      <c r="O87" s="60" t="s">
        <v>173</v>
      </c>
      <c r="P87" s="60" t="s">
        <v>174</v>
      </c>
      <c r="Q87" s="60" t="s">
        <v>175</v>
      </c>
      <c r="R87" s="60" t="s">
        <v>176</v>
      </c>
      <c r="S87" s="60" t="s">
        <v>177</v>
      </c>
      <c r="T87" s="61" t="s">
        <v>178</v>
      </c>
      <c r="U87" s="123"/>
      <c r="V87" s="123"/>
      <c r="W87" s="123"/>
      <c r="X87" s="123"/>
      <c r="Y87" s="123"/>
      <c r="Z87" s="123"/>
      <c r="AA87" s="123"/>
      <c r="AB87" s="123"/>
      <c r="AC87" s="123"/>
      <c r="AD87" s="123"/>
      <c r="AE87" s="123"/>
    </row>
    <row r="88" spans="1:63" s="2" customFormat="1" ht="22.9" customHeight="1">
      <c r="A88" s="33"/>
      <c r="B88" s="34"/>
      <c r="C88" s="66" t="s">
        <v>179</v>
      </c>
      <c r="D88" s="33"/>
      <c r="E88" s="33"/>
      <c r="F88" s="33"/>
      <c r="G88" s="33"/>
      <c r="H88" s="33"/>
      <c r="I88" s="33"/>
      <c r="J88" s="129">
        <f>BK88</f>
        <v>0</v>
      </c>
      <c r="K88" s="33"/>
      <c r="L88" s="34"/>
      <c r="M88" s="62"/>
      <c r="N88" s="52"/>
      <c r="O88" s="63"/>
      <c r="P88" s="130">
        <f>P89+P106</f>
        <v>0</v>
      </c>
      <c r="Q88" s="63"/>
      <c r="R88" s="130">
        <f>R89+R106</f>
        <v>0</v>
      </c>
      <c r="S88" s="63"/>
      <c r="T88" s="131">
        <f>T89+T106</f>
        <v>0</v>
      </c>
      <c r="U88" s="33"/>
      <c r="V88" s="33"/>
      <c r="W88" s="33"/>
      <c r="X88" s="33"/>
      <c r="Y88" s="33"/>
      <c r="Z88" s="33"/>
      <c r="AA88" s="33"/>
      <c r="AB88" s="33"/>
      <c r="AC88" s="33"/>
      <c r="AD88" s="33"/>
      <c r="AE88" s="33"/>
      <c r="AT88" s="18" t="s">
        <v>70</v>
      </c>
      <c r="AU88" s="18" t="s">
        <v>149</v>
      </c>
      <c r="BK88" s="132">
        <f>BK89+BK106</f>
        <v>0</v>
      </c>
    </row>
    <row r="89" spans="2:63" s="12" customFormat="1" ht="25.9" customHeight="1">
      <c r="B89" s="133"/>
      <c r="D89" s="134" t="s">
        <v>70</v>
      </c>
      <c r="E89" s="135" t="s">
        <v>265</v>
      </c>
      <c r="F89" s="135" t="s">
        <v>266</v>
      </c>
      <c r="I89" s="136"/>
      <c r="J89" s="137">
        <f>BK89</f>
        <v>0</v>
      </c>
      <c r="L89" s="133"/>
      <c r="M89" s="138"/>
      <c r="N89" s="139"/>
      <c r="O89" s="139"/>
      <c r="P89" s="140">
        <f>P90</f>
        <v>0</v>
      </c>
      <c r="Q89" s="139"/>
      <c r="R89" s="140">
        <f>R90</f>
        <v>0</v>
      </c>
      <c r="S89" s="139"/>
      <c r="T89" s="141">
        <f>T90</f>
        <v>0</v>
      </c>
      <c r="AR89" s="134" t="s">
        <v>79</v>
      </c>
      <c r="AT89" s="142" t="s">
        <v>70</v>
      </c>
      <c r="AU89" s="142" t="s">
        <v>71</v>
      </c>
      <c r="AY89" s="134" t="s">
        <v>182</v>
      </c>
      <c r="BK89" s="143">
        <f>BK90</f>
        <v>0</v>
      </c>
    </row>
    <row r="90" spans="2:63" s="12" customFormat="1" ht="22.9" customHeight="1">
      <c r="B90" s="133"/>
      <c r="D90" s="134" t="s">
        <v>70</v>
      </c>
      <c r="E90" s="144" t="s">
        <v>1564</v>
      </c>
      <c r="F90" s="144" t="s">
        <v>1565</v>
      </c>
      <c r="I90" s="136"/>
      <c r="J90" s="145">
        <f>BK90</f>
        <v>0</v>
      </c>
      <c r="L90" s="133"/>
      <c r="M90" s="138"/>
      <c r="N90" s="139"/>
      <c r="O90" s="139"/>
      <c r="P90" s="140">
        <f>SUM(P91:P105)</f>
        <v>0</v>
      </c>
      <c r="Q90" s="139"/>
      <c r="R90" s="140">
        <f>SUM(R91:R105)</f>
        <v>0</v>
      </c>
      <c r="S90" s="139"/>
      <c r="T90" s="141">
        <f>SUM(T91:T105)</f>
        <v>0</v>
      </c>
      <c r="AR90" s="134" t="s">
        <v>79</v>
      </c>
      <c r="AT90" s="142" t="s">
        <v>70</v>
      </c>
      <c r="AU90" s="142" t="s">
        <v>15</v>
      </c>
      <c r="AY90" s="134" t="s">
        <v>182</v>
      </c>
      <c r="BK90" s="143">
        <f>SUM(BK91:BK105)</f>
        <v>0</v>
      </c>
    </row>
    <row r="91" spans="1:65" s="2" customFormat="1" ht="96">
      <c r="A91" s="33"/>
      <c r="B91" s="146"/>
      <c r="C91" s="184" t="s">
        <v>15</v>
      </c>
      <c r="D91" s="345" t="s">
        <v>341</v>
      </c>
      <c r="E91" s="185" t="s">
        <v>1566</v>
      </c>
      <c r="F91" s="186" t="s">
        <v>1567</v>
      </c>
      <c r="G91" s="187" t="s">
        <v>1423</v>
      </c>
      <c r="H91" s="188">
        <v>5</v>
      </c>
      <c r="I91" s="189"/>
      <c r="J91" s="190">
        <f aca="true" t="shared" si="0" ref="J91:J105">ROUND(I91*H91,2)</f>
        <v>0</v>
      </c>
      <c r="K91" s="186" t="s">
        <v>3</v>
      </c>
      <c r="L91" s="191"/>
      <c r="M91" s="192" t="s">
        <v>3</v>
      </c>
      <c r="N91" s="193" t="s">
        <v>42</v>
      </c>
      <c r="O91" s="54"/>
      <c r="P91" s="156">
        <f aca="true" t="shared" si="1" ref="P91:P105">O91*H91</f>
        <v>0</v>
      </c>
      <c r="Q91" s="156">
        <v>0</v>
      </c>
      <c r="R91" s="156">
        <f aca="true" t="shared" si="2" ref="R91:R105">Q91*H91</f>
        <v>0</v>
      </c>
      <c r="S91" s="156">
        <v>0</v>
      </c>
      <c r="T91" s="157">
        <f aca="true" t="shared" si="3" ref="T91:T105">S91*H91</f>
        <v>0</v>
      </c>
      <c r="U91" s="33"/>
      <c r="V91" s="33"/>
      <c r="W91" s="33"/>
      <c r="X91" s="33"/>
      <c r="Y91" s="33"/>
      <c r="Z91" s="33"/>
      <c r="AA91" s="33"/>
      <c r="AB91" s="33"/>
      <c r="AC91" s="33"/>
      <c r="AD91" s="33"/>
      <c r="AE91" s="33"/>
      <c r="AR91" s="158" t="s">
        <v>344</v>
      </c>
      <c r="AT91" s="158" t="s">
        <v>341</v>
      </c>
      <c r="AU91" s="158" t="s">
        <v>79</v>
      </c>
      <c r="AY91" s="18" t="s">
        <v>182</v>
      </c>
      <c r="BE91" s="159">
        <f aca="true" t="shared" si="4" ref="BE91:BE105">IF(N91="základní",J91,0)</f>
        <v>0</v>
      </c>
      <c r="BF91" s="159">
        <f aca="true" t="shared" si="5" ref="BF91:BF105">IF(N91="snížená",J91,0)</f>
        <v>0</v>
      </c>
      <c r="BG91" s="159">
        <f aca="true" t="shared" si="6" ref="BG91:BG105">IF(N91="zákl. přenesená",J91,0)</f>
        <v>0</v>
      </c>
      <c r="BH91" s="159">
        <f aca="true" t="shared" si="7" ref="BH91:BH105">IF(N91="sníž. přenesená",J91,0)</f>
        <v>0</v>
      </c>
      <c r="BI91" s="159">
        <f aca="true" t="shared" si="8" ref="BI91:BI105">IF(N91="nulová",J91,0)</f>
        <v>0</v>
      </c>
      <c r="BJ91" s="18" t="s">
        <v>15</v>
      </c>
      <c r="BK91" s="159">
        <f aca="true" t="shared" si="9" ref="BK91:BK105">ROUND(I91*H91,2)</f>
        <v>0</v>
      </c>
      <c r="BL91" s="18" t="s">
        <v>269</v>
      </c>
      <c r="BM91" s="158" t="s">
        <v>1568</v>
      </c>
    </row>
    <row r="92" spans="1:65" s="2" customFormat="1" ht="24">
      <c r="A92" s="33"/>
      <c r="B92" s="146"/>
      <c r="C92" s="184" t="s">
        <v>79</v>
      </c>
      <c r="D92" s="345" t="s">
        <v>341</v>
      </c>
      <c r="E92" s="185" t="s">
        <v>1569</v>
      </c>
      <c r="F92" s="186" t="s">
        <v>1570</v>
      </c>
      <c r="G92" s="187" t="s">
        <v>1423</v>
      </c>
      <c r="H92" s="188">
        <v>5</v>
      </c>
      <c r="I92" s="189"/>
      <c r="J92" s="190">
        <f t="shared" si="0"/>
        <v>0</v>
      </c>
      <c r="K92" s="186" t="s">
        <v>3</v>
      </c>
      <c r="L92" s="191"/>
      <c r="M92" s="192" t="s">
        <v>3</v>
      </c>
      <c r="N92" s="193" t="s">
        <v>42</v>
      </c>
      <c r="O92" s="54"/>
      <c r="P92" s="156">
        <f t="shared" si="1"/>
        <v>0</v>
      </c>
      <c r="Q92" s="156">
        <v>0</v>
      </c>
      <c r="R92" s="156">
        <f t="shared" si="2"/>
        <v>0</v>
      </c>
      <c r="S92" s="156">
        <v>0</v>
      </c>
      <c r="T92" s="157">
        <f t="shared" si="3"/>
        <v>0</v>
      </c>
      <c r="U92" s="33"/>
      <c r="V92" s="33"/>
      <c r="W92" s="33"/>
      <c r="X92" s="33"/>
      <c r="Y92" s="33"/>
      <c r="Z92" s="33"/>
      <c r="AA92" s="33"/>
      <c r="AB92" s="33"/>
      <c r="AC92" s="33"/>
      <c r="AD92" s="33"/>
      <c r="AE92" s="33"/>
      <c r="AR92" s="158" t="s">
        <v>344</v>
      </c>
      <c r="AT92" s="158" t="s">
        <v>341</v>
      </c>
      <c r="AU92" s="158" t="s">
        <v>79</v>
      </c>
      <c r="AY92" s="18" t="s">
        <v>182</v>
      </c>
      <c r="BE92" s="159">
        <f t="shared" si="4"/>
        <v>0</v>
      </c>
      <c r="BF92" s="159">
        <f t="shared" si="5"/>
        <v>0</v>
      </c>
      <c r="BG92" s="159">
        <f t="shared" si="6"/>
        <v>0</v>
      </c>
      <c r="BH92" s="159">
        <f t="shared" si="7"/>
        <v>0</v>
      </c>
      <c r="BI92" s="159">
        <f t="shared" si="8"/>
        <v>0</v>
      </c>
      <c r="BJ92" s="18" t="s">
        <v>15</v>
      </c>
      <c r="BK92" s="159">
        <f t="shared" si="9"/>
        <v>0</v>
      </c>
      <c r="BL92" s="18" t="s">
        <v>269</v>
      </c>
      <c r="BM92" s="158" t="s">
        <v>1571</v>
      </c>
    </row>
    <row r="93" spans="1:65" s="2" customFormat="1" ht="24">
      <c r="A93" s="33"/>
      <c r="B93" s="146"/>
      <c r="C93" s="184" t="s">
        <v>75</v>
      </c>
      <c r="D93" s="345" t="s">
        <v>341</v>
      </c>
      <c r="E93" s="185" t="s">
        <v>1572</v>
      </c>
      <c r="F93" s="186" t="s">
        <v>1573</v>
      </c>
      <c r="G93" s="187" t="s">
        <v>1423</v>
      </c>
      <c r="H93" s="188">
        <v>5</v>
      </c>
      <c r="I93" s="189"/>
      <c r="J93" s="190">
        <f t="shared" si="0"/>
        <v>0</v>
      </c>
      <c r="K93" s="186" t="s">
        <v>3</v>
      </c>
      <c r="L93" s="191"/>
      <c r="M93" s="192" t="s">
        <v>3</v>
      </c>
      <c r="N93" s="193" t="s">
        <v>42</v>
      </c>
      <c r="O93" s="54"/>
      <c r="P93" s="156">
        <f t="shared" si="1"/>
        <v>0</v>
      </c>
      <c r="Q93" s="156">
        <v>0</v>
      </c>
      <c r="R93" s="156">
        <f t="shared" si="2"/>
        <v>0</v>
      </c>
      <c r="S93" s="156">
        <v>0</v>
      </c>
      <c r="T93" s="157">
        <f t="shared" si="3"/>
        <v>0</v>
      </c>
      <c r="U93" s="33"/>
      <c r="V93" s="33"/>
      <c r="W93" s="33"/>
      <c r="X93" s="33"/>
      <c r="Y93" s="33"/>
      <c r="Z93" s="33"/>
      <c r="AA93" s="33"/>
      <c r="AB93" s="33"/>
      <c r="AC93" s="33"/>
      <c r="AD93" s="33"/>
      <c r="AE93" s="33"/>
      <c r="AR93" s="158" t="s">
        <v>344</v>
      </c>
      <c r="AT93" s="158" t="s">
        <v>341</v>
      </c>
      <c r="AU93" s="158" t="s">
        <v>79</v>
      </c>
      <c r="AY93" s="18" t="s">
        <v>182</v>
      </c>
      <c r="BE93" s="159">
        <f t="shared" si="4"/>
        <v>0</v>
      </c>
      <c r="BF93" s="159">
        <f t="shared" si="5"/>
        <v>0</v>
      </c>
      <c r="BG93" s="159">
        <f t="shared" si="6"/>
        <v>0</v>
      </c>
      <c r="BH93" s="159">
        <f t="shared" si="7"/>
        <v>0</v>
      </c>
      <c r="BI93" s="159">
        <f t="shared" si="8"/>
        <v>0</v>
      </c>
      <c r="BJ93" s="18" t="s">
        <v>15</v>
      </c>
      <c r="BK93" s="159">
        <f t="shared" si="9"/>
        <v>0</v>
      </c>
      <c r="BL93" s="18" t="s">
        <v>269</v>
      </c>
      <c r="BM93" s="158" t="s">
        <v>1574</v>
      </c>
    </row>
    <row r="94" spans="1:65" s="2" customFormat="1" ht="24">
      <c r="A94" s="33"/>
      <c r="B94" s="146"/>
      <c r="C94" s="184" t="s">
        <v>87</v>
      </c>
      <c r="D94" s="345" t="s">
        <v>341</v>
      </c>
      <c r="E94" s="185" t="s">
        <v>1575</v>
      </c>
      <c r="F94" s="186" t="s">
        <v>1576</v>
      </c>
      <c r="G94" s="187" t="s">
        <v>1423</v>
      </c>
      <c r="H94" s="188">
        <v>5</v>
      </c>
      <c r="I94" s="189"/>
      <c r="J94" s="190">
        <f t="shared" si="0"/>
        <v>0</v>
      </c>
      <c r="K94" s="186" t="s">
        <v>3</v>
      </c>
      <c r="L94" s="191"/>
      <c r="M94" s="192" t="s">
        <v>3</v>
      </c>
      <c r="N94" s="193" t="s">
        <v>42</v>
      </c>
      <c r="O94" s="54"/>
      <c r="P94" s="156">
        <f t="shared" si="1"/>
        <v>0</v>
      </c>
      <c r="Q94" s="156">
        <v>0</v>
      </c>
      <c r="R94" s="156">
        <f t="shared" si="2"/>
        <v>0</v>
      </c>
      <c r="S94" s="156">
        <v>0</v>
      </c>
      <c r="T94" s="157">
        <f t="shared" si="3"/>
        <v>0</v>
      </c>
      <c r="U94" s="33"/>
      <c r="V94" s="33"/>
      <c r="W94" s="33"/>
      <c r="X94" s="33"/>
      <c r="Y94" s="33"/>
      <c r="Z94" s="33"/>
      <c r="AA94" s="33"/>
      <c r="AB94" s="33"/>
      <c r="AC94" s="33"/>
      <c r="AD94" s="33"/>
      <c r="AE94" s="33"/>
      <c r="AR94" s="158" t="s">
        <v>344</v>
      </c>
      <c r="AT94" s="158" t="s">
        <v>341</v>
      </c>
      <c r="AU94" s="158" t="s">
        <v>79</v>
      </c>
      <c r="AY94" s="18" t="s">
        <v>182</v>
      </c>
      <c r="BE94" s="159">
        <f t="shared" si="4"/>
        <v>0</v>
      </c>
      <c r="BF94" s="159">
        <f t="shared" si="5"/>
        <v>0</v>
      </c>
      <c r="BG94" s="159">
        <f t="shared" si="6"/>
        <v>0</v>
      </c>
      <c r="BH94" s="159">
        <f t="shared" si="7"/>
        <v>0</v>
      </c>
      <c r="BI94" s="159">
        <f t="shared" si="8"/>
        <v>0</v>
      </c>
      <c r="BJ94" s="18" t="s">
        <v>15</v>
      </c>
      <c r="BK94" s="159">
        <f t="shared" si="9"/>
        <v>0</v>
      </c>
      <c r="BL94" s="18" t="s">
        <v>269</v>
      </c>
      <c r="BM94" s="158" t="s">
        <v>1577</v>
      </c>
    </row>
    <row r="95" spans="1:65" s="2" customFormat="1" ht="24">
      <c r="A95" s="33"/>
      <c r="B95" s="146"/>
      <c r="C95" s="184" t="s">
        <v>111</v>
      </c>
      <c r="D95" s="345" t="s">
        <v>341</v>
      </c>
      <c r="E95" s="185" t="s">
        <v>1578</v>
      </c>
      <c r="F95" s="186" t="s">
        <v>1579</v>
      </c>
      <c r="G95" s="187" t="s">
        <v>1423</v>
      </c>
      <c r="H95" s="188">
        <v>5</v>
      </c>
      <c r="I95" s="189"/>
      <c r="J95" s="190">
        <f t="shared" si="0"/>
        <v>0</v>
      </c>
      <c r="K95" s="186" t="s">
        <v>3</v>
      </c>
      <c r="L95" s="191"/>
      <c r="M95" s="192" t="s">
        <v>3</v>
      </c>
      <c r="N95" s="193" t="s">
        <v>42</v>
      </c>
      <c r="O95" s="54"/>
      <c r="P95" s="156">
        <f t="shared" si="1"/>
        <v>0</v>
      </c>
      <c r="Q95" s="156">
        <v>0</v>
      </c>
      <c r="R95" s="156">
        <f t="shared" si="2"/>
        <v>0</v>
      </c>
      <c r="S95" s="156">
        <v>0</v>
      </c>
      <c r="T95" s="157">
        <f t="shared" si="3"/>
        <v>0</v>
      </c>
      <c r="U95" s="33"/>
      <c r="V95" s="33"/>
      <c r="W95" s="33"/>
      <c r="X95" s="33"/>
      <c r="Y95" s="33"/>
      <c r="Z95" s="33"/>
      <c r="AA95" s="33"/>
      <c r="AB95" s="33"/>
      <c r="AC95" s="33"/>
      <c r="AD95" s="33"/>
      <c r="AE95" s="33"/>
      <c r="AR95" s="158" t="s">
        <v>344</v>
      </c>
      <c r="AT95" s="158" t="s">
        <v>341</v>
      </c>
      <c r="AU95" s="158" t="s">
        <v>79</v>
      </c>
      <c r="AY95" s="18" t="s">
        <v>182</v>
      </c>
      <c r="BE95" s="159">
        <f t="shared" si="4"/>
        <v>0</v>
      </c>
      <c r="BF95" s="159">
        <f t="shared" si="5"/>
        <v>0</v>
      </c>
      <c r="BG95" s="159">
        <f t="shared" si="6"/>
        <v>0</v>
      </c>
      <c r="BH95" s="159">
        <f t="shared" si="7"/>
        <v>0</v>
      </c>
      <c r="BI95" s="159">
        <f t="shared" si="8"/>
        <v>0</v>
      </c>
      <c r="BJ95" s="18" t="s">
        <v>15</v>
      </c>
      <c r="BK95" s="159">
        <f t="shared" si="9"/>
        <v>0</v>
      </c>
      <c r="BL95" s="18" t="s">
        <v>269</v>
      </c>
      <c r="BM95" s="158" t="s">
        <v>1580</v>
      </c>
    </row>
    <row r="96" spans="1:65" s="2" customFormat="1" ht="24">
      <c r="A96" s="33"/>
      <c r="B96" s="146"/>
      <c r="C96" s="184" t="s">
        <v>126</v>
      </c>
      <c r="D96" s="345" t="s">
        <v>341</v>
      </c>
      <c r="E96" s="185" t="s">
        <v>1581</v>
      </c>
      <c r="F96" s="186" t="s">
        <v>1582</v>
      </c>
      <c r="G96" s="187" t="s">
        <v>1423</v>
      </c>
      <c r="H96" s="188">
        <v>5</v>
      </c>
      <c r="I96" s="189"/>
      <c r="J96" s="190">
        <f t="shared" si="0"/>
        <v>0</v>
      </c>
      <c r="K96" s="186" t="s">
        <v>3</v>
      </c>
      <c r="L96" s="191"/>
      <c r="M96" s="192" t="s">
        <v>3</v>
      </c>
      <c r="N96" s="193" t="s">
        <v>42</v>
      </c>
      <c r="O96" s="54"/>
      <c r="P96" s="156">
        <f t="shared" si="1"/>
        <v>0</v>
      </c>
      <c r="Q96" s="156">
        <v>0</v>
      </c>
      <c r="R96" s="156">
        <f t="shared" si="2"/>
        <v>0</v>
      </c>
      <c r="S96" s="156">
        <v>0</v>
      </c>
      <c r="T96" s="157">
        <f t="shared" si="3"/>
        <v>0</v>
      </c>
      <c r="U96" s="33"/>
      <c r="V96" s="33"/>
      <c r="W96" s="33"/>
      <c r="X96" s="33"/>
      <c r="Y96" s="33"/>
      <c r="Z96" s="33"/>
      <c r="AA96" s="33"/>
      <c r="AB96" s="33"/>
      <c r="AC96" s="33"/>
      <c r="AD96" s="33"/>
      <c r="AE96" s="33"/>
      <c r="AR96" s="158" t="s">
        <v>344</v>
      </c>
      <c r="AT96" s="158" t="s">
        <v>341</v>
      </c>
      <c r="AU96" s="158" t="s">
        <v>79</v>
      </c>
      <c r="AY96" s="18" t="s">
        <v>182</v>
      </c>
      <c r="BE96" s="159">
        <f t="shared" si="4"/>
        <v>0</v>
      </c>
      <c r="BF96" s="159">
        <f t="shared" si="5"/>
        <v>0</v>
      </c>
      <c r="BG96" s="159">
        <f t="shared" si="6"/>
        <v>0</v>
      </c>
      <c r="BH96" s="159">
        <f t="shared" si="7"/>
        <v>0</v>
      </c>
      <c r="BI96" s="159">
        <f t="shared" si="8"/>
        <v>0</v>
      </c>
      <c r="BJ96" s="18" t="s">
        <v>15</v>
      </c>
      <c r="BK96" s="159">
        <f t="shared" si="9"/>
        <v>0</v>
      </c>
      <c r="BL96" s="18" t="s">
        <v>269</v>
      </c>
      <c r="BM96" s="158" t="s">
        <v>1583</v>
      </c>
    </row>
    <row r="97" spans="1:65" s="2" customFormat="1" ht="24">
      <c r="A97" s="33"/>
      <c r="B97" s="146"/>
      <c r="C97" s="184" t="s">
        <v>129</v>
      </c>
      <c r="D97" s="345" t="s">
        <v>341</v>
      </c>
      <c r="E97" s="185" t="s">
        <v>1584</v>
      </c>
      <c r="F97" s="186" t="s">
        <v>1585</v>
      </c>
      <c r="G97" s="187" t="s">
        <v>1423</v>
      </c>
      <c r="H97" s="188">
        <v>5</v>
      </c>
      <c r="I97" s="189"/>
      <c r="J97" s="190">
        <f t="shared" si="0"/>
        <v>0</v>
      </c>
      <c r="K97" s="186" t="s">
        <v>3</v>
      </c>
      <c r="L97" s="191"/>
      <c r="M97" s="192" t="s">
        <v>3</v>
      </c>
      <c r="N97" s="193" t="s">
        <v>42</v>
      </c>
      <c r="O97" s="54"/>
      <c r="P97" s="156">
        <f t="shared" si="1"/>
        <v>0</v>
      </c>
      <c r="Q97" s="156">
        <v>0</v>
      </c>
      <c r="R97" s="156">
        <f t="shared" si="2"/>
        <v>0</v>
      </c>
      <c r="S97" s="156">
        <v>0</v>
      </c>
      <c r="T97" s="157">
        <f t="shared" si="3"/>
        <v>0</v>
      </c>
      <c r="U97" s="33"/>
      <c r="V97" s="33"/>
      <c r="W97" s="33"/>
      <c r="X97" s="33"/>
      <c r="Y97" s="33"/>
      <c r="Z97" s="33"/>
      <c r="AA97" s="33"/>
      <c r="AB97" s="33"/>
      <c r="AC97" s="33"/>
      <c r="AD97" s="33"/>
      <c r="AE97" s="33"/>
      <c r="AR97" s="158" t="s">
        <v>344</v>
      </c>
      <c r="AT97" s="158" t="s">
        <v>341</v>
      </c>
      <c r="AU97" s="158" t="s">
        <v>79</v>
      </c>
      <c r="AY97" s="18" t="s">
        <v>182</v>
      </c>
      <c r="BE97" s="159">
        <f t="shared" si="4"/>
        <v>0</v>
      </c>
      <c r="BF97" s="159">
        <f t="shared" si="5"/>
        <v>0</v>
      </c>
      <c r="BG97" s="159">
        <f t="shared" si="6"/>
        <v>0</v>
      </c>
      <c r="BH97" s="159">
        <f t="shared" si="7"/>
        <v>0</v>
      </c>
      <c r="BI97" s="159">
        <f t="shared" si="8"/>
        <v>0</v>
      </c>
      <c r="BJ97" s="18" t="s">
        <v>15</v>
      </c>
      <c r="BK97" s="159">
        <f t="shared" si="9"/>
        <v>0</v>
      </c>
      <c r="BL97" s="18" t="s">
        <v>269</v>
      </c>
      <c r="BM97" s="158" t="s">
        <v>1586</v>
      </c>
    </row>
    <row r="98" spans="1:65" s="2" customFormat="1" ht="72">
      <c r="A98" s="33"/>
      <c r="B98" s="146"/>
      <c r="C98" s="184" t="s">
        <v>132</v>
      </c>
      <c r="D98" s="345" t="s">
        <v>341</v>
      </c>
      <c r="E98" s="185" t="s">
        <v>1587</v>
      </c>
      <c r="F98" s="186" t="s">
        <v>1588</v>
      </c>
      <c r="G98" s="187" t="s">
        <v>1423</v>
      </c>
      <c r="H98" s="188">
        <v>92</v>
      </c>
      <c r="I98" s="189"/>
      <c r="J98" s="190">
        <f t="shared" si="0"/>
        <v>0</v>
      </c>
      <c r="K98" s="186" t="s">
        <v>3</v>
      </c>
      <c r="L98" s="191"/>
      <c r="M98" s="192" t="s">
        <v>3</v>
      </c>
      <c r="N98" s="193" t="s">
        <v>42</v>
      </c>
      <c r="O98" s="54"/>
      <c r="P98" s="156">
        <f t="shared" si="1"/>
        <v>0</v>
      </c>
      <c r="Q98" s="156">
        <v>0</v>
      </c>
      <c r="R98" s="156">
        <f t="shared" si="2"/>
        <v>0</v>
      </c>
      <c r="S98" s="156">
        <v>0</v>
      </c>
      <c r="T98" s="157">
        <f t="shared" si="3"/>
        <v>0</v>
      </c>
      <c r="U98" s="33"/>
      <c r="V98" s="33"/>
      <c r="W98" s="33"/>
      <c r="X98" s="33"/>
      <c r="Y98" s="33"/>
      <c r="Z98" s="33"/>
      <c r="AA98" s="33"/>
      <c r="AB98" s="33"/>
      <c r="AC98" s="33"/>
      <c r="AD98" s="33"/>
      <c r="AE98" s="33"/>
      <c r="AR98" s="158" t="s">
        <v>344</v>
      </c>
      <c r="AT98" s="158" t="s">
        <v>341</v>
      </c>
      <c r="AU98" s="158" t="s">
        <v>79</v>
      </c>
      <c r="AY98" s="18" t="s">
        <v>182</v>
      </c>
      <c r="BE98" s="159">
        <f t="shared" si="4"/>
        <v>0</v>
      </c>
      <c r="BF98" s="159">
        <f t="shared" si="5"/>
        <v>0</v>
      </c>
      <c r="BG98" s="159">
        <f t="shared" si="6"/>
        <v>0</v>
      </c>
      <c r="BH98" s="159">
        <f t="shared" si="7"/>
        <v>0</v>
      </c>
      <c r="BI98" s="159">
        <f t="shared" si="8"/>
        <v>0</v>
      </c>
      <c r="BJ98" s="18" t="s">
        <v>15</v>
      </c>
      <c r="BK98" s="159">
        <f t="shared" si="9"/>
        <v>0</v>
      </c>
      <c r="BL98" s="18" t="s">
        <v>269</v>
      </c>
      <c r="BM98" s="158" t="s">
        <v>1589</v>
      </c>
    </row>
    <row r="99" spans="1:65" s="2" customFormat="1" ht="24">
      <c r="A99" s="33"/>
      <c r="B99" s="146"/>
      <c r="C99" s="184" t="s">
        <v>235</v>
      </c>
      <c r="D99" s="345" t="s">
        <v>341</v>
      </c>
      <c r="E99" s="185" t="s">
        <v>1590</v>
      </c>
      <c r="F99" s="186" t="s">
        <v>1591</v>
      </c>
      <c r="G99" s="187" t="s">
        <v>194</v>
      </c>
      <c r="H99" s="188">
        <v>27</v>
      </c>
      <c r="I99" s="189"/>
      <c r="J99" s="190">
        <f t="shared" si="0"/>
        <v>0</v>
      </c>
      <c r="K99" s="186" t="s">
        <v>3</v>
      </c>
      <c r="L99" s="191"/>
      <c r="M99" s="192" t="s">
        <v>3</v>
      </c>
      <c r="N99" s="193" t="s">
        <v>42</v>
      </c>
      <c r="O99" s="54"/>
      <c r="P99" s="156">
        <f t="shared" si="1"/>
        <v>0</v>
      </c>
      <c r="Q99" s="156">
        <v>0</v>
      </c>
      <c r="R99" s="156">
        <f t="shared" si="2"/>
        <v>0</v>
      </c>
      <c r="S99" s="156">
        <v>0</v>
      </c>
      <c r="T99" s="157">
        <f t="shared" si="3"/>
        <v>0</v>
      </c>
      <c r="U99" s="33"/>
      <c r="V99" s="33"/>
      <c r="W99" s="33"/>
      <c r="X99" s="33"/>
      <c r="Y99" s="33"/>
      <c r="Z99" s="33"/>
      <c r="AA99" s="33"/>
      <c r="AB99" s="33"/>
      <c r="AC99" s="33"/>
      <c r="AD99" s="33"/>
      <c r="AE99" s="33"/>
      <c r="AR99" s="158" t="s">
        <v>344</v>
      </c>
      <c r="AT99" s="158" t="s">
        <v>341</v>
      </c>
      <c r="AU99" s="158" t="s">
        <v>79</v>
      </c>
      <c r="AY99" s="18" t="s">
        <v>182</v>
      </c>
      <c r="BE99" s="159">
        <f t="shared" si="4"/>
        <v>0</v>
      </c>
      <c r="BF99" s="159">
        <f t="shared" si="5"/>
        <v>0</v>
      </c>
      <c r="BG99" s="159">
        <f t="shared" si="6"/>
        <v>0</v>
      </c>
      <c r="BH99" s="159">
        <f t="shared" si="7"/>
        <v>0</v>
      </c>
      <c r="BI99" s="159">
        <f t="shared" si="8"/>
        <v>0</v>
      </c>
      <c r="BJ99" s="18" t="s">
        <v>15</v>
      </c>
      <c r="BK99" s="159">
        <f t="shared" si="9"/>
        <v>0</v>
      </c>
      <c r="BL99" s="18" t="s">
        <v>269</v>
      </c>
      <c r="BM99" s="158" t="s">
        <v>1592</v>
      </c>
    </row>
    <row r="100" spans="1:65" s="2" customFormat="1" ht="24">
      <c r="A100" s="33"/>
      <c r="B100" s="146"/>
      <c r="C100" s="184" t="s">
        <v>242</v>
      </c>
      <c r="D100" s="345" t="s">
        <v>341</v>
      </c>
      <c r="E100" s="185" t="s">
        <v>1593</v>
      </c>
      <c r="F100" s="186" t="s">
        <v>1594</v>
      </c>
      <c r="G100" s="187" t="s">
        <v>194</v>
      </c>
      <c r="H100" s="188">
        <v>65</v>
      </c>
      <c r="I100" s="189"/>
      <c r="J100" s="190">
        <f t="shared" si="0"/>
        <v>0</v>
      </c>
      <c r="K100" s="186" t="s">
        <v>3</v>
      </c>
      <c r="L100" s="191"/>
      <c r="M100" s="192" t="s">
        <v>3</v>
      </c>
      <c r="N100" s="193" t="s">
        <v>42</v>
      </c>
      <c r="O100" s="54"/>
      <c r="P100" s="156">
        <f t="shared" si="1"/>
        <v>0</v>
      </c>
      <c r="Q100" s="156">
        <v>0</v>
      </c>
      <c r="R100" s="156">
        <f t="shared" si="2"/>
        <v>0</v>
      </c>
      <c r="S100" s="156">
        <v>0</v>
      </c>
      <c r="T100" s="157">
        <f t="shared" si="3"/>
        <v>0</v>
      </c>
      <c r="U100" s="33"/>
      <c r="V100" s="33"/>
      <c r="W100" s="33"/>
      <c r="X100" s="33"/>
      <c r="Y100" s="33"/>
      <c r="Z100" s="33"/>
      <c r="AA100" s="33"/>
      <c r="AB100" s="33"/>
      <c r="AC100" s="33"/>
      <c r="AD100" s="33"/>
      <c r="AE100" s="33"/>
      <c r="AR100" s="158" t="s">
        <v>344</v>
      </c>
      <c r="AT100" s="158" t="s">
        <v>341</v>
      </c>
      <c r="AU100" s="158" t="s">
        <v>79</v>
      </c>
      <c r="AY100" s="18" t="s">
        <v>182</v>
      </c>
      <c r="BE100" s="159">
        <f t="shared" si="4"/>
        <v>0</v>
      </c>
      <c r="BF100" s="159">
        <f t="shared" si="5"/>
        <v>0</v>
      </c>
      <c r="BG100" s="159">
        <f t="shared" si="6"/>
        <v>0</v>
      </c>
      <c r="BH100" s="159">
        <f t="shared" si="7"/>
        <v>0</v>
      </c>
      <c r="BI100" s="159">
        <f t="shared" si="8"/>
        <v>0</v>
      </c>
      <c r="BJ100" s="18" t="s">
        <v>15</v>
      </c>
      <c r="BK100" s="159">
        <f t="shared" si="9"/>
        <v>0</v>
      </c>
      <c r="BL100" s="18" t="s">
        <v>269</v>
      </c>
      <c r="BM100" s="158" t="s">
        <v>1595</v>
      </c>
    </row>
    <row r="101" spans="1:65" s="2" customFormat="1" ht="16.5" customHeight="1">
      <c r="A101" s="33"/>
      <c r="B101" s="146"/>
      <c r="C101" s="184" t="s">
        <v>247</v>
      </c>
      <c r="D101" s="345" t="s">
        <v>341</v>
      </c>
      <c r="E101" s="185" t="s">
        <v>1596</v>
      </c>
      <c r="F101" s="186" t="s">
        <v>1597</v>
      </c>
      <c r="G101" s="187" t="s">
        <v>194</v>
      </c>
      <c r="H101" s="188">
        <v>40</v>
      </c>
      <c r="I101" s="189"/>
      <c r="J101" s="190">
        <f t="shared" si="0"/>
        <v>0</v>
      </c>
      <c r="K101" s="186" t="s">
        <v>3</v>
      </c>
      <c r="L101" s="191"/>
      <c r="M101" s="192" t="s">
        <v>3</v>
      </c>
      <c r="N101" s="193" t="s">
        <v>42</v>
      </c>
      <c r="O101" s="54"/>
      <c r="P101" s="156">
        <f t="shared" si="1"/>
        <v>0</v>
      </c>
      <c r="Q101" s="156">
        <v>0</v>
      </c>
      <c r="R101" s="156">
        <f t="shared" si="2"/>
        <v>0</v>
      </c>
      <c r="S101" s="156">
        <v>0</v>
      </c>
      <c r="T101" s="157">
        <f t="shared" si="3"/>
        <v>0</v>
      </c>
      <c r="U101" s="33"/>
      <c r="V101" s="33"/>
      <c r="W101" s="33"/>
      <c r="X101" s="33"/>
      <c r="Y101" s="33"/>
      <c r="Z101" s="33"/>
      <c r="AA101" s="33"/>
      <c r="AB101" s="33"/>
      <c r="AC101" s="33"/>
      <c r="AD101" s="33"/>
      <c r="AE101" s="33"/>
      <c r="AR101" s="158" t="s">
        <v>344</v>
      </c>
      <c r="AT101" s="158" t="s">
        <v>341</v>
      </c>
      <c r="AU101" s="158" t="s">
        <v>79</v>
      </c>
      <c r="AY101" s="18" t="s">
        <v>182</v>
      </c>
      <c r="BE101" s="159">
        <f t="shared" si="4"/>
        <v>0</v>
      </c>
      <c r="BF101" s="159">
        <f t="shared" si="5"/>
        <v>0</v>
      </c>
      <c r="BG101" s="159">
        <f t="shared" si="6"/>
        <v>0</v>
      </c>
      <c r="BH101" s="159">
        <f t="shared" si="7"/>
        <v>0</v>
      </c>
      <c r="BI101" s="159">
        <f t="shared" si="8"/>
        <v>0</v>
      </c>
      <c r="BJ101" s="18" t="s">
        <v>15</v>
      </c>
      <c r="BK101" s="159">
        <f t="shared" si="9"/>
        <v>0</v>
      </c>
      <c r="BL101" s="18" t="s">
        <v>269</v>
      </c>
      <c r="BM101" s="158" t="s">
        <v>1598</v>
      </c>
    </row>
    <row r="102" spans="1:65" s="2" customFormat="1" ht="21.75" customHeight="1">
      <c r="A102" s="33"/>
      <c r="B102" s="146"/>
      <c r="C102" s="184" t="s">
        <v>251</v>
      </c>
      <c r="D102" s="345" t="s">
        <v>341</v>
      </c>
      <c r="E102" s="185" t="s">
        <v>1599</v>
      </c>
      <c r="F102" s="186" t="s">
        <v>1600</v>
      </c>
      <c r="G102" s="187" t="s">
        <v>1423</v>
      </c>
      <c r="H102" s="188">
        <v>5</v>
      </c>
      <c r="I102" s="189"/>
      <c r="J102" s="190">
        <f t="shared" si="0"/>
        <v>0</v>
      </c>
      <c r="K102" s="186" t="s">
        <v>3</v>
      </c>
      <c r="L102" s="191"/>
      <c r="M102" s="192" t="s">
        <v>3</v>
      </c>
      <c r="N102" s="193" t="s">
        <v>42</v>
      </c>
      <c r="O102" s="54"/>
      <c r="P102" s="156">
        <f t="shared" si="1"/>
        <v>0</v>
      </c>
      <c r="Q102" s="156">
        <v>0</v>
      </c>
      <c r="R102" s="156">
        <f t="shared" si="2"/>
        <v>0</v>
      </c>
      <c r="S102" s="156">
        <v>0</v>
      </c>
      <c r="T102" s="157">
        <f t="shared" si="3"/>
        <v>0</v>
      </c>
      <c r="U102" s="33"/>
      <c r="V102" s="33"/>
      <c r="W102" s="33"/>
      <c r="X102" s="33"/>
      <c r="Y102" s="33"/>
      <c r="Z102" s="33"/>
      <c r="AA102" s="33"/>
      <c r="AB102" s="33"/>
      <c r="AC102" s="33"/>
      <c r="AD102" s="33"/>
      <c r="AE102" s="33"/>
      <c r="AR102" s="158" t="s">
        <v>344</v>
      </c>
      <c r="AT102" s="158" t="s">
        <v>341</v>
      </c>
      <c r="AU102" s="158" t="s">
        <v>79</v>
      </c>
      <c r="AY102" s="18" t="s">
        <v>182</v>
      </c>
      <c r="BE102" s="159">
        <f t="shared" si="4"/>
        <v>0</v>
      </c>
      <c r="BF102" s="159">
        <f t="shared" si="5"/>
        <v>0</v>
      </c>
      <c r="BG102" s="159">
        <f t="shared" si="6"/>
        <v>0</v>
      </c>
      <c r="BH102" s="159">
        <f t="shared" si="7"/>
        <v>0</v>
      </c>
      <c r="BI102" s="159">
        <f t="shared" si="8"/>
        <v>0</v>
      </c>
      <c r="BJ102" s="18" t="s">
        <v>15</v>
      </c>
      <c r="BK102" s="159">
        <f t="shared" si="9"/>
        <v>0</v>
      </c>
      <c r="BL102" s="18" t="s">
        <v>269</v>
      </c>
      <c r="BM102" s="158" t="s">
        <v>1601</v>
      </c>
    </row>
    <row r="103" spans="1:65" s="2" customFormat="1" ht="16.5" customHeight="1">
      <c r="A103" s="33"/>
      <c r="B103" s="146"/>
      <c r="C103" s="184" t="s">
        <v>256</v>
      </c>
      <c r="D103" s="345" t="s">
        <v>341</v>
      </c>
      <c r="E103" s="185" t="s">
        <v>1602</v>
      </c>
      <c r="F103" s="186" t="s">
        <v>1603</v>
      </c>
      <c r="G103" s="187" t="s">
        <v>194</v>
      </c>
      <c r="H103" s="188">
        <v>105</v>
      </c>
      <c r="I103" s="189"/>
      <c r="J103" s="190">
        <f t="shared" si="0"/>
        <v>0</v>
      </c>
      <c r="K103" s="186" t="s">
        <v>3</v>
      </c>
      <c r="L103" s="191"/>
      <c r="M103" s="192" t="s">
        <v>3</v>
      </c>
      <c r="N103" s="193" t="s">
        <v>42</v>
      </c>
      <c r="O103" s="54"/>
      <c r="P103" s="156">
        <f t="shared" si="1"/>
        <v>0</v>
      </c>
      <c r="Q103" s="156">
        <v>0</v>
      </c>
      <c r="R103" s="156">
        <f t="shared" si="2"/>
        <v>0</v>
      </c>
      <c r="S103" s="156">
        <v>0</v>
      </c>
      <c r="T103" s="157">
        <f t="shared" si="3"/>
        <v>0</v>
      </c>
      <c r="U103" s="33"/>
      <c r="V103" s="33"/>
      <c r="W103" s="33"/>
      <c r="X103" s="33"/>
      <c r="Y103" s="33"/>
      <c r="Z103" s="33"/>
      <c r="AA103" s="33"/>
      <c r="AB103" s="33"/>
      <c r="AC103" s="33"/>
      <c r="AD103" s="33"/>
      <c r="AE103" s="33"/>
      <c r="AR103" s="158" t="s">
        <v>344</v>
      </c>
      <c r="AT103" s="158" t="s">
        <v>341</v>
      </c>
      <c r="AU103" s="158" t="s">
        <v>79</v>
      </c>
      <c r="AY103" s="18" t="s">
        <v>182</v>
      </c>
      <c r="BE103" s="159">
        <f t="shared" si="4"/>
        <v>0</v>
      </c>
      <c r="BF103" s="159">
        <f t="shared" si="5"/>
        <v>0</v>
      </c>
      <c r="BG103" s="159">
        <f t="shared" si="6"/>
        <v>0</v>
      </c>
      <c r="BH103" s="159">
        <f t="shared" si="7"/>
        <v>0</v>
      </c>
      <c r="BI103" s="159">
        <f t="shared" si="8"/>
        <v>0</v>
      </c>
      <c r="BJ103" s="18" t="s">
        <v>15</v>
      </c>
      <c r="BK103" s="159">
        <f t="shared" si="9"/>
        <v>0</v>
      </c>
      <c r="BL103" s="18" t="s">
        <v>269</v>
      </c>
      <c r="BM103" s="158" t="s">
        <v>1604</v>
      </c>
    </row>
    <row r="104" spans="1:65" s="2" customFormat="1" ht="36">
      <c r="A104" s="33"/>
      <c r="B104" s="146"/>
      <c r="C104" s="184" t="s">
        <v>269</v>
      </c>
      <c r="D104" s="345" t="s">
        <v>341</v>
      </c>
      <c r="E104" s="185" t="s">
        <v>1605</v>
      </c>
      <c r="F104" s="186" t="s">
        <v>1606</v>
      </c>
      <c r="G104" s="187" t="s">
        <v>194</v>
      </c>
      <c r="H104" s="188">
        <v>730</v>
      </c>
      <c r="I104" s="189"/>
      <c r="J104" s="190">
        <f t="shared" si="0"/>
        <v>0</v>
      </c>
      <c r="K104" s="186" t="s">
        <v>3</v>
      </c>
      <c r="L104" s="191"/>
      <c r="M104" s="192" t="s">
        <v>3</v>
      </c>
      <c r="N104" s="193" t="s">
        <v>42</v>
      </c>
      <c r="O104" s="54"/>
      <c r="P104" s="156">
        <f t="shared" si="1"/>
        <v>0</v>
      </c>
      <c r="Q104" s="156">
        <v>0</v>
      </c>
      <c r="R104" s="156">
        <f t="shared" si="2"/>
        <v>0</v>
      </c>
      <c r="S104" s="156">
        <v>0</v>
      </c>
      <c r="T104" s="157">
        <f t="shared" si="3"/>
        <v>0</v>
      </c>
      <c r="U104" s="33"/>
      <c r="V104" s="33"/>
      <c r="W104" s="33"/>
      <c r="X104" s="33"/>
      <c r="Y104" s="33"/>
      <c r="Z104" s="33"/>
      <c r="AA104" s="33"/>
      <c r="AB104" s="33"/>
      <c r="AC104" s="33"/>
      <c r="AD104" s="33"/>
      <c r="AE104" s="33"/>
      <c r="AR104" s="158" t="s">
        <v>344</v>
      </c>
      <c r="AT104" s="158" t="s">
        <v>341</v>
      </c>
      <c r="AU104" s="158" t="s">
        <v>79</v>
      </c>
      <c r="AY104" s="18" t="s">
        <v>182</v>
      </c>
      <c r="BE104" s="159">
        <f t="shared" si="4"/>
        <v>0</v>
      </c>
      <c r="BF104" s="159">
        <f t="shared" si="5"/>
        <v>0</v>
      </c>
      <c r="BG104" s="159">
        <f t="shared" si="6"/>
        <v>0</v>
      </c>
      <c r="BH104" s="159">
        <f t="shared" si="7"/>
        <v>0</v>
      </c>
      <c r="BI104" s="159">
        <f t="shared" si="8"/>
        <v>0</v>
      </c>
      <c r="BJ104" s="18" t="s">
        <v>15</v>
      </c>
      <c r="BK104" s="159">
        <f t="shared" si="9"/>
        <v>0</v>
      </c>
      <c r="BL104" s="18" t="s">
        <v>269</v>
      </c>
      <c r="BM104" s="158" t="s">
        <v>1607</v>
      </c>
    </row>
    <row r="105" spans="1:65" s="2" customFormat="1" ht="44.25" customHeight="1">
      <c r="A105" s="33"/>
      <c r="B105" s="146"/>
      <c r="C105" s="147" t="s">
        <v>280</v>
      </c>
      <c r="D105" s="342" t="s">
        <v>184</v>
      </c>
      <c r="E105" s="148" t="s">
        <v>1608</v>
      </c>
      <c r="F105" s="149" t="s">
        <v>1609</v>
      </c>
      <c r="G105" s="150" t="s">
        <v>290</v>
      </c>
      <c r="H105" s="183"/>
      <c r="I105" s="152"/>
      <c r="J105" s="153">
        <f t="shared" si="0"/>
        <v>0</v>
      </c>
      <c r="K105" s="149" t="s">
        <v>188</v>
      </c>
      <c r="L105" s="34"/>
      <c r="M105" s="154" t="s">
        <v>3</v>
      </c>
      <c r="N105" s="155" t="s">
        <v>42</v>
      </c>
      <c r="O105" s="54"/>
      <c r="P105" s="156">
        <f t="shared" si="1"/>
        <v>0</v>
      </c>
      <c r="Q105" s="156">
        <v>0</v>
      </c>
      <c r="R105" s="156">
        <f t="shared" si="2"/>
        <v>0</v>
      </c>
      <c r="S105" s="156">
        <v>0</v>
      </c>
      <c r="T105" s="157">
        <f t="shared" si="3"/>
        <v>0</v>
      </c>
      <c r="U105" s="33"/>
      <c r="V105" s="33"/>
      <c r="W105" s="33"/>
      <c r="X105" s="33"/>
      <c r="Y105" s="33"/>
      <c r="Z105" s="33"/>
      <c r="AA105" s="33"/>
      <c r="AB105" s="33"/>
      <c r="AC105" s="33"/>
      <c r="AD105" s="33"/>
      <c r="AE105" s="33"/>
      <c r="AR105" s="158" t="s">
        <v>269</v>
      </c>
      <c r="AT105" s="158" t="s">
        <v>184</v>
      </c>
      <c r="AU105" s="158" t="s">
        <v>79</v>
      </c>
      <c r="AY105" s="18" t="s">
        <v>182</v>
      </c>
      <c r="BE105" s="159">
        <f t="shared" si="4"/>
        <v>0</v>
      </c>
      <c r="BF105" s="159">
        <f t="shared" si="5"/>
        <v>0</v>
      </c>
      <c r="BG105" s="159">
        <f t="shared" si="6"/>
        <v>0</v>
      </c>
      <c r="BH105" s="159">
        <f t="shared" si="7"/>
        <v>0</v>
      </c>
      <c r="BI105" s="159">
        <f t="shared" si="8"/>
        <v>0</v>
      </c>
      <c r="BJ105" s="18" t="s">
        <v>15</v>
      </c>
      <c r="BK105" s="159">
        <f t="shared" si="9"/>
        <v>0</v>
      </c>
      <c r="BL105" s="18" t="s">
        <v>269</v>
      </c>
      <c r="BM105" s="158" t="s">
        <v>1610</v>
      </c>
    </row>
    <row r="106" spans="2:63" s="12" customFormat="1" ht="25.9" customHeight="1">
      <c r="B106" s="133"/>
      <c r="D106" s="344" t="s">
        <v>70</v>
      </c>
      <c r="E106" s="135" t="s">
        <v>135</v>
      </c>
      <c r="F106" s="135" t="s">
        <v>1611</v>
      </c>
      <c r="I106" s="136"/>
      <c r="J106" s="137">
        <f>BK106</f>
        <v>0</v>
      </c>
      <c r="L106" s="133"/>
      <c r="M106" s="138"/>
      <c r="N106" s="139"/>
      <c r="O106" s="139"/>
      <c r="P106" s="140">
        <f>SUM(P107:P113)</f>
        <v>0</v>
      </c>
      <c r="Q106" s="139"/>
      <c r="R106" s="140">
        <f>SUM(R107:R113)</f>
        <v>0</v>
      </c>
      <c r="S106" s="139"/>
      <c r="T106" s="141">
        <f>SUM(T107:T113)</f>
        <v>0</v>
      </c>
      <c r="AR106" s="134" t="s">
        <v>111</v>
      </c>
      <c r="AT106" s="142" t="s">
        <v>70</v>
      </c>
      <c r="AU106" s="142" t="s">
        <v>71</v>
      </c>
      <c r="AY106" s="134" t="s">
        <v>182</v>
      </c>
      <c r="BK106" s="143">
        <f>SUM(BK107:BK113)</f>
        <v>0</v>
      </c>
    </row>
    <row r="107" spans="1:65" s="2" customFormat="1" ht="16.5" customHeight="1">
      <c r="A107" s="33"/>
      <c r="B107" s="146"/>
      <c r="C107" s="147" t="s">
        <v>287</v>
      </c>
      <c r="D107" s="342" t="s">
        <v>184</v>
      </c>
      <c r="E107" s="148" t="s">
        <v>1612</v>
      </c>
      <c r="F107" s="149" t="s">
        <v>1613</v>
      </c>
      <c r="G107" s="150" t="s">
        <v>519</v>
      </c>
      <c r="H107" s="151">
        <v>5</v>
      </c>
      <c r="I107" s="152"/>
      <c r="J107" s="153">
        <f aca="true" t="shared" si="10" ref="J107:J113">ROUND(I107*H107,2)</f>
        <v>0</v>
      </c>
      <c r="K107" s="149" t="s">
        <v>3</v>
      </c>
      <c r="L107" s="34"/>
      <c r="M107" s="154" t="s">
        <v>3</v>
      </c>
      <c r="N107" s="155" t="s">
        <v>42</v>
      </c>
      <c r="O107" s="54"/>
      <c r="P107" s="156">
        <f aca="true" t="shared" si="11" ref="P107:P113">O107*H107</f>
        <v>0</v>
      </c>
      <c r="Q107" s="156">
        <v>0</v>
      </c>
      <c r="R107" s="156">
        <f aca="true" t="shared" si="12" ref="R107:R113">Q107*H107</f>
        <v>0</v>
      </c>
      <c r="S107" s="156">
        <v>0</v>
      </c>
      <c r="T107" s="157">
        <f aca="true" t="shared" si="13" ref="T107:T113">S107*H107</f>
        <v>0</v>
      </c>
      <c r="U107" s="33"/>
      <c r="V107" s="33"/>
      <c r="W107" s="33"/>
      <c r="X107" s="33"/>
      <c r="Y107" s="33"/>
      <c r="Z107" s="33"/>
      <c r="AA107" s="33"/>
      <c r="AB107" s="33"/>
      <c r="AC107" s="33"/>
      <c r="AD107" s="33"/>
      <c r="AE107" s="33"/>
      <c r="AR107" s="158" t="s">
        <v>87</v>
      </c>
      <c r="AT107" s="158" t="s">
        <v>184</v>
      </c>
      <c r="AU107" s="158" t="s">
        <v>15</v>
      </c>
      <c r="AY107" s="18" t="s">
        <v>182</v>
      </c>
      <c r="BE107" s="159">
        <f aca="true" t="shared" si="14" ref="BE107:BE113">IF(N107="základní",J107,0)</f>
        <v>0</v>
      </c>
      <c r="BF107" s="159">
        <f aca="true" t="shared" si="15" ref="BF107:BF113">IF(N107="snížená",J107,0)</f>
        <v>0</v>
      </c>
      <c r="BG107" s="159">
        <f aca="true" t="shared" si="16" ref="BG107:BG113">IF(N107="zákl. přenesená",J107,0)</f>
        <v>0</v>
      </c>
      <c r="BH107" s="159">
        <f aca="true" t="shared" si="17" ref="BH107:BH113">IF(N107="sníž. přenesená",J107,0)</f>
        <v>0</v>
      </c>
      <c r="BI107" s="159">
        <f aca="true" t="shared" si="18" ref="BI107:BI113">IF(N107="nulová",J107,0)</f>
        <v>0</v>
      </c>
      <c r="BJ107" s="18" t="s">
        <v>15</v>
      </c>
      <c r="BK107" s="159">
        <f aca="true" t="shared" si="19" ref="BK107:BK113">ROUND(I107*H107,2)</f>
        <v>0</v>
      </c>
      <c r="BL107" s="18" t="s">
        <v>87</v>
      </c>
      <c r="BM107" s="158" t="s">
        <v>1614</v>
      </c>
    </row>
    <row r="108" spans="1:65" s="2" customFormat="1" ht="16.5" customHeight="1">
      <c r="A108" s="33"/>
      <c r="B108" s="146"/>
      <c r="C108" s="147" t="s">
        <v>294</v>
      </c>
      <c r="D108" s="342" t="s">
        <v>184</v>
      </c>
      <c r="E108" s="148" t="s">
        <v>1615</v>
      </c>
      <c r="F108" s="149" t="s">
        <v>1616</v>
      </c>
      <c r="G108" s="150" t="s">
        <v>519</v>
      </c>
      <c r="H108" s="151">
        <v>1</v>
      </c>
      <c r="I108" s="152"/>
      <c r="J108" s="153">
        <f t="shared" si="10"/>
        <v>0</v>
      </c>
      <c r="K108" s="149" t="s">
        <v>3</v>
      </c>
      <c r="L108" s="34"/>
      <c r="M108" s="154" t="s">
        <v>3</v>
      </c>
      <c r="N108" s="155" t="s">
        <v>42</v>
      </c>
      <c r="O108" s="54"/>
      <c r="P108" s="156">
        <f t="shared" si="11"/>
        <v>0</v>
      </c>
      <c r="Q108" s="156">
        <v>0</v>
      </c>
      <c r="R108" s="156">
        <f t="shared" si="12"/>
        <v>0</v>
      </c>
      <c r="S108" s="156">
        <v>0</v>
      </c>
      <c r="T108" s="157">
        <f t="shared" si="13"/>
        <v>0</v>
      </c>
      <c r="U108" s="33"/>
      <c r="V108" s="33"/>
      <c r="W108" s="33"/>
      <c r="X108" s="33"/>
      <c r="Y108" s="33"/>
      <c r="Z108" s="33"/>
      <c r="AA108" s="33"/>
      <c r="AB108" s="33"/>
      <c r="AC108" s="33"/>
      <c r="AD108" s="33"/>
      <c r="AE108" s="33"/>
      <c r="AR108" s="158" t="s">
        <v>87</v>
      </c>
      <c r="AT108" s="158" t="s">
        <v>184</v>
      </c>
      <c r="AU108" s="158" t="s">
        <v>15</v>
      </c>
      <c r="AY108" s="18" t="s">
        <v>182</v>
      </c>
      <c r="BE108" s="159">
        <f t="shared" si="14"/>
        <v>0</v>
      </c>
      <c r="BF108" s="159">
        <f t="shared" si="15"/>
        <v>0</v>
      </c>
      <c r="BG108" s="159">
        <f t="shared" si="16"/>
        <v>0</v>
      </c>
      <c r="BH108" s="159">
        <f t="shared" si="17"/>
        <v>0</v>
      </c>
      <c r="BI108" s="159">
        <f t="shared" si="18"/>
        <v>0</v>
      </c>
      <c r="BJ108" s="18" t="s">
        <v>15</v>
      </c>
      <c r="BK108" s="159">
        <f t="shared" si="19"/>
        <v>0</v>
      </c>
      <c r="BL108" s="18" t="s">
        <v>87</v>
      </c>
      <c r="BM108" s="158" t="s">
        <v>1617</v>
      </c>
    </row>
    <row r="109" spans="1:65" s="2" customFormat="1" ht="36">
      <c r="A109" s="33"/>
      <c r="B109" s="146"/>
      <c r="C109" s="147" t="s">
        <v>8</v>
      </c>
      <c r="D109" s="342" t="s">
        <v>184</v>
      </c>
      <c r="E109" s="148" t="s">
        <v>1618</v>
      </c>
      <c r="F109" s="149" t="s">
        <v>1493</v>
      </c>
      <c r="G109" s="150" t="s">
        <v>519</v>
      </c>
      <c r="H109" s="151">
        <v>1</v>
      </c>
      <c r="I109" s="152"/>
      <c r="J109" s="153">
        <f t="shared" si="10"/>
        <v>0</v>
      </c>
      <c r="K109" s="149" t="s">
        <v>3</v>
      </c>
      <c r="L109" s="34"/>
      <c r="M109" s="154" t="s">
        <v>3</v>
      </c>
      <c r="N109" s="155" t="s">
        <v>42</v>
      </c>
      <c r="O109" s="54"/>
      <c r="P109" s="156">
        <f t="shared" si="11"/>
        <v>0</v>
      </c>
      <c r="Q109" s="156">
        <v>0</v>
      </c>
      <c r="R109" s="156">
        <f t="shared" si="12"/>
        <v>0</v>
      </c>
      <c r="S109" s="156">
        <v>0</v>
      </c>
      <c r="T109" s="157">
        <f t="shared" si="13"/>
        <v>0</v>
      </c>
      <c r="U109" s="33"/>
      <c r="V109" s="33"/>
      <c r="W109" s="33"/>
      <c r="X109" s="33"/>
      <c r="Y109" s="33"/>
      <c r="Z109" s="33"/>
      <c r="AA109" s="33"/>
      <c r="AB109" s="33"/>
      <c r="AC109" s="33"/>
      <c r="AD109" s="33"/>
      <c r="AE109" s="33"/>
      <c r="AR109" s="158" t="s">
        <v>87</v>
      </c>
      <c r="AT109" s="158" t="s">
        <v>184</v>
      </c>
      <c r="AU109" s="158" t="s">
        <v>15</v>
      </c>
      <c r="AY109" s="18" t="s">
        <v>182</v>
      </c>
      <c r="BE109" s="159">
        <f t="shared" si="14"/>
        <v>0</v>
      </c>
      <c r="BF109" s="159">
        <f t="shared" si="15"/>
        <v>0</v>
      </c>
      <c r="BG109" s="159">
        <f t="shared" si="16"/>
        <v>0</v>
      </c>
      <c r="BH109" s="159">
        <f t="shared" si="17"/>
        <v>0</v>
      </c>
      <c r="BI109" s="159">
        <f t="shared" si="18"/>
        <v>0</v>
      </c>
      <c r="BJ109" s="18" t="s">
        <v>15</v>
      </c>
      <c r="BK109" s="159">
        <f t="shared" si="19"/>
        <v>0</v>
      </c>
      <c r="BL109" s="18" t="s">
        <v>87</v>
      </c>
      <c r="BM109" s="158" t="s">
        <v>1619</v>
      </c>
    </row>
    <row r="110" spans="1:65" s="2" customFormat="1" ht="16.5" customHeight="1">
      <c r="A110" s="33"/>
      <c r="B110" s="146"/>
      <c r="C110" s="147" t="s">
        <v>302</v>
      </c>
      <c r="D110" s="342" t="s">
        <v>184</v>
      </c>
      <c r="E110" s="148" t="s">
        <v>1620</v>
      </c>
      <c r="F110" s="149" t="s">
        <v>1621</v>
      </c>
      <c r="G110" s="150" t="s">
        <v>519</v>
      </c>
      <c r="H110" s="151">
        <v>1</v>
      </c>
      <c r="I110" s="152"/>
      <c r="J110" s="153">
        <f t="shared" si="10"/>
        <v>0</v>
      </c>
      <c r="K110" s="149" t="s">
        <v>3</v>
      </c>
      <c r="L110" s="34"/>
      <c r="M110" s="154" t="s">
        <v>3</v>
      </c>
      <c r="N110" s="155" t="s">
        <v>42</v>
      </c>
      <c r="O110" s="54"/>
      <c r="P110" s="156">
        <f t="shared" si="11"/>
        <v>0</v>
      </c>
      <c r="Q110" s="156">
        <v>0</v>
      </c>
      <c r="R110" s="156">
        <f t="shared" si="12"/>
        <v>0</v>
      </c>
      <c r="S110" s="156">
        <v>0</v>
      </c>
      <c r="T110" s="157">
        <f t="shared" si="13"/>
        <v>0</v>
      </c>
      <c r="U110" s="33"/>
      <c r="V110" s="33"/>
      <c r="W110" s="33"/>
      <c r="X110" s="33"/>
      <c r="Y110" s="33"/>
      <c r="Z110" s="33"/>
      <c r="AA110" s="33"/>
      <c r="AB110" s="33"/>
      <c r="AC110" s="33"/>
      <c r="AD110" s="33"/>
      <c r="AE110" s="33"/>
      <c r="AR110" s="158" t="s">
        <v>87</v>
      </c>
      <c r="AT110" s="158" t="s">
        <v>184</v>
      </c>
      <c r="AU110" s="158" t="s">
        <v>15</v>
      </c>
      <c r="AY110" s="18" t="s">
        <v>182</v>
      </c>
      <c r="BE110" s="159">
        <f t="shared" si="14"/>
        <v>0</v>
      </c>
      <c r="BF110" s="159">
        <f t="shared" si="15"/>
        <v>0</v>
      </c>
      <c r="BG110" s="159">
        <f t="shared" si="16"/>
        <v>0</v>
      </c>
      <c r="BH110" s="159">
        <f t="shared" si="17"/>
        <v>0</v>
      </c>
      <c r="BI110" s="159">
        <f t="shared" si="18"/>
        <v>0</v>
      </c>
      <c r="BJ110" s="18" t="s">
        <v>15</v>
      </c>
      <c r="BK110" s="159">
        <f t="shared" si="19"/>
        <v>0</v>
      </c>
      <c r="BL110" s="18" t="s">
        <v>87</v>
      </c>
      <c r="BM110" s="158" t="s">
        <v>1622</v>
      </c>
    </row>
    <row r="111" spans="1:65" s="2" customFormat="1" ht="16.5" customHeight="1">
      <c r="A111" s="33"/>
      <c r="B111" s="146"/>
      <c r="C111" s="147" t="s">
        <v>306</v>
      </c>
      <c r="D111" s="342" t="s">
        <v>184</v>
      </c>
      <c r="E111" s="148" t="s">
        <v>1623</v>
      </c>
      <c r="F111" s="149" t="s">
        <v>1624</v>
      </c>
      <c r="G111" s="150" t="s">
        <v>519</v>
      </c>
      <c r="H111" s="151">
        <v>1</v>
      </c>
      <c r="I111" s="152"/>
      <c r="J111" s="153">
        <f t="shared" si="10"/>
        <v>0</v>
      </c>
      <c r="K111" s="149" t="s">
        <v>3</v>
      </c>
      <c r="L111" s="34"/>
      <c r="M111" s="154" t="s">
        <v>3</v>
      </c>
      <c r="N111" s="155" t="s">
        <v>42</v>
      </c>
      <c r="O111" s="54"/>
      <c r="P111" s="156">
        <f t="shared" si="11"/>
        <v>0</v>
      </c>
      <c r="Q111" s="156">
        <v>0</v>
      </c>
      <c r="R111" s="156">
        <f t="shared" si="12"/>
        <v>0</v>
      </c>
      <c r="S111" s="156">
        <v>0</v>
      </c>
      <c r="T111" s="157">
        <f t="shared" si="13"/>
        <v>0</v>
      </c>
      <c r="U111" s="33"/>
      <c r="V111" s="33"/>
      <c r="W111" s="33"/>
      <c r="X111" s="33"/>
      <c r="Y111" s="33"/>
      <c r="Z111" s="33"/>
      <c r="AA111" s="33"/>
      <c r="AB111" s="33"/>
      <c r="AC111" s="33"/>
      <c r="AD111" s="33"/>
      <c r="AE111" s="33"/>
      <c r="AR111" s="158" t="s">
        <v>87</v>
      </c>
      <c r="AT111" s="158" t="s">
        <v>184</v>
      </c>
      <c r="AU111" s="158" t="s">
        <v>15</v>
      </c>
      <c r="AY111" s="18" t="s">
        <v>182</v>
      </c>
      <c r="BE111" s="159">
        <f t="shared" si="14"/>
        <v>0</v>
      </c>
      <c r="BF111" s="159">
        <f t="shared" si="15"/>
        <v>0</v>
      </c>
      <c r="BG111" s="159">
        <f t="shared" si="16"/>
        <v>0</v>
      </c>
      <c r="BH111" s="159">
        <f t="shared" si="17"/>
        <v>0</v>
      </c>
      <c r="BI111" s="159">
        <f t="shared" si="18"/>
        <v>0</v>
      </c>
      <c r="BJ111" s="18" t="s">
        <v>15</v>
      </c>
      <c r="BK111" s="159">
        <f t="shared" si="19"/>
        <v>0</v>
      </c>
      <c r="BL111" s="18" t="s">
        <v>87</v>
      </c>
      <c r="BM111" s="158" t="s">
        <v>1625</v>
      </c>
    </row>
    <row r="112" spans="1:65" s="2" customFormat="1" ht="16.5" customHeight="1">
      <c r="A112" s="33"/>
      <c r="B112" s="146"/>
      <c r="C112" s="147" t="s">
        <v>310</v>
      </c>
      <c r="D112" s="342" t="s">
        <v>184</v>
      </c>
      <c r="E112" s="148" t="s">
        <v>1626</v>
      </c>
      <c r="F112" s="149" t="s">
        <v>1627</v>
      </c>
      <c r="G112" s="150" t="s">
        <v>519</v>
      </c>
      <c r="H112" s="151">
        <v>1</v>
      </c>
      <c r="I112" s="152"/>
      <c r="J112" s="153">
        <f t="shared" si="10"/>
        <v>0</v>
      </c>
      <c r="K112" s="149" t="s">
        <v>3</v>
      </c>
      <c r="L112" s="34"/>
      <c r="M112" s="154" t="s">
        <v>3</v>
      </c>
      <c r="N112" s="155" t="s">
        <v>42</v>
      </c>
      <c r="O112" s="54"/>
      <c r="P112" s="156">
        <f t="shared" si="11"/>
        <v>0</v>
      </c>
      <c r="Q112" s="156">
        <v>0</v>
      </c>
      <c r="R112" s="156">
        <f t="shared" si="12"/>
        <v>0</v>
      </c>
      <c r="S112" s="156">
        <v>0</v>
      </c>
      <c r="T112" s="157">
        <f t="shared" si="13"/>
        <v>0</v>
      </c>
      <c r="U112" s="33"/>
      <c r="V112" s="33"/>
      <c r="W112" s="33"/>
      <c r="X112" s="33"/>
      <c r="Y112" s="33"/>
      <c r="Z112" s="33"/>
      <c r="AA112" s="33"/>
      <c r="AB112" s="33"/>
      <c r="AC112" s="33"/>
      <c r="AD112" s="33"/>
      <c r="AE112" s="33"/>
      <c r="AR112" s="158" t="s">
        <v>87</v>
      </c>
      <c r="AT112" s="158" t="s">
        <v>184</v>
      </c>
      <c r="AU112" s="158" t="s">
        <v>15</v>
      </c>
      <c r="AY112" s="18" t="s">
        <v>182</v>
      </c>
      <c r="BE112" s="159">
        <f t="shared" si="14"/>
        <v>0</v>
      </c>
      <c r="BF112" s="159">
        <f t="shared" si="15"/>
        <v>0</v>
      </c>
      <c r="BG112" s="159">
        <f t="shared" si="16"/>
        <v>0</v>
      </c>
      <c r="BH112" s="159">
        <f t="shared" si="17"/>
        <v>0</v>
      </c>
      <c r="BI112" s="159">
        <f t="shared" si="18"/>
        <v>0</v>
      </c>
      <c r="BJ112" s="18" t="s">
        <v>15</v>
      </c>
      <c r="BK112" s="159">
        <f t="shared" si="19"/>
        <v>0</v>
      </c>
      <c r="BL112" s="18" t="s">
        <v>87</v>
      </c>
      <c r="BM112" s="158" t="s">
        <v>1628</v>
      </c>
    </row>
    <row r="113" spans="1:65" s="2" customFormat="1" ht="21.75" customHeight="1">
      <c r="A113" s="33"/>
      <c r="B113" s="146"/>
      <c r="C113" s="147" t="s">
        <v>314</v>
      </c>
      <c r="D113" s="342" t="s">
        <v>184</v>
      </c>
      <c r="E113" s="148" t="s">
        <v>1629</v>
      </c>
      <c r="F113" s="149" t="s">
        <v>1630</v>
      </c>
      <c r="G113" s="150" t="s">
        <v>519</v>
      </c>
      <c r="H113" s="151">
        <v>1</v>
      </c>
      <c r="I113" s="152"/>
      <c r="J113" s="153">
        <f t="shared" si="10"/>
        <v>0</v>
      </c>
      <c r="K113" s="149" t="s">
        <v>3</v>
      </c>
      <c r="L113" s="34"/>
      <c r="M113" s="194" t="s">
        <v>3</v>
      </c>
      <c r="N113" s="195" t="s">
        <v>42</v>
      </c>
      <c r="O113" s="196"/>
      <c r="P113" s="197">
        <f t="shared" si="11"/>
        <v>0</v>
      </c>
      <c r="Q113" s="197">
        <v>0</v>
      </c>
      <c r="R113" s="197">
        <f t="shared" si="12"/>
        <v>0</v>
      </c>
      <c r="S113" s="197">
        <v>0</v>
      </c>
      <c r="T113" s="198">
        <f t="shared" si="13"/>
        <v>0</v>
      </c>
      <c r="U113" s="33"/>
      <c r="V113" s="33"/>
      <c r="W113" s="33"/>
      <c r="X113" s="33"/>
      <c r="Y113" s="33"/>
      <c r="Z113" s="33"/>
      <c r="AA113" s="33"/>
      <c r="AB113" s="33"/>
      <c r="AC113" s="33"/>
      <c r="AD113" s="33"/>
      <c r="AE113" s="33"/>
      <c r="AR113" s="158" t="s">
        <v>87</v>
      </c>
      <c r="AT113" s="158" t="s">
        <v>184</v>
      </c>
      <c r="AU113" s="158" t="s">
        <v>15</v>
      </c>
      <c r="AY113" s="18" t="s">
        <v>182</v>
      </c>
      <c r="BE113" s="159">
        <f t="shared" si="14"/>
        <v>0</v>
      </c>
      <c r="BF113" s="159">
        <f t="shared" si="15"/>
        <v>0</v>
      </c>
      <c r="BG113" s="159">
        <f t="shared" si="16"/>
        <v>0</v>
      </c>
      <c r="BH113" s="159">
        <f t="shared" si="17"/>
        <v>0</v>
      </c>
      <c r="BI113" s="159">
        <f t="shared" si="18"/>
        <v>0</v>
      </c>
      <c r="BJ113" s="18" t="s">
        <v>15</v>
      </c>
      <c r="BK113" s="159">
        <f t="shared" si="19"/>
        <v>0</v>
      </c>
      <c r="BL113" s="18" t="s">
        <v>87</v>
      </c>
      <c r="BM113" s="158" t="s">
        <v>1631</v>
      </c>
    </row>
    <row r="114" spans="1:31" s="2" customFormat="1" ht="6.95" customHeight="1">
      <c r="A114" s="33"/>
      <c r="B114" s="43"/>
      <c r="C114" s="44"/>
      <c r="D114" s="44"/>
      <c r="E114" s="44"/>
      <c r="F114" s="44"/>
      <c r="G114" s="44"/>
      <c r="H114" s="44"/>
      <c r="I114" s="44"/>
      <c r="J114" s="44"/>
      <c r="K114" s="44"/>
      <c r="L114" s="34"/>
      <c r="M114" s="33"/>
      <c r="O114" s="33"/>
      <c r="P114" s="33"/>
      <c r="Q114" s="33"/>
      <c r="R114" s="33"/>
      <c r="S114" s="33"/>
      <c r="T114" s="33"/>
      <c r="U114" s="33"/>
      <c r="V114" s="33"/>
      <c r="W114" s="33"/>
      <c r="X114" s="33"/>
      <c r="Y114" s="33"/>
      <c r="Z114" s="33"/>
      <c r="AA114" s="33"/>
      <c r="AB114" s="33"/>
      <c r="AC114" s="33"/>
      <c r="AD114" s="33"/>
      <c r="AE114" s="33"/>
    </row>
  </sheetData>
  <autoFilter ref="C87:K113"/>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3"/>
  <sheetViews>
    <sheetView showGridLines="0" workbookViewId="0" topLeftCell="A101">
      <selection activeCell="D112" sqref="D91:D1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125</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s="1" customFormat="1" ht="12" customHeight="1">
      <c r="B8" s="21"/>
      <c r="D8" s="28" t="s">
        <v>139</v>
      </c>
      <c r="L8" s="21"/>
    </row>
    <row r="9" spans="1:31" s="2" customFormat="1" ht="16.5" customHeight="1">
      <c r="A9" s="33"/>
      <c r="B9" s="34"/>
      <c r="C9" s="33"/>
      <c r="D9" s="33"/>
      <c r="E9" s="326" t="s">
        <v>140</v>
      </c>
      <c r="F9" s="329"/>
      <c r="G9" s="329"/>
      <c r="H9" s="329"/>
      <c r="I9" s="33"/>
      <c r="J9" s="33"/>
      <c r="K9" s="33"/>
      <c r="L9" s="99"/>
      <c r="S9" s="33"/>
      <c r="T9" s="33"/>
      <c r="U9" s="33"/>
      <c r="V9" s="33"/>
      <c r="W9" s="33"/>
      <c r="X9" s="33"/>
      <c r="Y9" s="33"/>
      <c r="Z9" s="33"/>
      <c r="AA9" s="33"/>
      <c r="AB9" s="33"/>
      <c r="AC9" s="33"/>
      <c r="AD9" s="33"/>
      <c r="AE9" s="33"/>
    </row>
    <row r="10" spans="1:31" s="2" customFormat="1" ht="12" customHeight="1">
      <c r="A10" s="33"/>
      <c r="B10" s="34"/>
      <c r="C10" s="33"/>
      <c r="D10" s="28" t="s">
        <v>141</v>
      </c>
      <c r="E10" s="33"/>
      <c r="F10" s="33"/>
      <c r="G10" s="33"/>
      <c r="H10" s="33"/>
      <c r="I10" s="33"/>
      <c r="J10" s="33"/>
      <c r="K10" s="33"/>
      <c r="L10" s="99"/>
      <c r="S10" s="33"/>
      <c r="T10" s="33"/>
      <c r="U10" s="33"/>
      <c r="V10" s="33"/>
      <c r="W10" s="33"/>
      <c r="X10" s="33"/>
      <c r="Y10" s="33"/>
      <c r="Z10" s="33"/>
      <c r="AA10" s="33"/>
      <c r="AB10" s="33"/>
      <c r="AC10" s="33"/>
      <c r="AD10" s="33"/>
      <c r="AE10" s="33"/>
    </row>
    <row r="11" spans="1:31" s="2" customFormat="1" ht="16.5" customHeight="1">
      <c r="A11" s="33"/>
      <c r="B11" s="34"/>
      <c r="C11" s="33"/>
      <c r="D11" s="33"/>
      <c r="E11" s="302" t="s">
        <v>1632</v>
      </c>
      <c r="F11" s="329"/>
      <c r="G11" s="329"/>
      <c r="H11" s="329"/>
      <c r="I11" s="33"/>
      <c r="J11" s="33"/>
      <c r="K11" s="33"/>
      <c r="L11" s="99"/>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9"/>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9"/>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stavby'!AU8</f>
        <v>28. 8. 2018</v>
      </c>
      <c r="K14" s="33"/>
      <c r="L14" s="99"/>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9"/>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
        <v>3</v>
      </c>
      <c r="K16" s="33"/>
      <c r="L16" s="99"/>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3</v>
      </c>
      <c r="K17" s="33"/>
      <c r="L17" s="99"/>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9"/>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28" t="s">
        <v>26</v>
      </c>
      <c r="J19" s="29" t="str">
        <f>'Rekapitulace stavby'!AU13</f>
        <v>Vyplň údaj</v>
      </c>
      <c r="K19" s="33"/>
      <c r="L19" s="99"/>
      <c r="S19" s="33"/>
      <c r="T19" s="33"/>
      <c r="U19" s="33"/>
      <c r="V19" s="33"/>
      <c r="W19" s="33"/>
      <c r="X19" s="33"/>
      <c r="Y19" s="33"/>
      <c r="Z19" s="33"/>
      <c r="AA19" s="33"/>
      <c r="AB19" s="33"/>
      <c r="AC19" s="33"/>
      <c r="AD19" s="33"/>
      <c r="AE19" s="33"/>
    </row>
    <row r="20" spans="1:31" s="2" customFormat="1" ht="18" customHeight="1">
      <c r="A20" s="33"/>
      <c r="B20" s="34"/>
      <c r="C20" s="33"/>
      <c r="D20" s="33"/>
      <c r="E20" s="330" t="str">
        <f>'Rekapitulace stavby'!E14</f>
        <v>Vyplň údaj</v>
      </c>
      <c r="F20" s="318"/>
      <c r="G20" s="318"/>
      <c r="H20" s="318"/>
      <c r="I20" s="28" t="s">
        <v>28</v>
      </c>
      <c r="J20" s="29" t="str">
        <f>'Rekapitulace stavby'!AU14</f>
        <v>Vyplň údaj</v>
      </c>
      <c r="K20" s="33"/>
      <c r="L20" s="99"/>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9"/>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28" t="s">
        <v>26</v>
      </c>
      <c r="J22" s="26" t="s">
        <v>3</v>
      </c>
      <c r="K22" s="33"/>
      <c r="L22" s="99"/>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28</v>
      </c>
      <c r="J23" s="26" t="s">
        <v>3</v>
      </c>
      <c r="K23" s="33"/>
      <c r="L23" s="99"/>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9"/>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28" t="s">
        <v>26</v>
      </c>
      <c r="J25" s="26" t="str">
        <f>IF('Rekapitulace stavby'!AU19="","",'Rekapitulace stavby'!AU19)</f>
        <v/>
      </c>
      <c r="K25" s="33"/>
      <c r="L25" s="99"/>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stavby'!AU20="","",'Rekapitulace stavby'!AU20)</f>
        <v/>
      </c>
      <c r="K26" s="33"/>
      <c r="L26" s="99"/>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9"/>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33"/>
      <c r="J28" s="33"/>
      <c r="K28" s="33"/>
      <c r="L28" s="99"/>
      <c r="S28" s="33"/>
      <c r="T28" s="33"/>
      <c r="U28" s="33"/>
      <c r="V28" s="33"/>
      <c r="W28" s="33"/>
      <c r="X28" s="33"/>
      <c r="Y28" s="33"/>
      <c r="Z28" s="33"/>
      <c r="AA28" s="33"/>
      <c r="AB28" s="33"/>
      <c r="AC28" s="33"/>
      <c r="AD28" s="33"/>
      <c r="AE28" s="33"/>
    </row>
    <row r="29" spans="1:31" s="8" customFormat="1" ht="16.5" customHeight="1">
      <c r="A29" s="100"/>
      <c r="B29" s="101"/>
      <c r="C29" s="100"/>
      <c r="D29" s="100"/>
      <c r="E29" s="322" t="s">
        <v>3</v>
      </c>
      <c r="F29" s="322"/>
      <c r="G29" s="322"/>
      <c r="H29" s="32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99"/>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63"/>
      <c r="J31" s="63"/>
      <c r="K31" s="63"/>
      <c r="L31" s="99"/>
      <c r="S31" s="33"/>
      <c r="T31" s="33"/>
      <c r="U31" s="33"/>
      <c r="V31" s="33"/>
      <c r="W31" s="33"/>
      <c r="X31" s="33"/>
      <c r="Y31" s="33"/>
      <c r="Z31" s="33"/>
      <c r="AA31" s="33"/>
      <c r="AB31" s="33"/>
      <c r="AC31" s="33"/>
      <c r="AD31" s="33"/>
      <c r="AE31" s="33"/>
    </row>
    <row r="32" spans="1:31" s="2" customFormat="1" ht="25.35" customHeight="1">
      <c r="A32" s="33"/>
      <c r="B32" s="34"/>
      <c r="C32" s="33"/>
      <c r="D32" s="103" t="s">
        <v>37</v>
      </c>
      <c r="E32" s="33"/>
      <c r="F32" s="33"/>
      <c r="G32" s="33"/>
      <c r="H32" s="33"/>
      <c r="I32" s="33"/>
      <c r="J32" s="68">
        <f>ROUND(J88,2)</f>
        <v>0</v>
      </c>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37" t="s">
        <v>38</v>
      </c>
      <c r="J34" s="37" t="s">
        <v>40</v>
      </c>
      <c r="K34" s="33"/>
      <c r="L34" s="99"/>
      <c r="S34" s="33"/>
      <c r="T34" s="33"/>
      <c r="U34" s="33"/>
      <c r="V34" s="33"/>
      <c r="W34" s="33"/>
      <c r="X34" s="33"/>
      <c r="Y34" s="33"/>
      <c r="Z34" s="33"/>
      <c r="AA34" s="33"/>
      <c r="AB34" s="33"/>
      <c r="AC34" s="33"/>
      <c r="AD34" s="33"/>
      <c r="AE34" s="33"/>
    </row>
    <row r="35" spans="1:31" s="2" customFormat="1" ht="14.45" customHeight="1">
      <c r="A35" s="33"/>
      <c r="B35" s="34"/>
      <c r="C35" s="33"/>
      <c r="D35" s="98" t="s">
        <v>41</v>
      </c>
      <c r="E35" s="28" t="s">
        <v>42</v>
      </c>
      <c r="F35" s="104">
        <f>ROUND((SUM(BE88:BE112)),2)</f>
        <v>0</v>
      </c>
      <c r="G35" s="33"/>
      <c r="H35" s="33"/>
      <c r="I35" s="105">
        <v>0.21</v>
      </c>
      <c r="J35" s="104">
        <f>ROUND(((SUM(BE88:BE112))*I35),2)</f>
        <v>0</v>
      </c>
      <c r="K35" s="33"/>
      <c r="L35" s="99"/>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04">
        <f>ROUND((SUM(BF88:BF112)),2)</f>
        <v>0</v>
      </c>
      <c r="G36" s="33"/>
      <c r="H36" s="33"/>
      <c r="I36" s="105">
        <v>0.15</v>
      </c>
      <c r="J36" s="104">
        <f>ROUND(((SUM(BF88:BF112))*I36),2)</f>
        <v>0</v>
      </c>
      <c r="K36" s="33"/>
      <c r="L36" s="99"/>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4">
        <f>ROUND((SUM(BG88:BG112)),2)</f>
        <v>0</v>
      </c>
      <c r="G37" s="33"/>
      <c r="H37" s="33"/>
      <c r="I37" s="105">
        <v>0.21</v>
      </c>
      <c r="J37" s="104">
        <f>0</f>
        <v>0</v>
      </c>
      <c r="K37" s="33"/>
      <c r="L37" s="99"/>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04">
        <f>ROUND((SUM(BH88:BH112)),2)</f>
        <v>0</v>
      </c>
      <c r="G38" s="33"/>
      <c r="H38" s="33"/>
      <c r="I38" s="105">
        <v>0.15</v>
      </c>
      <c r="J38" s="104">
        <f>0</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04">
        <f>ROUND((SUM(BI88:BI112)),2)</f>
        <v>0</v>
      </c>
      <c r="G39" s="33"/>
      <c r="H39" s="33"/>
      <c r="I39" s="105">
        <v>0</v>
      </c>
      <c r="J39" s="104">
        <f>0</f>
        <v>0</v>
      </c>
      <c r="K39" s="33"/>
      <c r="L39" s="99"/>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9"/>
      <c r="S40" s="33"/>
      <c r="T40" s="33"/>
      <c r="U40" s="33"/>
      <c r="V40" s="33"/>
      <c r="W40" s="33"/>
      <c r="X40" s="33"/>
      <c r="Y40" s="33"/>
      <c r="Z40" s="33"/>
      <c r="AA40" s="33"/>
      <c r="AB40" s="33"/>
      <c r="AC40" s="33"/>
      <c r="AD40" s="33"/>
      <c r="AE40" s="33"/>
    </row>
    <row r="41" spans="1:31" s="2" customFormat="1" ht="25.35" customHeight="1">
      <c r="A41" s="33"/>
      <c r="B41" s="34"/>
      <c r="C41" s="106"/>
      <c r="D41" s="107" t="s">
        <v>47</v>
      </c>
      <c r="E41" s="57"/>
      <c r="F41" s="57"/>
      <c r="G41" s="108" t="s">
        <v>48</v>
      </c>
      <c r="H41" s="109" t="s">
        <v>49</v>
      </c>
      <c r="I41" s="57"/>
      <c r="J41" s="110">
        <f>SUM(J32:J39)</f>
        <v>0</v>
      </c>
      <c r="K41" s="111"/>
      <c r="L41" s="99"/>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9"/>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9"/>
      <c r="S46" s="33"/>
      <c r="T46" s="33"/>
      <c r="U46" s="33"/>
      <c r="V46" s="33"/>
      <c r="W46" s="33"/>
      <c r="X46" s="33"/>
      <c r="Y46" s="33"/>
      <c r="Z46" s="33"/>
      <c r="AA46" s="33"/>
      <c r="AB46" s="33"/>
      <c r="AC46" s="33"/>
      <c r="AD46" s="33"/>
      <c r="AE46" s="33"/>
    </row>
    <row r="47" spans="1:31" s="2" customFormat="1" ht="24.95" customHeight="1">
      <c r="A47" s="33"/>
      <c r="B47" s="34"/>
      <c r="C47" s="22" t="s">
        <v>146</v>
      </c>
      <c r="D47" s="33"/>
      <c r="E47" s="33"/>
      <c r="F47" s="33"/>
      <c r="G47" s="33"/>
      <c r="H47" s="33"/>
      <c r="I47" s="33"/>
      <c r="J47" s="33"/>
      <c r="K47" s="33"/>
      <c r="L47" s="99"/>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9"/>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16.5" customHeight="1">
      <c r="A50" s="33"/>
      <c r="B50" s="34"/>
      <c r="C50" s="33"/>
      <c r="D50" s="33"/>
      <c r="E50" s="326" t="str">
        <f>E7</f>
        <v>Rekonstrukce koupelen</v>
      </c>
      <c r="F50" s="327"/>
      <c r="G50" s="327"/>
      <c r="H50" s="327"/>
      <c r="I50" s="33"/>
      <c r="J50" s="33"/>
      <c r="K50" s="33"/>
      <c r="L50" s="99"/>
      <c r="S50" s="33"/>
      <c r="T50" s="33"/>
      <c r="U50" s="33"/>
      <c r="V50" s="33"/>
      <c r="W50" s="33"/>
      <c r="X50" s="33"/>
      <c r="Y50" s="33"/>
      <c r="Z50" s="33"/>
      <c r="AA50" s="33"/>
      <c r="AB50" s="33"/>
      <c r="AC50" s="33"/>
      <c r="AD50" s="33"/>
      <c r="AE50" s="33"/>
    </row>
    <row r="51" spans="2:12" s="1" customFormat="1" ht="12" customHeight="1">
      <c r="B51" s="21"/>
      <c r="C51" s="28" t="s">
        <v>139</v>
      </c>
      <c r="L51" s="21"/>
    </row>
    <row r="52" spans="1:31" s="2" customFormat="1" ht="16.5" customHeight="1">
      <c r="A52" s="33"/>
      <c r="B52" s="34"/>
      <c r="C52" s="33"/>
      <c r="D52" s="33"/>
      <c r="E52" s="326" t="s">
        <v>140</v>
      </c>
      <c r="F52" s="329"/>
      <c r="G52" s="329"/>
      <c r="H52" s="329"/>
      <c r="I52" s="33"/>
      <c r="J52" s="33"/>
      <c r="K52" s="33"/>
      <c r="L52" s="99"/>
      <c r="S52" s="33"/>
      <c r="T52" s="33"/>
      <c r="U52" s="33"/>
      <c r="V52" s="33"/>
      <c r="W52" s="33"/>
      <c r="X52" s="33"/>
      <c r="Y52" s="33"/>
      <c r="Z52" s="33"/>
      <c r="AA52" s="33"/>
      <c r="AB52" s="33"/>
      <c r="AC52" s="33"/>
      <c r="AD52" s="33"/>
      <c r="AE52" s="33"/>
    </row>
    <row r="53" spans="1:31" s="2" customFormat="1" ht="12" customHeight="1">
      <c r="A53" s="33"/>
      <c r="B53" s="34"/>
      <c r="C53" s="28" t="s">
        <v>141</v>
      </c>
      <c r="D53" s="33"/>
      <c r="E53" s="33"/>
      <c r="F53" s="33"/>
      <c r="G53" s="33"/>
      <c r="H53" s="33"/>
      <c r="I53" s="33"/>
      <c r="J53" s="33"/>
      <c r="K53" s="33"/>
      <c r="L53" s="99"/>
      <c r="S53" s="33"/>
      <c r="T53" s="33"/>
      <c r="U53" s="33"/>
      <c r="V53" s="33"/>
      <c r="W53" s="33"/>
      <c r="X53" s="33"/>
      <c r="Y53" s="33"/>
      <c r="Z53" s="33"/>
      <c r="AA53" s="33"/>
      <c r="AB53" s="33"/>
      <c r="AC53" s="33"/>
      <c r="AD53" s="33"/>
      <c r="AE53" s="33"/>
    </row>
    <row r="54" spans="1:31" s="2" customFormat="1" ht="16.5" customHeight="1">
      <c r="A54" s="33"/>
      <c r="B54" s="34"/>
      <c r="C54" s="33"/>
      <c r="D54" s="33"/>
      <c r="E54" s="302" t="str">
        <f>E11</f>
        <v>5 - Elektromontáže</v>
      </c>
      <c r="F54" s="329"/>
      <c r="G54" s="329"/>
      <c r="H54" s="329"/>
      <c r="I54" s="33"/>
      <c r="J54" s="33"/>
      <c r="K54" s="33"/>
      <c r="L54" s="99"/>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9"/>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28. 8. 2018</v>
      </c>
      <c r="K56" s="33"/>
      <c r="L56" s="99"/>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28" t="s">
        <v>31</v>
      </c>
      <c r="J58" s="31" t="str">
        <f>E23</f>
        <v>PROJECTICA s.r.o.</v>
      </c>
      <c r="K58" s="33"/>
      <c r="L58" s="99"/>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28" t="s">
        <v>34</v>
      </c>
      <c r="J59" s="31" t="str">
        <f>E26</f>
        <v xml:space="preserve"> </v>
      </c>
      <c r="K59" s="33"/>
      <c r="L59" s="99"/>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9"/>
      <c r="S60" s="33"/>
      <c r="T60" s="33"/>
      <c r="U60" s="33"/>
      <c r="V60" s="33"/>
      <c r="W60" s="33"/>
      <c r="X60" s="33"/>
      <c r="Y60" s="33"/>
      <c r="Z60" s="33"/>
      <c r="AA60" s="33"/>
      <c r="AB60" s="33"/>
      <c r="AC60" s="33"/>
      <c r="AD60" s="33"/>
      <c r="AE60" s="33"/>
    </row>
    <row r="61" spans="1:31" s="2" customFormat="1" ht="29.25" customHeight="1">
      <c r="A61" s="33"/>
      <c r="B61" s="34"/>
      <c r="C61" s="112" t="s">
        <v>147</v>
      </c>
      <c r="D61" s="106"/>
      <c r="E61" s="106"/>
      <c r="F61" s="106"/>
      <c r="G61" s="106"/>
      <c r="H61" s="106"/>
      <c r="I61" s="106"/>
      <c r="J61" s="113" t="s">
        <v>148</v>
      </c>
      <c r="K61" s="106"/>
      <c r="L61" s="99"/>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9"/>
      <c r="S62" s="33"/>
      <c r="T62" s="33"/>
      <c r="U62" s="33"/>
      <c r="V62" s="33"/>
      <c r="W62" s="33"/>
      <c r="X62" s="33"/>
      <c r="Y62" s="33"/>
      <c r="Z62" s="33"/>
      <c r="AA62" s="33"/>
      <c r="AB62" s="33"/>
      <c r="AC62" s="33"/>
      <c r="AD62" s="33"/>
      <c r="AE62" s="33"/>
    </row>
    <row r="63" spans="1:47" s="2" customFormat="1" ht="22.9" customHeight="1">
      <c r="A63" s="33"/>
      <c r="B63" s="34"/>
      <c r="C63" s="114" t="s">
        <v>69</v>
      </c>
      <c r="D63" s="33"/>
      <c r="E63" s="33"/>
      <c r="F63" s="33"/>
      <c r="G63" s="33"/>
      <c r="H63" s="33"/>
      <c r="I63" s="33"/>
      <c r="J63" s="68">
        <f>J88</f>
        <v>0</v>
      </c>
      <c r="K63" s="33"/>
      <c r="L63" s="99"/>
      <c r="S63" s="33"/>
      <c r="T63" s="33"/>
      <c r="U63" s="33"/>
      <c r="V63" s="33"/>
      <c r="W63" s="33"/>
      <c r="X63" s="33"/>
      <c r="Y63" s="33"/>
      <c r="Z63" s="33"/>
      <c r="AA63" s="33"/>
      <c r="AB63" s="33"/>
      <c r="AC63" s="33"/>
      <c r="AD63" s="33"/>
      <c r="AE63" s="33"/>
      <c r="AU63" s="18" t="s">
        <v>149</v>
      </c>
    </row>
    <row r="64" spans="2:12" s="9" customFormat="1" ht="24.95" customHeight="1">
      <c r="B64" s="115"/>
      <c r="D64" s="116" t="s">
        <v>158</v>
      </c>
      <c r="E64" s="117"/>
      <c r="F64" s="117"/>
      <c r="G64" s="117"/>
      <c r="H64" s="117"/>
      <c r="I64" s="117"/>
      <c r="J64" s="118">
        <f>J89</f>
        <v>0</v>
      </c>
      <c r="L64" s="115"/>
    </row>
    <row r="65" spans="2:12" s="10" customFormat="1" ht="19.9" customHeight="1">
      <c r="B65" s="119"/>
      <c r="D65" s="120" t="s">
        <v>1633</v>
      </c>
      <c r="E65" s="121"/>
      <c r="F65" s="121"/>
      <c r="G65" s="121"/>
      <c r="H65" s="121"/>
      <c r="I65" s="121"/>
      <c r="J65" s="122">
        <f>J90</f>
        <v>0</v>
      </c>
      <c r="L65" s="119"/>
    </row>
    <row r="66" spans="2:12" s="10" customFormat="1" ht="19.9" customHeight="1">
      <c r="B66" s="119"/>
      <c r="D66" s="120" t="s">
        <v>1634</v>
      </c>
      <c r="E66" s="121"/>
      <c r="F66" s="121"/>
      <c r="G66" s="121"/>
      <c r="H66" s="121"/>
      <c r="I66" s="121"/>
      <c r="J66" s="122">
        <f>J103</f>
        <v>0</v>
      </c>
      <c r="L66" s="119"/>
    </row>
    <row r="67" spans="1:31" s="2" customFormat="1" ht="21.75" customHeight="1">
      <c r="A67" s="33"/>
      <c r="B67" s="34"/>
      <c r="C67" s="33"/>
      <c r="D67" s="33"/>
      <c r="E67" s="33"/>
      <c r="F67" s="33"/>
      <c r="G67" s="33"/>
      <c r="H67" s="33"/>
      <c r="I67" s="33"/>
      <c r="J67" s="33"/>
      <c r="K67" s="33"/>
      <c r="L67" s="99"/>
      <c r="S67" s="33"/>
      <c r="T67" s="33"/>
      <c r="U67" s="33"/>
      <c r="V67" s="33"/>
      <c r="W67" s="33"/>
      <c r="X67" s="33"/>
      <c r="Y67" s="33"/>
      <c r="Z67" s="33"/>
      <c r="AA67" s="33"/>
      <c r="AB67" s="33"/>
      <c r="AC67" s="33"/>
      <c r="AD67" s="33"/>
      <c r="AE67" s="33"/>
    </row>
    <row r="68" spans="1:31" s="2" customFormat="1" ht="6.95" customHeight="1">
      <c r="A68" s="33"/>
      <c r="B68" s="43"/>
      <c r="C68" s="44"/>
      <c r="D68" s="44"/>
      <c r="E68" s="44"/>
      <c r="F68" s="44"/>
      <c r="G68" s="44"/>
      <c r="H68" s="44"/>
      <c r="I68" s="44"/>
      <c r="J68" s="44"/>
      <c r="K68" s="44"/>
      <c r="L68" s="99"/>
      <c r="S68" s="33"/>
      <c r="T68" s="33"/>
      <c r="U68" s="33"/>
      <c r="V68" s="33"/>
      <c r="W68" s="33"/>
      <c r="X68" s="33"/>
      <c r="Y68" s="33"/>
      <c r="Z68" s="33"/>
      <c r="AA68" s="33"/>
      <c r="AB68" s="33"/>
      <c r="AC68" s="33"/>
      <c r="AD68" s="33"/>
      <c r="AE68" s="33"/>
    </row>
    <row r="72" spans="1:31" s="2" customFormat="1" ht="6.95" customHeight="1">
      <c r="A72" s="33"/>
      <c r="B72" s="45"/>
      <c r="C72" s="46"/>
      <c r="D72" s="46"/>
      <c r="E72" s="46"/>
      <c r="F72" s="46"/>
      <c r="G72" s="46"/>
      <c r="H72" s="46"/>
      <c r="I72" s="46"/>
      <c r="J72" s="46"/>
      <c r="K72" s="46"/>
      <c r="L72" s="99"/>
      <c r="S72" s="33"/>
      <c r="T72" s="33"/>
      <c r="U72" s="33"/>
      <c r="V72" s="33"/>
      <c r="W72" s="33"/>
      <c r="X72" s="33"/>
      <c r="Y72" s="33"/>
      <c r="Z72" s="33"/>
      <c r="AA72" s="33"/>
      <c r="AB72" s="33"/>
      <c r="AC72" s="33"/>
      <c r="AD72" s="33"/>
      <c r="AE72" s="33"/>
    </row>
    <row r="73" spans="1:31" s="2" customFormat="1" ht="24.95" customHeight="1">
      <c r="A73" s="33"/>
      <c r="B73" s="34"/>
      <c r="C73" s="22" t="s">
        <v>167</v>
      </c>
      <c r="D73" s="33"/>
      <c r="E73" s="33"/>
      <c r="F73" s="33"/>
      <c r="G73" s="33"/>
      <c r="H73" s="33"/>
      <c r="I73" s="33"/>
      <c r="J73" s="33"/>
      <c r="K73" s="33"/>
      <c r="L73" s="99"/>
      <c r="S73" s="33"/>
      <c r="T73" s="33"/>
      <c r="U73" s="33"/>
      <c r="V73" s="33"/>
      <c r="W73" s="33"/>
      <c r="X73" s="33"/>
      <c r="Y73" s="33"/>
      <c r="Z73" s="33"/>
      <c r="AA73" s="33"/>
      <c r="AB73" s="33"/>
      <c r="AC73" s="33"/>
      <c r="AD73" s="33"/>
      <c r="AE73" s="33"/>
    </row>
    <row r="74" spans="1:31" s="2" customFormat="1" ht="6.95" customHeight="1">
      <c r="A74" s="33"/>
      <c r="B74" s="34"/>
      <c r="C74" s="33"/>
      <c r="D74" s="33"/>
      <c r="E74" s="33"/>
      <c r="F74" s="33"/>
      <c r="G74" s="33"/>
      <c r="H74" s="33"/>
      <c r="I74" s="33"/>
      <c r="J74" s="33"/>
      <c r="K74" s="33"/>
      <c r="L74" s="99"/>
      <c r="S74" s="33"/>
      <c r="T74" s="33"/>
      <c r="U74" s="33"/>
      <c r="V74" s="33"/>
      <c r="W74" s="33"/>
      <c r="X74" s="33"/>
      <c r="Y74" s="33"/>
      <c r="Z74" s="33"/>
      <c r="AA74" s="33"/>
      <c r="AB74" s="33"/>
      <c r="AC74" s="33"/>
      <c r="AD74" s="33"/>
      <c r="AE74" s="33"/>
    </row>
    <row r="75" spans="1:31" s="2" customFormat="1" ht="12" customHeight="1">
      <c r="A75" s="33"/>
      <c r="B75" s="34"/>
      <c r="C75" s="28" t="s">
        <v>17</v>
      </c>
      <c r="D75" s="33"/>
      <c r="E75" s="33"/>
      <c r="F75" s="33"/>
      <c r="G75" s="33"/>
      <c r="H75" s="33"/>
      <c r="I75" s="33"/>
      <c r="J75" s="33"/>
      <c r="K75" s="33"/>
      <c r="L75" s="99"/>
      <c r="S75" s="33"/>
      <c r="T75" s="33"/>
      <c r="U75" s="33"/>
      <c r="V75" s="33"/>
      <c r="W75" s="33"/>
      <c r="X75" s="33"/>
      <c r="Y75" s="33"/>
      <c r="Z75" s="33"/>
      <c r="AA75" s="33"/>
      <c r="AB75" s="33"/>
      <c r="AC75" s="33"/>
      <c r="AD75" s="33"/>
      <c r="AE75" s="33"/>
    </row>
    <row r="76" spans="1:31" s="2" customFormat="1" ht="16.5" customHeight="1">
      <c r="A76" s="33"/>
      <c r="B76" s="34"/>
      <c r="C76" s="33"/>
      <c r="D76" s="33"/>
      <c r="E76" s="326" t="str">
        <f>E7</f>
        <v>Rekonstrukce koupelen</v>
      </c>
      <c r="F76" s="327"/>
      <c r="G76" s="327"/>
      <c r="H76" s="327"/>
      <c r="I76" s="33"/>
      <c r="J76" s="33"/>
      <c r="K76" s="33"/>
      <c r="L76" s="99"/>
      <c r="S76" s="33"/>
      <c r="T76" s="33"/>
      <c r="U76" s="33"/>
      <c r="V76" s="33"/>
      <c r="W76" s="33"/>
      <c r="X76" s="33"/>
      <c r="Y76" s="33"/>
      <c r="Z76" s="33"/>
      <c r="AA76" s="33"/>
      <c r="AB76" s="33"/>
      <c r="AC76" s="33"/>
      <c r="AD76" s="33"/>
      <c r="AE76" s="33"/>
    </row>
    <row r="77" spans="2:12" s="1" customFormat="1" ht="12" customHeight="1">
      <c r="B77" s="21"/>
      <c r="C77" s="28" t="s">
        <v>139</v>
      </c>
      <c r="L77" s="21"/>
    </row>
    <row r="78" spans="1:31" s="2" customFormat="1" ht="16.5" customHeight="1">
      <c r="A78" s="33"/>
      <c r="B78" s="34"/>
      <c r="C78" s="33"/>
      <c r="D78" s="33"/>
      <c r="E78" s="326" t="s">
        <v>140</v>
      </c>
      <c r="F78" s="329"/>
      <c r="G78" s="329"/>
      <c r="H78" s="329"/>
      <c r="I78" s="33"/>
      <c r="J78" s="33"/>
      <c r="K78" s="33"/>
      <c r="L78" s="99"/>
      <c r="S78" s="33"/>
      <c r="T78" s="33"/>
      <c r="U78" s="33"/>
      <c r="V78" s="33"/>
      <c r="W78" s="33"/>
      <c r="X78" s="33"/>
      <c r="Y78" s="33"/>
      <c r="Z78" s="33"/>
      <c r="AA78" s="33"/>
      <c r="AB78" s="33"/>
      <c r="AC78" s="33"/>
      <c r="AD78" s="33"/>
      <c r="AE78" s="33"/>
    </row>
    <row r="79" spans="1:31" s="2" customFormat="1" ht="12" customHeight="1">
      <c r="A79" s="33"/>
      <c r="B79" s="34"/>
      <c r="C79" s="28" t="s">
        <v>141</v>
      </c>
      <c r="D79" s="33"/>
      <c r="E79" s="33"/>
      <c r="F79" s="33"/>
      <c r="G79" s="33"/>
      <c r="H79" s="33"/>
      <c r="I79" s="33"/>
      <c r="J79" s="33"/>
      <c r="K79" s="33"/>
      <c r="L79" s="99"/>
      <c r="S79" s="33"/>
      <c r="T79" s="33"/>
      <c r="U79" s="33"/>
      <c r="V79" s="33"/>
      <c r="W79" s="33"/>
      <c r="X79" s="33"/>
      <c r="Y79" s="33"/>
      <c r="Z79" s="33"/>
      <c r="AA79" s="33"/>
      <c r="AB79" s="33"/>
      <c r="AC79" s="33"/>
      <c r="AD79" s="33"/>
      <c r="AE79" s="33"/>
    </row>
    <row r="80" spans="1:31" s="2" customFormat="1" ht="16.5" customHeight="1">
      <c r="A80" s="33"/>
      <c r="B80" s="34"/>
      <c r="C80" s="33"/>
      <c r="D80" s="33"/>
      <c r="E80" s="302" t="str">
        <f>E11</f>
        <v>5 - Elektromontáže</v>
      </c>
      <c r="F80" s="329"/>
      <c r="G80" s="329"/>
      <c r="H80" s="329"/>
      <c r="I80" s="33"/>
      <c r="J80" s="33"/>
      <c r="K80" s="33"/>
      <c r="L80" s="99"/>
      <c r="S80" s="33"/>
      <c r="T80" s="33"/>
      <c r="U80" s="33"/>
      <c r="V80" s="33"/>
      <c r="W80" s="33"/>
      <c r="X80" s="33"/>
      <c r="Y80" s="33"/>
      <c r="Z80" s="33"/>
      <c r="AA80" s="33"/>
      <c r="AB80" s="33"/>
      <c r="AC80" s="33"/>
      <c r="AD80" s="33"/>
      <c r="AE80" s="33"/>
    </row>
    <row r="81" spans="1:31" s="2" customFormat="1" ht="6.95" customHeight="1">
      <c r="A81" s="33"/>
      <c r="B81" s="34"/>
      <c r="C81" s="33"/>
      <c r="D81" s="33"/>
      <c r="E81" s="33"/>
      <c r="F81" s="33"/>
      <c r="G81" s="33"/>
      <c r="H81" s="33"/>
      <c r="I81" s="33"/>
      <c r="J81" s="33"/>
      <c r="K81" s="33"/>
      <c r="L81" s="99"/>
      <c r="S81" s="33"/>
      <c r="T81" s="33"/>
      <c r="U81" s="33"/>
      <c r="V81" s="33"/>
      <c r="W81" s="33"/>
      <c r="X81" s="33"/>
      <c r="Y81" s="33"/>
      <c r="Z81" s="33"/>
      <c r="AA81" s="33"/>
      <c r="AB81" s="33"/>
      <c r="AC81" s="33"/>
      <c r="AD81" s="33"/>
      <c r="AE81" s="33"/>
    </row>
    <row r="82" spans="1:31" s="2" customFormat="1" ht="12" customHeight="1">
      <c r="A82" s="33"/>
      <c r="B82" s="34"/>
      <c r="C82" s="28" t="s">
        <v>21</v>
      </c>
      <c r="D82" s="33"/>
      <c r="E82" s="33"/>
      <c r="F82" s="26" t="str">
        <f>F14</f>
        <v xml:space="preserve"> </v>
      </c>
      <c r="G82" s="33"/>
      <c r="H82" s="33"/>
      <c r="I82" s="28" t="s">
        <v>23</v>
      </c>
      <c r="J82" s="51" t="str">
        <f>IF(J14="","",J14)</f>
        <v>28. 8. 2018</v>
      </c>
      <c r="K82" s="33"/>
      <c r="L82" s="99"/>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99"/>
      <c r="S83" s="33"/>
      <c r="T83" s="33"/>
      <c r="U83" s="33"/>
      <c r="V83" s="33"/>
      <c r="W83" s="33"/>
      <c r="X83" s="33"/>
      <c r="Y83" s="33"/>
      <c r="Z83" s="33"/>
      <c r="AA83" s="33"/>
      <c r="AB83" s="33"/>
      <c r="AC83" s="33"/>
      <c r="AD83" s="33"/>
      <c r="AE83" s="33"/>
    </row>
    <row r="84" spans="1:31" s="2" customFormat="1" ht="15.2" customHeight="1">
      <c r="A84" s="33"/>
      <c r="B84" s="34"/>
      <c r="C84" s="28" t="s">
        <v>25</v>
      </c>
      <c r="D84" s="33"/>
      <c r="E84" s="33"/>
      <c r="F84" s="26" t="str">
        <f>E17</f>
        <v>Správa účelových zařízení VŠE</v>
      </c>
      <c r="G84" s="33"/>
      <c r="H84" s="33"/>
      <c r="I84" s="28" t="s">
        <v>31</v>
      </c>
      <c r="J84" s="31" t="str">
        <f>E23</f>
        <v>PROJECTICA s.r.o.</v>
      </c>
      <c r="K84" s="33"/>
      <c r="L84" s="99"/>
      <c r="S84" s="33"/>
      <c r="T84" s="33"/>
      <c r="U84" s="33"/>
      <c r="V84" s="33"/>
      <c r="W84" s="33"/>
      <c r="X84" s="33"/>
      <c r="Y84" s="33"/>
      <c r="Z84" s="33"/>
      <c r="AA84" s="33"/>
      <c r="AB84" s="33"/>
      <c r="AC84" s="33"/>
      <c r="AD84" s="33"/>
      <c r="AE84" s="33"/>
    </row>
    <row r="85" spans="1:31" s="2" customFormat="1" ht="15.2" customHeight="1">
      <c r="A85" s="33"/>
      <c r="B85" s="34"/>
      <c r="C85" s="28" t="s">
        <v>29</v>
      </c>
      <c r="D85" s="33"/>
      <c r="E85" s="33"/>
      <c r="F85" s="26" t="str">
        <f>IF(E20="","",E20)</f>
        <v>Vyplň údaj</v>
      </c>
      <c r="G85" s="33"/>
      <c r="H85" s="33"/>
      <c r="I85" s="28" t="s">
        <v>34</v>
      </c>
      <c r="J85" s="31" t="str">
        <f>E26</f>
        <v xml:space="preserve"> </v>
      </c>
      <c r="K85" s="33"/>
      <c r="L85" s="99"/>
      <c r="S85" s="33"/>
      <c r="T85" s="33"/>
      <c r="U85" s="33"/>
      <c r="V85" s="33"/>
      <c r="W85" s="33"/>
      <c r="X85" s="33"/>
      <c r="Y85" s="33"/>
      <c r="Z85" s="33"/>
      <c r="AA85" s="33"/>
      <c r="AB85" s="33"/>
      <c r="AC85" s="33"/>
      <c r="AD85" s="33"/>
      <c r="AE85" s="33"/>
    </row>
    <row r="86" spans="1:31" s="2" customFormat="1" ht="10.35" customHeight="1">
      <c r="A86" s="33"/>
      <c r="B86" s="34"/>
      <c r="C86" s="33"/>
      <c r="D86" s="33"/>
      <c r="E86" s="33"/>
      <c r="F86" s="33"/>
      <c r="G86" s="33"/>
      <c r="H86" s="33"/>
      <c r="I86" s="33"/>
      <c r="J86" s="33"/>
      <c r="K86" s="33"/>
      <c r="L86" s="99"/>
      <c r="S86" s="33"/>
      <c r="T86" s="33"/>
      <c r="U86" s="33"/>
      <c r="V86" s="33"/>
      <c r="W86" s="33"/>
      <c r="X86" s="33"/>
      <c r="Y86" s="33"/>
      <c r="Z86" s="33"/>
      <c r="AA86" s="33"/>
      <c r="AB86" s="33"/>
      <c r="AC86" s="33"/>
      <c r="AD86" s="33"/>
      <c r="AE86" s="33"/>
    </row>
    <row r="87" spans="1:31" s="11" customFormat="1" ht="29.25" customHeight="1">
      <c r="A87" s="123"/>
      <c r="B87" s="124"/>
      <c r="C87" s="125" t="s">
        <v>168</v>
      </c>
      <c r="D87" s="126" t="s">
        <v>56</v>
      </c>
      <c r="E87" s="126" t="s">
        <v>52</v>
      </c>
      <c r="F87" s="126" t="s">
        <v>53</v>
      </c>
      <c r="G87" s="126" t="s">
        <v>169</v>
      </c>
      <c r="H87" s="126" t="s">
        <v>170</v>
      </c>
      <c r="I87" s="126" t="s">
        <v>171</v>
      </c>
      <c r="J87" s="126" t="s">
        <v>148</v>
      </c>
      <c r="K87" s="127" t="s">
        <v>172</v>
      </c>
      <c r="L87" s="128"/>
      <c r="M87" s="59" t="s">
        <v>3</v>
      </c>
      <c r="N87" s="60" t="s">
        <v>41</v>
      </c>
      <c r="O87" s="60" t="s">
        <v>173</v>
      </c>
      <c r="P87" s="60" t="s">
        <v>174</v>
      </c>
      <c r="Q87" s="60" t="s">
        <v>175</v>
      </c>
      <c r="R87" s="60" t="s">
        <v>176</v>
      </c>
      <c r="S87" s="60" t="s">
        <v>177</v>
      </c>
      <c r="T87" s="61" t="s">
        <v>178</v>
      </c>
      <c r="U87" s="123"/>
      <c r="V87" s="123"/>
      <c r="W87" s="123"/>
      <c r="X87" s="123"/>
      <c r="Y87" s="123"/>
      <c r="Z87" s="123"/>
      <c r="AA87" s="123"/>
      <c r="AB87" s="123"/>
      <c r="AC87" s="123"/>
      <c r="AD87" s="123"/>
      <c r="AE87" s="123"/>
    </row>
    <row r="88" spans="1:63" s="2" customFormat="1" ht="22.9" customHeight="1">
      <c r="A88" s="33"/>
      <c r="B88" s="34"/>
      <c r="C88" s="66" t="s">
        <v>179</v>
      </c>
      <c r="D88" s="33"/>
      <c r="E88" s="33"/>
      <c r="F88" s="33"/>
      <c r="G88" s="33"/>
      <c r="H88" s="33"/>
      <c r="I88" s="33"/>
      <c r="J88" s="129">
        <f>BK88</f>
        <v>0</v>
      </c>
      <c r="K88" s="33"/>
      <c r="L88" s="34"/>
      <c r="M88" s="62"/>
      <c r="N88" s="52"/>
      <c r="O88" s="63"/>
      <c r="P88" s="130">
        <f>P89</f>
        <v>0</v>
      </c>
      <c r="Q88" s="63"/>
      <c r="R88" s="130">
        <f>R89</f>
        <v>0</v>
      </c>
      <c r="S88" s="63"/>
      <c r="T88" s="131">
        <f>T89</f>
        <v>0</v>
      </c>
      <c r="U88" s="33"/>
      <c r="V88" s="33"/>
      <c r="W88" s="33"/>
      <c r="X88" s="33"/>
      <c r="Y88" s="33"/>
      <c r="Z88" s="33"/>
      <c r="AA88" s="33"/>
      <c r="AB88" s="33"/>
      <c r="AC88" s="33"/>
      <c r="AD88" s="33"/>
      <c r="AE88" s="33"/>
      <c r="AT88" s="18" t="s">
        <v>70</v>
      </c>
      <c r="AU88" s="18" t="s">
        <v>149</v>
      </c>
      <c r="BK88" s="132">
        <f>BK89</f>
        <v>0</v>
      </c>
    </row>
    <row r="89" spans="2:63" s="12" customFormat="1" ht="25.9" customHeight="1">
      <c r="B89" s="133"/>
      <c r="D89" s="134" t="s">
        <v>70</v>
      </c>
      <c r="E89" s="135" t="s">
        <v>265</v>
      </c>
      <c r="F89" s="135" t="s">
        <v>266</v>
      </c>
      <c r="I89" s="136"/>
      <c r="J89" s="137">
        <f>BK89</f>
        <v>0</v>
      </c>
      <c r="L89" s="133"/>
      <c r="M89" s="138"/>
      <c r="N89" s="139"/>
      <c r="O89" s="139"/>
      <c r="P89" s="140">
        <f>P90+P103</f>
        <v>0</v>
      </c>
      <c r="Q89" s="139"/>
      <c r="R89" s="140">
        <f>R90+R103</f>
        <v>0</v>
      </c>
      <c r="S89" s="139"/>
      <c r="T89" s="141">
        <f>T90+T103</f>
        <v>0</v>
      </c>
      <c r="AR89" s="134" t="s">
        <v>79</v>
      </c>
      <c r="AT89" s="142" t="s">
        <v>70</v>
      </c>
      <c r="AU89" s="142" t="s">
        <v>71</v>
      </c>
      <c r="AY89" s="134" t="s">
        <v>182</v>
      </c>
      <c r="BK89" s="143">
        <f>BK90+BK103</f>
        <v>0</v>
      </c>
    </row>
    <row r="90" spans="2:63" s="12" customFormat="1" ht="22.9" customHeight="1">
      <c r="B90" s="133"/>
      <c r="D90" s="134" t="s">
        <v>70</v>
      </c>
      <c r="E90" s="144" t="s">
        <v>1635</v>
      </c>
      <c r="F90" s="144" t="s">
        <v>1636</v>
      </c>
      <c r="I90" s="136"/>
      <c r="J90" s="145">
        <f>BK90</f>
        <v>0</v>
      </c>
      <c r="L90" s="133"/>
      <c r="M90" s="138"/>
      <c r="N90" s="139"/>
      <c r="O90" s="139"/>
      <c r="P90" s="140">
        <f>SUM(P91:P102)</f>
        <v>0</v>
      </c>
      <c r="Q90" s="139"/>
      <c r="R90" s="140">
        <f>SUM(R91:R102)</f>
        <v>0</v>
      </c>
      <c r="S90" s="139"/>
      <c r="T90" s="141">
        <f>SUM(T91:T102)</f>
        <v>0</v>
      </c>
      <c r="AR90" s="134" t="s">
        <v>79</v>
      </c>
      <c r="AT90" s="142" t="s">
        <v>70</v>
      </c>
      <c r="AU90" s="142" t="s">
        <v>15</v>
      </c>
      <c r="AY90" s="134" t="s">
        <v>182</v>
      </c>
      <c r="BK90" s="143">
        <f>SUM(BK91:BK102)</f>
        <v>0</v>
      </c>
    </row>
    <row r="91" spans="1:65" s="2" customFormat="1" ht="24">
      <c r="A91" s="33"/>
      <c r="B91" s="146"/>
      <c r="C91" s="184" t="s">
        <v>15</v>
      </c>
      <c r="D91" s="345" t="s">
        <v>341</v>
      </c>
      <c r="E91" s="185" t="s">
        <v>1637</v>
      </c>
      <c r="F91" s="186" t="s">
        <v>1638</v>
      </c>
      <c r="G91" s="187" t="s">
        <v>1423</v>
      </c>
      <c r="H91" s="188">
        <v>252</v>
      </c>
      <c r="I91" s="189"/>
      <c r="J91" s="190">
        <f aca="true" t="shared" si="0" ref="J91:J102">ROUND(I91*H91,2)</f>
        <v>0</v>
      </c>
      <c r="K91" s="186" t="s">
        <v>3</v>
      </c>
      <c r="L91" s="191"/>
      <c r="M91" s="192" t="s">
        <v>3</v>
      </c>
      <c r="N91" s="193" t="s">
        <v>42</v>
      </c>
      <c r="O91" s="54"/>
      <c r="P91" s="156">
        <f aca="true" t="shared" si="1" ref="P91:P102">O91*H91</f>
        <v>0</v>
      </c>
      <c r="Q91" s="156">
        <v>0</v>
      </c>
      <c r="R91" s="156">
        <f aca="true" t="shared" si="2" ref="R91:R102">Q91*H91</f>
        <v>0</v>
      </c>
      <c r="S91" s="156">
        <v>0</v>
      </c>
      <c r="T91" s="157">
        <f aca="true" t="shared" si="3" ref="T91:T102">S91*H91</f>
        <v>0</v>
      </c>
      <c r="U91" s="33"/>
      <c r="V91" s="33"/>
      <c r="W91" s="33"/>
      <c r="X91" s="33"/>
      <c r="Y91" s="33"/>
      <c r="Z91" s="33"/>
      <c r="AA91" s="33"/>
      <c r="AB91" s="33"/>
      <c r="AC91" s="33"/>
      <c r="AD91" s="33"/>
      <c r="AE91" s="33"/>
      <c r="AR91" s="158" t="s">
        <v>344</v>
      </c>
      <c r="AT91" s="158" t="s">
        <v>341</v>
      </c>
      <c r="AU91" s="158" t="s">
        <v>79</v>
      </c>
      <c r="AY91" s="18" t="s">
        <v>182</v>
      </c>
      <c r="BE91" s="159">
        <f aca="true" t="shared" si="4" ref="BE91:BE102">IF(N91="základní",J91,0)</f>
        <v>0</v>
      </c>
      <c r="BF91" s="159">
        <f aca="true" t="shared" si="5" ref="BF91:BF102">IF(N91="snížená",J91,0)</f>
        <v>0</v>
      </c>
      <c r="BG91" s="159">
        <f aca="true" t="shared" si="6" ref="BG91:BG102">IF(N91="zákl. přenesená",J91,0)</f>
        <v>0</v>
      </c>
      <c r="BH91" s="159">
        <f aca="true" t="shared" si="7" ref="BH91:BH102">IF(N91="sníž. přenesená",J91,0)</f>
        <v>0</v>
      </c>
      <c r="BI91" s="159">
        <f aca="true" t="shared" si="8" ref="BI91:BI102">IF(N91="nulová",J91,0)</f>
        <v>0</v>
      </c>
      <c r="BJ91" s="18" t="s">
        <v>15</v>
      </c>
      <c r="BK91" s="159">
        <f aca="true" t="shared" si="9" ref="BK91:BK102">ROUND(I91*H91,2)</f>
        <v>0</v>
      </c>
      <c r="BL91" s="18" t="s">
        <v>269</v>
      </c>
      <c r="BM91" s="158" t="s">
        <v>1639</v>
      </c>
    </row>
    <row r="92" spans="1:65" s="2" customFormat="1" ht="21.75" customHeight="1">
      <c r="A92" s="33"/>
      <c r="B92" s="146"/>
      <c r="C92" s="184" t="s">
        <v>79</v>
      </c>
      <c r="D92" s="345" t="s">
        <v>341</v>
      </c>
      <c r="E92" s="185" t="s">
        <v>1640</v>
      </c>
      <c r="F92" s="186" t="s">
        <v>1641</v>
      </c>
      <c r="G92" s="187" t="s">
        <v>1423</v>
      </c>
      <c r="H92" s="188">
        <v>44</v>
      </c>
      <c r="I92" s="189"/>
      <c r="J92" s="190">
        <f t="shared" si="0"/>
        <v>0</v>
      </c>
      <c r="K92" s="186" t="s">
        <v>3</v>
      </c>
      <c r="L92" s="191"/>
      <c r="M92" s="192" t="s">
        <v>3</v>
      </c>
      <c r="N92" s="193" t="s">
        <v>42</v>
      </c>
      <c r="O92" s="54"/>
      <c r="P92" s="156">
        <f t="shared" si="1"/>
        <v>0</v>
      </c>
      <c r="Q92" s="156">
        <v>0</v>
      </c>
      <c r="R92" s="156">
        <f t="shared" si="2"/>
        <v>0</v>
      </c>
      <c r="S92" s="156">
        <v>0</v>
      </c>
      <c r="T92" s="157">
        <f t="shared" si="3"/>
        <v>0</v>
      </c>
      <c r="U92" s="33"/>
      <c r="V92" s="33"/>
      <c r="W92" s="33"/>
      <c r="X92" s="33"/>
      <c r="Y92" s="33"/>
      <c r="Z92" s="33"/>
      <c r="AA92" s="33"/>
      <c r="AB92" s="33"/>
      <c r="AC92" s="33"/>
      <c r="AD92" s="33"/>
      <c r="AE92" s="33"/>
      <c r="AR92" s="158" t="s">
        <v>344</v>
      </c>
      <c r="AT92" s="158" t="s">
        <v>341</v>
      </c>
      <c r="AU92" s="158" t="s">
        <v>79</v>
      </c>
      <c r="AY92" s="18" t="s">
        <v>182</v>
      </c>
      <c r="BE92" s="159">
        <f t="shared" si="4"/>
        <v>0</v>
      </c>
      <c r="BF92" s="159">
        <f t="shared" si="5"/>
        <v>0</v>
      </c>
      <c r="BG92" s="159">
        <f t="shared" si="6"/>
        <v>0</v>
      </c>
      <c r="BH92" s="159">
        <f t="shared" si="7"/>
        <v>0</v>
      </c>
      <c r="BI92" s="159">
        <f t="shared" si="8"/>
        <v>0</v>
      </c>
      <c r="BJ92" s="18" t="s">
        <v>15</v>
      </c>
      <c r="BK92" s="159">
        <f t="shared" si="9"/>
        <v>0</v>
      </c>
      <c r="BL92" s="18" t="s">
        <v>269</v>
      </c>
      <c r="BM92" s="158" t="s">
        <v>1642</v>
      </c>
    </row>
    <row r="93" spans="1:65" s="2" customFormat="1" ht="33" customHeight="1">
      <c r="A93" s="33"/>
      <c r="B93" s="146"/>
      <c r="C93" s="184" t="s">
        <v>75</v>
      </c>
      <c r="D93" s="345" t="s">
        <v>341</v>
      </c>
      <c r="E93" s="185" t="s">
        <v>1643</v>
      </c>
      <c r="F93" s="186" t="s">
        <v>1644</v>
      </c>
      <c r="G93" s="187" t="s">
        <v>194</v>
      </c>
      <c r="H93" s="188">
        <v>420</v>
      </c>
      <c r="I93" s="189"/>
      <c r="J93" s="190">
        <f t="shared" si="0"/>
        <v>0</v>
      </c>
      <c r="K93" s="186" t="s">
        <v>3</v>
      </c>
      <c r="L93" s="191"/>
      <c r="M93" s="192" t="s">
        <v>3</v>
      </c>
      <c r="N93" s="193" t="s">
        <v>42</v>
      </c>
      <c r="O93" s="54"/>
      <c r="P93" s="156">
        <f t="shared" si="1"/>
        <v>0</v>
      </c>
      <c r="Q93" s="156">
        <v>0</v>
      </c>
      <c r="R93" s="156">
        <f t="shared" si="2"/>
        <v>0</v>
      </c>
      <c r="S93" s="156">
        <v>0</v>
      </c>
      <c r="T93" s="157">
        <f t="shared" si="3"/>
        <v>0</v>
      </c>
      <c r="U93" s="33"/>
      <c r="V93" s="33"/>
      <c r="W93" s="33"/>
      <c r="X93" s="33"/>
      <c r="Y93" s="33"/>
      <c r="Z93" s="33"/>
      <c r="AA93" s="33"/>
      <c r="AB93" s="33"/>
      <c r="AC93" s="33"/>
      <c r="AD93" s="33"/>
      <c r="AE93" s="33"/>
      <c r="AR93" s="158" t="s">
        <v>344</v>
      </c>
      <c r="AT93" s="158" t="s">
        <v>341</v>
      </c>
      <c r="AU93" s="158" t="s">
        <v>79</v>
      </c>
      <c r="AY93" s="18" t="s">
        <v>182</v>
      </c>
      <c r="BE93" s="159">
        <f t="shared" si="4"/>
        <v>0</v>
      </c>
      <c r="BF93" s="159">
        <f t="shared" si="5"/>
        <v>0</v>
      </c>
      <c r="BG93" s="159">
        <f t="shared" si="6"/>
        <v>0</v>
      </c>
      <c r="BH93" s="159">
        <f t="shared" si="7"/>
        <v>0</v>
      </c>
      <c r="BI93" s="159">
        <f t="shared" si="8"/>
        <v>0</v>
      </c>
      <c r="BJ93" s="18" t="s">
        <v>15</v>
      </c>
      <c r="BK93" s="159">
        <f t="shared" si="9"/>
        <v>0</v>
      </c>
      <c r="BL93" s="18" t="s">
        <v>269</v>
      </c>
      <c r="BM93" s="158" t="s">
        <v>1645</v>
      </c>
    </row>
    <row r="94" spans="1:65" s="2" customFormat="1" ht="21.75" customHeight="1">
      <c r="A94" s="33"/>
      <c r="B94" s="146"/>
      <c r="C94" s="184" t="s">
        <v>87</v>
      </c>
      <c r="D94" s="345" t="s">
        <v>341</v>
      </c>
      <c r="E94" s="185" t="s">
        <v>1646</v>
      </c>
      <c r="F94" s="186" t="s">
        <v>1647</v>
      </c>
      <c r="G94" s="187" t="s">
        <v>1423</v>
      </c>
      <c r="H94" s="188">
        <v>88</v>
      </c>
      <c r="I94" s="189"/>
      <c r="J94" s="190">
        <f t="shared" si="0"/>
        <v>0</v>
      </c>
      <c r="K94" s="186" t="s">
        <v>3</v>
      </c>
      <c r="L94" s="191"/>
      <c r="M94" s="192" t="s">
        <v>3</v>
      </c>
      <c r="N94" s="193" t="s">
        <v>42</v>
      </c>
      <c r="O94" s="54"/>
      <c r="P94" s="156">
        <f t="shared" si="1"/>
        <v>0</v>
      </c>
      <c r="Q94" s="156">
        <v>0</v>
      </c>
      <c r="R94" s="156">
        <f t="shared" si="2"/>
        <v>0</v>
      </c>
      <c r="S94" s="156">
        <v>0</v>
      </c>
      <c r="T94" s="157">
        <f t="shared" si="3"/>
        <v>0</v>
      </c>
      <c r="U94" s="33"/>
      <c r="V94" s="33"/>
      <c r="W94" s="33"/>
      <c r="X94" s="33"/>
      <c r="Y94" s="33"/>
      <c r="Z94" s="33"/>
      <c r="AA94" s="33"/>
      <c r="AB94" s="33"/>
      <c r="AC94" s="33"/>
      <c r="AD94" s="33"/>
      <c r="AE94" s="33"/>
      <c r="AR94" s="158" t="s">
        <v>344</v>
      </c>
      <c r="AT94" s="158" t="s">
        <v>341</v>
      </c>
      <c r="AU94" s="158" t="s">
        <v>79</v>
      </c>
      <c r="AY94" s="18" t="s">
        <v>182</v>
      </c>
      <c r="BE94" s="159">
        <f t="shared" si="4"/>
        <v>0</v>
      </c>
      <c r="BF94" s="159">
        <f t="shared" si="5"/>
        <v>0</v>
      </c>
      <c r="BG94" s="159">
        <f t="shared" si="6"/>
        <v>0</v>
      </c>
      <c r="BH94" s="159">
        <f t="shared" si="7"/>
        <v>0</v>
      </c>
      <c r="BI94" s="159">
        <f t="shared" si="8"/>
        <v>0</v>
      </c>
      <c r="BJ94" s="18" t="s">
        <v>15</v>
      </c>
      <c r="BK94" s="159">
        <f t="shared" si="9"/>
        <v>0</v>
      </c>
      <c r="BL94" s="18" t="s">
        <v>269</v>
      </c>
      <c r="BM94" s="158" t="s">
        <v>1648</v>
      </c>
    </row>
    <row r="95" spans="1:65" s="2" customFormat="1" ht="36">
      <c r="A95" s="33"/>
      <c r="B95" s="146"/>
      <c r="C95" s="184" t="s">
        <v>111</v>
      </c>
      <c r="D95" s="345" t="s">
        <v>341</v>
      </c>
      <c r="E95" s="185" t="s">
        <v>1649</v>
      </c>
      <c r="F95" s="186" t="s">
        <v>1650</v>
      </c>
      <c r="G95" s="187" t="s">
        <v>519</v>
      </c>
      <c r="H95" s="188">
        <v>1</v>
      </c>
      <c r="I95" s="189"/>
      <c r="J95" s="190">
        <f t="shared" si="0"/>
        <v>0</v>
      </c>
      <c r="K95" s="186" t="s">
        <v>3</v>
      </c>
      <c r="L95" s="191"/>
      <c r="M95" s="192" t="s">
        <v>3</v>
      </c>
      <c r="N95" s="193" t="s">
        <v>42</v>
      </c>
      <c r="O95" s="54"/>
      <c r="P95" s="156">
        <f t="shared" si="1"/>
        <v>0</v>
      </c>
      <c r="Q95" s="156">
        <v>0</v>
      </c>
      <c r="R95" s="156">
        <f t="shared" si="2"/>
        <v>0</v>
      </c>
      <c r="S95" s="156">
        <v>0</v>
      </c>
      <c r="T95" s="157">
        <f t="shared" si="3"/>
        <v>0</v>
      </c>
      <c r="U95" s="33"/>
      <c r="V95" s="33"/>
      <c r="W95" s="33"/>
      <c r="X95" s="33"/>
      <c r="Y95" s="33"/>
      <c r="Z95" s="33"/>
      <c r="AA95" s="33"/>
      <c r="AB95" s="33"/>
      <c r="AC95" s="33"/>
      <c r="AD95" s="33"/>
      <c r="AE95" s="33"/>
      <c r="AR95" s="158" t="s">
        <v>344</v>
      </c>
      <c r="AT95" s="158" t="s">
        <v>341</v>
      </c>
      <c r="AU95" s="158" t="s">
        <v>79</v>
      </c>
      <c r="AY95" s="18" t="s">
        <v>182</v>
      </c>
      <c r="BE95" s="159">
        <f t="shared" si="4"/>
        <v>0</v>
      </c>
      <c r="BF95" s="159">
        <f t="shared" si="5"/>
        <v>0</v>
      </c>
      <c r="BG95" s="159">
        <f t="shared" si="6"/>
        <v>0</v>
      </c>
      <c r="BH95" s="159">
        <f t="shared" si="7"/>
        <v>0</v>
      </c>
      <c r="BI95" s="159">
        <f t="shared" si="8"/>
        <v>0</v>
      </c>
      <c r="BJ95" s="18" t="s">
        <v>15</v>
      </c>
      <c r="BK95" s="159">
        <f t="shared" si="9"/>
        <v>0</v>
      </c>
      <c r="BL95" s="18" t="s">
        <v>269</v>
      </c>
      <c r="BM95" s="158" t="s">
        <v>1651</v>
      </c>
    </row>
    <row r="96" spans="1:65" s="2" customFormat="1" ht="24">
      <c r="A96" s="33"/>
      <c r="B96" s="146"/>
      <c r="C96" s="184" t="s">
        <v>126</v>
      </c>
      <c r="D96" s="345" t="s">
        <v>341</v>
      </c>
      <c r="E96" s="185" t="s">
        <v>1652</v>
      </c>
      <c r="F96" s="186" t="s">
        <v>1653</v>
      </c>
      <c r="G96" s="187" t="s">
        <v>1423</v>
      </c>
      <c r="H96" s="188">
        <v>176</v>
      </c>
      <c r="I96" s="189"/>
      <c r="J96" s="190">
        <f t="shared" si="0"/>
        <v>0</v>
      </c>
      <c r="K96" s="186" t="s">
        <v>3</v>
      </c>
      <c r="L96" s="191"/>
      <c r="M96" s="192" t="s">
        <v>3</v>
      </c>
      <c r="N96" s="193" t="s">
        <v>42</v>
      </c>
      <c r="O96" s="54"/>
      <c r="P96" s="156">
        <f t="shared" si="1"/>
        <v>0</v>
      </c>
      <c r="Q96" s="156">
        <v>0</v>
      </c>
      <c r="R96" s="156">
        <f t="shared" si="2"/>
        <v>0</v>
      </c>
      <c r="S96" s="156">
        <v>0</v>
      </c>
      <c r="T96" s="157">
        <f t="shared" si="3"/>
        <v>0</v>
      </c>
      <c r="U96" s="33"/>
      <c r="V96" s="33"/>
      <c r="W96" s="33"/>
      <c r="X96" s="33"/>
      <c r="Y96" s="33"/>
      <c r="Z96" s="33"/>
      <c r="AA96" s="33"/>
      <c r="AB96" s="33"/>
      <c r="AC96" s="33"/>
      <c r="AD96" s="33"/>
      <c r="AE96" s="33"/>
      <c r="AR96" s="158" t="s">
        <v>344</v>
      </c>
      <c r="AT96" s="158" t="s">
        <v>341</v>
      </c>
      <c r="AU96" s="158" t="s">
        <v>79</v>
      </c>
      <c r="AY96" s="18" t="s">
        <v>182</v>
      </c>
      <c r="BE96" s="159">
        <f t="shared" si="4"/>
        <v>0</v>
      </c>
      <c r="BF96" s="159">
        <f t="shared" si="5"/>
        <v>0</v>
      </c>
      <c r="BG96" s="159">
        <f t="shared" si="6"/>
        <v>0</v>
      </c>
      <c r="BH96" s="159">
        <f t="shared" si="7"/>
        <v>0</v>
      </c>
      <c r="BI96" s="159">
        <f t="shared" si="8"/>
        <v>0</v>
      </c>
      <c r="BJ96" s="18" t="s">
        <v>15</v>
      </c>
      <c r="BK96" s="159">
        <f t="shared" si="9"/>
        <v>0</v>
      </c>
      <c r="BL96" s="18" t="s">
        <v>269</v>
      </c>
      <c r="BM96" s="158" t="s">
        <v>1654</v>
      </c>
    </row>
    <row r="97" spans="1:65" s="2" customFormat="1" ht="24">
      <c r="A97" s="33"/>
      <c r="B97" s="146"/>
      <c r="C97" s="184" t="s">
        <v>132</v>
      </c>
      <c r="D97" s="345" t="s">
        <v>341</v>
      </c>
      <c r="E97" s="185" t="s">
        <v>1655</v>
      </c>
      <c r="F97" s="186" t="s">
        <v>1656</v>
      </c>
      <c r="G97" s="187" t="s">
        <v>1423</v>
      </c>
      <c r="H97" s="188">
        <v>132</v>
      </c>
      <c r="I97" s="189"/>
      <c r="J97" s="190">
        <f t="shared" si="0"/>
        <v>0</v>
      </c>
      <c r="K97" s="186" t="s">
        <v>3</v>
      </c>
      <c r="L97" s="191"/>
      <c r="M97" s="192" t="s">
        <v>3</v>
      </c>
      <c r="N97" s="193" t="s">
        <v>42</v>
      </c>
      <c r="O97" s="54"/>
      <c r="P97" s="156">
        <f t="shared" si="1"/>
        <v>0</v>
      </c>
      <c r="Q97" s="156">
        <v>0</v>
      </c>
      <c r="R97" s="156">
        <f t="shared" si="2"/>
        <v>0</v>
      </c>
      <c r="S97" s="156">
        <v>0</v>
      </c>
      <c r="T97" s="157">
        <f t="shared" si="3"/>
        <v>0</v>
      </c>
      <c r="U97" s="33"/>
      <c r="V97" s="33"/>
      <c r="W97" s="33"/>
      <c r="X97" s="33"/>
      <c r="Y97" s="33"/>
      <c r="Z97" s="33"/>
      <c r="AA97" s="33"/>
      <c r="AB97" s="33"/>
      <c r="AC97" s="33"/>
      <c r="AD97" s="33"/>
      <c r="AE97" s="33"/>
      <c r="AR97" s="158" t="s">
        <v>344</v>
      </c>
      <c r="AT97" s="158" t="s">
        <v>341</v>
      </c>
      <c r="AU97" s="158" t="s">
        <v>79</v>
      </c>
      <c r="AY97" s="18" t="s">
        <v>182</v>
      </c>
      <c r="BE97" s="159">
        <f t="shared" si="4"/>
        <v>0</v>
      </c>
      <c r="BF97" s="159">
        <f t="shared" si="5"/>
        <v>0</v>
      </c>
      <c r="BG97" s="159">
        <f t="shared" si="6"/>
        <v>0</v>
      </c>
      <c r="BH97" s="159">
        <f t="shared" si="7"/>
        <v>0</v>
      </c>
      <c r="BI97" s="159">
        <f t="shared" si="8"/>
        <v>0</v>
      </c>
      <c r="BJ97" s="18" t="s">
        <v>15</v>
      </c>
      <c r="BK97" s="159">
        <f t="shared" si="9"/>
        <v>0</v>
      </c>
      <c r="BL97" s="18" t="s">
        <v>269</v>
      </c>
      <c r="BM97" s="158" t="s">
        <v>1657</v>
      </c>
    </row>
    <row r="98" spans="1:65" s="2" customFormat="1" ht="36">
      <c r="A98" s="33"/>
      <c r="B98" s="146"/>
      <c r="C98" s="184" t="s">
        <v>219</v>
      </c>
      <c r="D98" s="345" t="s">
        <v>341</v>
      </c>
      <c r="E98" s="185" t="s">
        <v>1649</v>
      </c>
      <c r="F98" s="186" t="s">
        <v>1650</v>
      </c>
      <c r="G98" s="187" t="s">
        <v>519</v>
      </c>
      <c r="H98" s="188">
        <v>1</v>
      </c>
      <c r="I98" s="189"/>
      <c r="J98" s="190">
        <f t="shared" si="0"/>
        <v>0</v>
      </c>
      <c r="K98" s="186" t="s">
        <v>3</v>
      </c>
      <c r="L98" s="191"/>
      <c r="M98" s="192" t="s">
        <v>3</v>
      </c>
      <c r="N98" s="193" t="s">
        <v>42</v>
      </c>
      <c r="O98" s="54"/>
      <c r="P98" s="156">
        <f t="shared" si="1"/>
        <v>0</v>
      </c>
      <c r="Q98" s="156">
        <v>0</v>
      </c>
      <c r="R98" s="156">
        <f t="shared" si="2"/>
        <v>0</v>
      </c>
      <c r="S98" s="156">
        <v>0</v>
      </c>
      <c r="T98" s="157">
        <f t="shared" si="3"/>
        <v>0</v>
      </c>
      <c r="U98" s="33"/>
      <c r="V98" s="33"/>
      <c r="W98" s="33"/>
      <c r="X98" s="33"/>
      <c r="Y98" s="33"/>
      <c r="Z98" s="33"/>
      <c r="AA98" s="33"/>
      <c r="AB98" s="33"/>
      <c r="AC98" s="33"/>
      <c r="AD98" s="33"/>
      <c r="AE98" s="33"/>
      <c r="AR98" s="158" t="s">
        <v>344</v>
      </c>
      <c r="AT98" s="158" t="s">
        <v>341</v>
      </c>
      <c r="AU98" s="158" t="s">
        <v>79</v>
      </c>
      <c r="AY98" s="18" t="s">
        <v>182</v>
      </c>
      <c r="BE98" s="159">
        <f t="shared" si="4"/>
        <v>0</v>
      </c>
      <c r="BF98" s="159">
        <f t="shared" si="5"/>
        <v>0</v>
      </c>
      <c r="BG98" s="159">
        <f t="shared" si="6"/>
        <v>0</v>
      </c>
      <c r="BH98" s="159">
        <f t="shared" si="7"/>
        <v>0</v>
      </c>
      <c r="BI98" s="159">
        <f t="shared" si="8"/>
        <v>0</v>
      </c>
      <c r="BJ98" s="18" t="s">
        <v>15</v>
      </c>
      <c r="BK98" s="159">
        <f t="shared" si="9"/>
        <v>0</v>
      </c>
      <c r="BL98" s="18" t="s">
        <v>269</v>
      </c>
      <c r="BM98" s="158" t="s">
        <v>1658</v>
      </c>
    </row>
    <row r="99" spans="1:65" s="2" customFormat="1" ht="24">
      <c r="A99" s="33"/>
      <c r="B99" s="146"/>
      <c r="C99" s="184" t="s">
        <v>235</v>
      </c>
      <c r="D99" s="345" t="s">
        <v>341</v>
      </c>
      <c r="E99" s="185" t="s">
        <v>1659</v>
      </c>
      <c r="F99" s="186" t="s">
        <v>1660</v>
      </c>
      <c r="G99" s="187" t="s">
        <v>194</v>
      </c>
      <c r="H99" s="188">
        <v>580</v>
      </c>
      <c r="I99" s="189"/>
      <c r="J99" s="190">
        <f t="shared" si="0"/>
        <v>0</v>
      </c>
      <c r="K99" s="186" t="s">
        <v>3</v>
      </c>
      <c r="L99" s="191"/>
      <c r="M99" s="192" t="s">
        <v>3</v>
      </c>
      <c r="N99" s="193" t="s">
        <v>42</v>
      </c>
      <c r="O99" s="54"/>
      <c r="P99" s="156">
        <f t="shared" si="1"/>
        <v>0</v>
      </c>
      <c r="Q99" s="156">
        <v>0</v>
      </c>
      <c r="R99" s="156">
        <f t="shared" si="2"/>
        <v>0</v>
      </c>
      <c r="S99" s="156">
        <v>0</v>
      </c>
      <c r="T99" s="157">
        <f t="shared" si="3"/>
        <v>0</v>
      </c>
      <c r="U99" s="33"/>
      <c r="V99" s="33"/>
      <c r="W99" s="33"/>
      <c r="X99" s="33"/>
      <c r="Y99" s="33"/>
      <c r="Z99" s="33"/>
      <c r="AA99" s="33"/>
      <c r="AB99" s="33"/>
      <c r="AC99" s="33"/>
      <c r="AD99" s="33"/>
      <c r="AE99" s="33"/>
      <c r="AR99" s="158" t="s">
        <v>344</v>
      </c>
      <c r="AT99" s="158" t="s">
        <v>341</v>
      </c>
      <c r="AU99" s="158" t="s">
        <v>79</v>
      </c>
      <c r="AY99" s="18" t="s">
        <v>182</v>
      </c>
      <c r="BE99" s="159">
        <f t="shared" si="4"/>
        <v>0</v>
      </c>
      <c r="BF99" s="159">
        <f t="shared" si="5"/>
        <v>0</v>
      </c>
      <c r="BG99" s="159">
        <f t="shared" si="6"/>
        <v>0</v>
      </c>
      <c r="BH99" s="159">
        <f t="shared" si="7"/>
        <v>0</v>
      </c>
      <c r="BI99" s="159">
        <f t="shared" si="8"/>
        <v>0</v>
      </c>
      <c r="BJ99" s="18" t="s">
        <v>15</v>
      </c>
      <c r="BK99" s="159">
        <f t="shared" si="9"/>
        <v>0</v>
      </c>
      <c r="BL99" s="18" t="s">
        <v>269</v>
      </c>
      <c r="BM99" s="158" t="s">
        <v>1661</v>
      </c>
    </row>
    <row r="100" spans="1:65" s="2" customFormat="1" ht="44.25" customHeight="1">
      <c r="A100" s="33"/>
      <c r="B100" s="146"/>
      <c r="C100" s="184" t="s">
        <v>8</v>
      </c>
      <c r="D100" s="345" t="s">
        <v>341</v>
      </c>
      <c r="E100" s="185" t="s">
        <v>1662</v>
      </c>
      <c r="F100" s="186" t="s">
        <v>1663</v>
      </c>
      <c r="G100" s="187" t="s">
        <v>1423</v>
      </c>
      <c r="H100" s="188">
        <v>1</v>
      </c>
      <c r="I100" s="189"/>
      <c r="J100" s="190">
        <f t="shared" si="0"/>
        <v>0</v>
      </c>
      <c r="K100" s="186" t="s">
        <v>3</v>
      </c>
      <c r="L100" s="191"/>
      <c r="M100" s="192" t="s">
        <v>3</v>
      </c>
      <c r="N100" s="193" t="s">
        <v>42</v>
      </c>
      <c r="O100" s="54"/>
      <c r="P100" s="156">
        <f t="shared" si="1"/>
        <v>0</v>
      </c>
      <c r="Q100" s="156">
        <v>0</v>
      </c>
      <c r="R100" s="156">
        <f t="shared" si="2"/>
        <v>0</v>
      </c>
      <c r="S100" s="156">
        <v>0</v>
      </c>
      <c r="T100" s="157">
        <f t="shared" si="3"/>
        <v>0</v>
      </c>
      <c r="U100" s="33"/>
      <c r="V100" s="33"/>
      <c r="W100" s="33"/>
      <c r="X100" s="33"/>
      <c r="Y100" s="33"/>
      <c r="Z100" s="33"/>
      <c r="AA100" s="33"/>
      <c r="AB100" s="33"/>
      <c r="AC100" s="33"/>
      <c r="AD100" s="33"/>
      <c r="AE100" s="33"/>
      <c r="AR100" s="158" t="s">
        <v>344</v>
      </c>
      <c r="AT100" s="158" t="s">
        <v>341</v>
      </c>
      <c r="AU100" s="158" t="s">
        <v>79</v>
      </c>
      <c r="AY100" s="18" t="s">
        <v>182</v>
      </c>
      <c r="BE100" s="159">
        <f t="shared" si="4"/>
        <v>0</v>
      </c>
      <c r="BF100" s="159">
        <f t="shared" si="5"/>
        <v>0</v>
      </c>
      <c r="BG100" s="159">
        <f t="shared" si="6"/>
        <v>0</v>
      </c>
      <c r="BH100" s="159">
        <f t="shared" si="7"/>
        <v>0</v>
      </c>
      <c r="BI100" s="159">
        <f t="shared" si="8"/>
        <v>0</v>
      </c>
      <c r="BJ100" s="18" t="s">
        <v>15</v>
      </c>
      <c r="BK100" s="159">
        <f t="shared" si="9"/>
        <v>0</v>
      </c>
      <c r="BL100" s="18" t="s">
        <v>269</v>
      </c>
      <c r="BM100" s="158" t="s">
        <v>1664</v>
      </c>
    </row>
    <row r="101" spans="1:65" s="2" customFormat="1" ht="16.5" customHeight="1">
      <c r="A101" s="33"/>
      <c r="B101" s="146"/>
      <c r="C101" s="184" t="s">
        <v>302</v>
      </c>
      <c r="D101" s="345" t="s">
        <v>341</v>
      </c>
      <c r="E101" s="185" t="s">
        <v>1665</v>
      </c>
      <c r="F101" s="186" t="s">
        <v>1666</v>
      </c>
      <c r="G101" s="187" t="s">
        <v>194</v>
      </c>
      <c r="H101" s="188">
        <v>95</v>
      </c>
      <c r="I101" s="189"/>
      <c r="J101" s="190">
        <f t="shared" si="0"/>
        <v>0</v>
      </c>
      <c r="K101" s="186" t="s">
        <v>3</v>
      </c>
      <c r="L101" s="191"/>
      <c r="M101" s="192" t="s">
        <v>3</v>
      </c>
      <c r="N101" s="193" t="s">
        <v>42</v>
      </c>
      <c r="O101" s="54"/>
      <c r="P101" s="156">
        <f t="shared" si="1"/>
        <v>0</v>
      </c>
      <c r="Q101" s="156">
        <v>0</v>
      </c>
      <c r="R101" s="156">
        <f t="shared" si="2"/>
        <v>0</v>
      </c>
      <c r="S101" s="156">
        <v>0</v>
      </c>
      <c r="T101" s="157">
        <f t="shared" si="3"/>
        <v>0</v>
      </c>
      <c r="U101" s="33"/>
      <c r="V101" s="33"/>
      <c r="W101" s="33"/>
      <c r="X101" s="33"/>
      <c r="Y101" s="33"/>
      <c r="Z101" s="33"/>
      <c r="AA101" s="33"/>
      <c r="AB101" s="33"/>
      <c r="AC101" s="33"/>
      <c r="AD101" s="33"/>
      <c r="AE101" s="33"/>
      <c r="AR101" s="158" t="s">
        <v>344</v>
      </c>
      <c r="AT101" s="158" t="s">
        <v>341</v>
      </c>
      <c r="AU101" s="158" t="s">
        <v>79</v>
      </c>
      <c r="AY101" s="18" t="s">
        <v>182</v>
      </c>
      <c r="BE101" s="159">
        <f t="shared" si="4"/>
        <v>0</v>
      </c>
      <c r="BF101" s="159">
        <f t="shared" si="5"/>
        <v>0</v>
      </c>
      <c r="BG101" s="159">
        <f t="shared" si="6"/>
        <v>0</v>
      </c>
      <c r="BH101" s="159">
        <f t="shared" si="7"/>
        <v>0</v>
      </c>
      <c r="BI101" s="159">
        <f t="shared" si="8"/>
        <v>0</v>
      </c>
      <c r="BJ101" s="18" t="s">
        <v>15</v>
      </c>
      <c r="BK101" s="159">
        <f t="shared" si="9"/>
        <v>0</v>
      </c>
      <c r="BL101" s="18" t="s">
        <v>269</v>
      </c>
      <c r="BM101" s="158" t="s">
        <v>1667</v>
      </c>
    </row>
    <row r="102" spans="1:65" s="2" customFormat="1" ht="44.25" customHeight="1">
      <c r="A102" s="33"/>
      <c r="B102" s="146"/>
      <c r="C102" s="147" t="s">
        <v>242</v>
      </c>
      <c r="D102" s="342" t="s">
        <v>184</v>
      </c>
      <c r="E102" s="148" t="s">
        <v>1668</v>
      </c>
      <c r="F102" s="149" t="s">
        <v>1669</v>
      </c>
      <c r="G102" s="150" t="s">
        <v>290</v>
      </c>
      <c r="H102" s="183"/>
      <c r="I102" s="152"/>
      <c r="J102" s="153">
        <f t="shared" si="0"/>
        <v>0</v>
      </c>
      <c r="K102" s="149" t="s">
        <v>188</v>
      </c>
      <c r="L102" s="34"/>
      <c r="M102" s="154" t="s">
        <v>3</v>
      </c>
      <c r="N102" s="155" t="s">
        <v>42</v>
      </c>
      <c r="O102" s="54"/>
      <c r="P102" s="156">
        <f t="shared" si="1"/>
        <v>0</v>
      </c>
      <c r="Q102" s="156">
        <v>0</v>
      </c>
      <c r="R102" s="156">
        <f t="shared" si="2"/>
        <v>0</v>
      </c>
      <c r="S102" s="156">
        <v>0</v>
      </c>
      <c r="T102" s="157">
        <f t="shared" si="3"/>
        <v>0</v>
      </c>
      <c r="U102" s="33"/>
      <c r="V102" s="33"/>
      <c r="W102" s="33"/>
      <c r="X102" s="33"/>
      <c r="Y102" s="33"/>
      <c r="Z102" s="33"/>
      <c r="AA102" s="33"/>
      <c r="AB102" s="33"/>
      <c r="AC102" s="33"/>
      <c r="AD102" s="33"/>
      <c r="AE102" s="33"/>
      <c r="AR102" s="158" t="s">
        <v>269</v>
      </c>
      <c r="AT102" s="158" t="s">
        <v>184</v>
      </c>
      <c r="AU102" s="158" t="s">
        <v>79</v>
      </c>
      <c r="AY102" s="18" t="s">
        <v>182</v>
      </c>
      <c r="BE102" s="159">
        <f t="shared" si="4"/>
        <v>0</v>
      </c>
      <c r="BF102" s="159">
        <f t="shared" si="5"/>
        <v>0</v>
      </c>
      <c r="BG102" s="159">
        <f t="shared" si="6"/>
        <v>0</v>
      </c>
      <c r="BH102" s="159">
        <f t="shared" si="7"/>
        <v>0</v>
      </c>
      <c r="BI102" s="159">
        <f t="shared" si="8"/>
        <v>0</v>
      </c>
      <c r="BJ102" s="18" t="s">
        <v>15</v>
      </c>
      <c r="BK102" s="159">
        <f t="shared" si="9"/>
        <v>0</v>
      </c>
      <c r="BL102" s="18" t="s">
        <v>269</v>
      </c>
      <c r="BM102" s="158" t="s">
        <v>1670</v>
      </c>
    </row>
    <row r="103" spans="2:63" s="12" customFormat="1" ht="22.9" customHeight="1">
      <c r="B103" s="133"/>
      <c r="D103" s="344" t="s">
        <v>70</v>
      </c>
      <c r="E103" s="144" t="s">
        <v>1671</v>
      </c>
      <c r="F103" s="144" t="s">
        <v>1611</v>
      </c>
      <c r="I103" s="136"/>
      <c r="J103" s="145">
        <f>BK103</f>
        <v>0</v>
      </c>
      <c r="L103" s="133"/>
      <c r="M103" s="138"/>
      <c r="N103" s="139"/>
      <c r="O103" s="139"/>
      <c r="P103" s="140">
        <f>SUM(P104:P112)</f>
        <v>0</v>
      </c>
      <c r="Q103" s="139"/>
      <c r="R103" s="140">
        <f>SUM(R104:R112)</f>
        <v>0</v>
      </c>
      <c r="S103" s="139"/>
      <c r="T103" s="141">
        <f>SUM(T104:T112)</f>
        <v>0</v>
      </c>
      <c r="AR103" s="134" t="s">
        <v>79</v>
      </c>
      <c r="AT103" s="142" t="s">
        <v>70</v>
      </c>
      <c r="AU103" s="142" t="s">
        <v>15</v>
      </c>
      <c r="AY103" s="134" t="s">
        <v>182</v>
      </c>
      <c r="BK103" s="143">
        <f>SUM(BK104:BK112)</f>
        <v>0</v>
      </c>
    </row>
    <row r="104" spans="1:65" s="2" customFormat="1" ht="36">
      <c r="A104" s="33"/>
      <c r="B104" s="146"/>
      <c r="C104" s="147" t="s">
        <v>247</v>
      </c>
      <c r="D104" s="342" t="s">
        <v>184</v>
      </c>
      <c r="E104" s="148" t="s">
        <v>1672</v>
      </c>
      <c r="F104" s="149" t="s">
        <v>1673</v>
      </c>
      <c r="G104" s="150" t="s">
        <v>1423</v>
      </c>
      <c r="H104" s="151">
        <v>88</v>
      </c>
      <c r="I104" s="152"/>
      <c r="J104" s="153">
        <f aca="true" t="shared" si="10" ref="J104:J112">ROUND(I104*H104,2)</f>
        <v>0</v>
      </c>
      <c r="K104" s="149" t="s">
        <v>3</v>
      </c>
      <c r="L104" s="34"/>
      <c r="M104" s="154" t="s">
        <v>3</v>
      </c>
      <c r="N104" s="155" t="s">
        <v>42</v>
      </c>
      <c r="O104" s="54"/>
      <c r="P104" s="156">
        <f aca="true" t="shared" si="11" ref="P104:P112">O104*H104</f>
        <v>0</v>
      </c>
      <c r="Q104" s="156">
        <v>0</v>
      </c>
      <c r="R104" s="156">
        <f aca="true" t="shared" si="12" ref="R104:R112">Q104*H104</f>
        <v>0</v>
      </c>
      <c r="S104" s="156">
        <v>0</v>
      </c>
      <c r="T104" s="157">
        <f aca="true" t="shared" si="13" ref="T104:T112">S104*H104</f>
        <v>0</v>
      </c>
      <c r="U104" s="33"/>
      <c r="V104" s="33"/>
      <c r="W104" s="33"/>
      <c r="X104" s="33"/>
      <c r="Y104" s="33"/>
      <c r="Z104" s="33"/>
      <c r="AA104" s="33"/>
      <c r="AB104" s="33"/>
      <c r="AC104" s="33"/>
      <c r="AD104" s="33"/>
      <c r="AE104" s="33"/>
      <c r="AR104" s="158" t="s">
        <v>269</v>
      </c>
      <c r="AT104" s="158" t="s">
        <v>184</v>
      </c>
      <c r="AU104" s="158" t="s">
        <v>79</v>
      </c>
      <c r="AY104" s="18" t="s">
        <v>182</v>
      </c>
      <c r="BE104" s="159">
        <f aca="true" t="shared" si="14" ref="BE104:BE112">IF(N104="základní",J104,0)</f>
        <v>0</v>
      </c>
      <c r="BF104" s="159">
        <f aca="true" t="shared" si="15" ref="BF104:BF112">IF(N104="snížená",J104,0)</f>
        <v>0</v>
      </c>
      <c r="BG104" s="159">
        <f aca="true" t="shared" si="16" ref="BG104:BG112">IF(N104="zákl. přenesená",J104,0)</f>
        <v>0</v>
      </c>
      <c r="BH104" s="159">
        <f aca="true" t="shared" si="17" ref="BH104:BH112">IF(N104="sníž. přenesená",J104,0)</f>
        <v>0</v>
      </c>
      <c r="BI104" s="159">
        <f aca="true" t="shared" si="18" ref="BI104:BI112">IF(N104="nulová",J104,0)</f>
        <v>0</v>
      </c>
      <c r="BJ104" s="18" t="s">
        <v>15</v>
      </c>
      <c r="BK104" s="159">
        <f aca="true" t="shared" si="19" ref="BK104:BK112">ROUND(I104*H104,2)</f>
        <v>0</v>
      </c>
      <c r="BL104" s="18" t="s">
        <v>269</v>
      </c>
      <c r="BM104" s="158" t="s">
        <v>1674</v>
      </c>
    </row>
    <row r="105" spans="1:65" s="2" customFormat="1" ht="36">
      <c r="A105" s="33"/>
      <c r="B105" s="146"/>
      <c r="C105" s="147" t="s">
        <v>251</v>
      </c>
      <c r="D105" s="342" t="s">
        <v>184</v>
      </c>
      <c r="E105" s="148" t="s">
        <v>1675</v>
      </c>
      <c r="F105" s="149" t="s">
        <v>1493</v>
      </c>
      <c r="G105" s="150" t="s">
        <v>519</v>
      </c>
      <c r="H105" s="151">
        <v>1</v>
      </c>
      <c r="I105" s="152"/>
      <c r="J105" s="153">
        <f t="shared" si="10"/>
        <v>0</v>
      </c>
      <c r="K105" s="149" t="s">
        <v>3</v>
      </c>
      <c r="L105" s="34"/>
      <c r="M105" s="154" t="s">
        <v>3</v>
      </c>
      <c r="N105" s="155" t="s">
        <v>42</v>
      </c>
      <c r="O105" s="54"/>
      <c r="P105" s="156">
        <f t="shared" si="11"/>
        <v>0</v>
      </c>
      <c r="Q105" s="156">
        <v>0</v>
      </c>
      <c r="R105" s="156">
        <f t="shared" si="12"/>
        <v>0</v>
      </c>
      <c r="S105" s="156">
        <v>0</v>
      </c>
      <c r="T105" s="157">
        <f t="shared" si="13"/>
        <v>0</v>
      </c>
      <c r="U105" s="33"/>
      <c r="V105" s="33"/>
      <c r="W105" s="33"/>
      <c r="X105" s="33"/>
      <c r="Y105" s="33"/>
      <c r="Z105" s="33"/>
      <c r="AA105" s="33"/>
      <c r="AB105" s="33"/>
      <c r="AC105" s="33"/>
      <c r="AD105" s="33"/>
      <c r="AE105" s="33"/>
      <c r="AR105" s="158" t="s">
        <v>269</v>
      </c>
      <c r="AT105" s="158" t="s">
        <v>184</v>
      </c>
      <c r="AU105" s="158" t="s">
        <v>79</v>
      </c>
      <c r="AY105" s="18" t="s">
        <v>182</v>
      </c>
      <c r="BE105" s="159">
        <f t="shared" si="14"/>
        <v>0</v>
      </c>
      <c r="BF105" s="159">
        <f t="shared" si="15"/>
        <v>0</v>
      </c>
      <c r="BG105" s="159">
        <f t="shared" si="16"/>
        <v>0</v>
      </c>
      <c r="BH105" s="159">
        <f t="shared" si="17"/>
        <v>0</v>
      </c>
      <c r="BI105" s="159">
        <f t="shared" si="18"/>
        <v>0</v>
      </c>
      <c r="BJ105" s="18" t="s">
        <v>15</v>
      </c>
      <c r="BK105" s="159">
        <f t="shared" si="19"/>
        <v>0</v>
      </c>
      <c r="BL105" s="18" t="s">
        <v>269</v>
      </c>
      <c r="BM105" s="158" t="s">
        <v>1676</v>
      </c>
    </row>
    <row r="106" spans="1:65" s="2" customFormat="1" ht="16.5" customHeight="1">
      <c r="A106" s="33"/>
      <c r="B106" s="146"/>
      <c r="C106" s="147" t="s">
        <v>256</v>
      </c>
      <c r="D106" s="342" t="s">
        <v>184</v>
      </c>
      <c r="E106" s="148" t="s">
        <v>1677</v>
      </c>
      <c r="F106" s="149" t="s">
        <v>1678</v>
      </c>
      <c r="G106" s="150" t="s">
        <v>519</v>
      </c>
      <c r="H106" s="151">
        <v>1</v>
      </c>
      <c r="I106" s="152"/>
      <c r="J106" s="153">
        <f t="shared" si="10"/>
        <v>0</v>
      </c>
      <c r="K106" s="149" t="s">
        <v>3</v>
      </c>
      <c r="L106" s="34"/>
      <c r="M106" s="154" t="s">
        <v>3</v>
      </c>
      <c r="N106" s="155" t="s">
        <v>42</v>
      </c>
      <c r="O106" s="54"/>
      <c r="P106" s="156">
        <f t="shared" si="11"/>
        <v>0</v>
      </c>
      <c r="Q106" s="156">
        <v>0</v>
      </c>
      <c r="R106" s="156">
        <f t="shared" si="12"/>
        <v>0</v>
      </c>
      <c r="S106" s="156">
        <v>0</v>
      </c>
      <c r="T106" s="157">
        <f t="shared" si="13"/>
        <v>0</v>
      </c>
      <c r="U106" s="33"/>
      <c r="V106" s="33"/>
      <c r="W106" s="33"/>
      <c r="X106" s="33"/>
      <c r="Y106" s="33"/>
      <c r="Z106" s="33"/>
      <c r="AA106" s="33"/>
      <c r="AB106" s="33"/>
      <c r="AC106" s="33"/>
      <c r="AD106" s="33"/>
      <c r="AE106" s="33"/>
      <c r="AR106" s="158" t="s">
        <v>269</v>
      </c>
      <c r="AT106" s="158" t="s">
        <v>184</v>
      </c>
      <c r="AU106" s="158" t="s">
        <v>79</v>
      </c>
      <c r="AY106" s="18" t="s">
        <v>182</v>
      </c>
      <c r="BE106" s="159">
        <f t="shared" si="14"/>
        <v>0</v>
      </c>
      <c r="BF106" s="159">
        <f t="shared" si="15"/>
        <v>0</v>
      </c>
      <c r="BG106" s="159">
        <f t="shared" si="16"/>
        <v>0</v>
      </c>
      <c r="BH106" s="159">
        <f t="shared" si="17"/>
        <v>0</v>
      </c>
      <c r="BI106" s="159">
        <f t="shared" si="18"/>
        <v>0</v>
      </c>
      <c r="BJ106" s="18" t="s">
        <v>15</v>
      </c>
      <c r="BK106" s="159">
        <f t="shared" si="19"/>
        <v>0</v>
      </c>
      <c r="BL106" s="18" t="s">
        <v>269</v>
      </c>
      <c r="BM106" s="158" t="s">
        <v>1679</v>
      </c>
    </row>
    <row r="107" spans="1:65" s="2" customFormat="1" ht="16.5" customHeight="1">
      <c r="A107" s="33"/>
      <c r="B107" s="146"/>
      <c r="C107" s="147" t="s">
        <v>9</v>
      </c>
      <c r="D107" s="342" t="s">
        <v>184</v>
      </c>
      <c r="E107" s="148" t="s">
        <v>1680</v>
      </c>
      <c r="F107" s="149" t="s">
        <v>1681</v>
      </c>
      <c r="G107" s="150" t="s">
        <v>519</v>
      </c>
      <c r="H107" s="151">
        <v>1</v>
      </c>
      <c r="I107" s="152"/>
      <c r="J107" s="153">
        <f t="shared" si="10"/>
        <v>0</v>
      </c>
      <c r="K107" s="149" t="s">
        <v>3</v>
      </c>
      <c r="L107" s="34"/>
      <c r="M107" s="154" t="s">
        <v>3</v>
      </c>
      <c r="N107" s="155" t="s">
        <v>42</v>
      </c>
      <c r="O107" s="54"/>
      <c r="P107" s="156">
        <f t="shared" si="11"/>
        <v>0</v>
      </c>
      <c r="Q107" s="156">
        <v>0</v>
      </c>
      <c r="R107" s="156">
        <f t="shared" si="12"/>
        <v>0</v>
      </c>
      <c r="S107" s="156">
        <v>0</v>
      </c>
      <c r="T107" s="157">
        <f t="shared" si="13"/>
        <v>0</v>
      </c>
      <c r="U107" s="33"/>
      <c r="V107" s="33"/>
      <c r="W107" s="33"/>
      <c r="X107" s="33"/>
      <c r="Y107" s="33"/>
      <c r="Z107" s="33"/>
      <c r="AA107" s="33"/>
      <c r="AB107" s="33"/>
      <c r="AC107" s="33"/>
      <c r="AD107" s="33"/>
      <c r="AE107" s="33"/>
      <c r="AR107" s="158" t="s">
        <v>269</v>
      </c>
      <c r="AT107" s="158" t="s">
        <v>184</v>
      </c>
      <c r="AU107" s="158" t="s">
        <v>79</v>
      </c>
      <c r="AY107" s="18" t="s">
        <v>182</v>
      </c>
      <c r="BE107" s="159">
        <f t="shared" si="14"/>
        <v>0</v>
      </c>
      <c r="BF107" s="159">
        <f t="shared" si="15"/>
        <v>0</v>
      </c>
      <c r="BG107" s="159">
        <f t="shared" si="16"/>
        <v>0</v>
      </c>
      <c r="BH107" s="159">
        <f t="shared" si="17"/>
        <v>0</v>
      </c>
      <c r="BI107" s="159">
        <f t="shared" si="18"/>
        <v>0</v>
      </c>
      <c r="BJ107" s="18" t="s">
        <v>15</v>
      </c>
      <c r="BK107" s="159">
        <f t="shared" si="19"/>
        <v>0</v>
      </c>
      <c r="BL107" s="18" t="s">
        <v>269</v>
      </c>
      <c r="BM107" s="158" t="s">
        <v>1682</v>
      </c>
    </row>
    <row r="108" spans="1:65" s="2" customFormat="1" ht="16.5" customHeight="1">
      <c r="A108" s="33"/>
      <c r="B108" s="146"/>
      <c r="C108" s="147" t="s">
        <v>269</v>
      </c>
      <c r="D108" s="342" t="s">
        <v>184</v>
      </c>
      <c r="E108" s="148" t="s">
        <v>1683</v>
      </c>
      <c r="F108" s="149" t="s">
        <v>1684</v>
      </c>
      <c r="G108" s="150" t="s">
        <v>519</v>
      </c>
      <c r="H108" s="151">
        <v>1</v>
      </c>
      <c r="I108" s="152"/>
      <c r="J108" s="153">
        <f t="shared" si="10"/>
        <v>0</v>
      </c>
      <c r="K108" s="149" t="s">
        <v>3</v>
      </c>
      <c r="L108" s="34"/>
      <c r="M108" s="154" t="s">
        <v>3</v>
      </c>
      <c r="N108" s="155" t="s">
        <v>42</v>
      </c>
      <c r="O108" s="54"/>
      <c r="P108" s="156">
        <f t="shared" si="11"/>
        <v>0</v>
      </c>
      <c r="Q108" s="156">
        <v>0</v>
      </c>
      <c r="R108" s="156">
        <f t="shared" si="12"/>
        <v>0</v>
      </c>
      <c r="S108" s="156">
        <v>0</v>
      </c>
      <c r="T108" s="157">
        <f t="shared" si="13"/>
        <v>0</v>
      </c>
      <c r="U108" s="33"/>
      <c r="V108" s="33"/>
      <c r="W108" s="33"/>
      <c r="X108" s="33"/>
      <c r="Y108" s="33"/>
      <c r="Z108" s="33"/>
      <c r="AA108" s="33"/>
      <c r="AB108" s="33"/>
      <c r="AC108" s="33"/>
      <c r="AD108" s="33"/>
      <c r="AE108" s="33"/>
      <c r="AR108" s="158" t="s">
        <v>269</v>
      </c>
      <c r="AT108" s="158" t="s">
        <v>184</v>
      </c>
      <c r="AU108" s="158" t="s">
        <v>79</v>
      </c>
      <c r="AY108" s="18" t="s">
        <v>182</v>
      </c>
      <c r="BE108" s="159">
        <f t="shared" si="14"/>
        <v>0</v>
      </c>
      <c r="BF108" s="159">
        <f t="shared" si="15"/>
        <v>0</v>
      </c>
      <c r="BG108" s="159">
        <f t="shared" si="16"/>
        <v>0</v>
      </c>
      <c r="BH108" s="159">
        <f t="shared" si="17"/>
        <v>0</v>
      </c>
      <c r="BI108" s="159">
        <f t="shared" si="18"/>
        <v>0</v>
      </c>
      <c r="BJ108" s="18" t="s">
        <v>15</v>
      </c>
      <c r="BK108" s="159">
        <f t="shared" si="19"/>
        <v>0</v>
      </c>
      <c r="BL108" s="18" t="s">
        <v>269</v>
      </c>
      <c r="BM108" s="158" t="s">
        <v>1685</v>
      </c>
    </row>
    <row r="109" spans="1:65" s="2" customFormat="1" ht="16.5" customHeight="1">
      <c r="A109" s="33"/>
      <c r="B109" s="146"/>
      <c r="C109" s="147" t="s">
        <v>273</v>
      </c>
      <c r="D109" s="342" t="s">
        <v>184</v>
      </c>
      <c r="E109" s="148" t="s">
        <v>1686</v>
      </c>
      <c r="F109" s="149" t="s">
        <v>1687</v>
      </c>
      <c r="G109" s="150" t="s">
        <v>519</v>
      </c>
      <c r="H109" s="151">
        <v>1</v>
      </c>
      <c r="I109" s="152"/>
      <c r="J109" s="153">
        <f t="shared" si="10"/>
        <v>0</v>
      </c>
      <c r="K109" s="149" t="s">
        <v>3</v>
      </c>
      <c r="L109" s="34"/>
      <c r="M109" s="154" t="s">
        <v>3</v>
      </c>
      <c r="N109" s="155" t="s">
        <v>42</v>
      </c>
      <c r="O109" s="54"/>
      <c r="P109" s="156">
        <f t="shared" si="11"/>
        <v>0</v>
      </c>
      <c r="Q109" s="156">
        <v>0</v>
      </c>
      <c r="R109" s="156">
        <f t="shared" si="12"/>
        <v>0</v>
      </c>
      <c r="S109" s="156">
        <v>0</v>
      </c>
      <c r="T109" s="157">
        <f t="shared" si="13"/>
        <v>0</v>
      </c>
      <c r="U109" s="33"/>
      <c r="V109" s="33"/>
      <c r="W109" s="33"/>
      <c r="X109" s="33"/>
      <c r="Y109" s="33"/>
      <c r="Z109" s="33"/>
      <c r="AA109" s="33"/>
      <c r="AB109" s="33"/>
      <c r="AC109" s="33"/>
      <c r="AD109" s="33"/>
      <c r="AE109" s="33"/>
      <c r="AR109" s="158" t="s">
        <v>269</v>
      </c>
      <c r="AT109" s="158" t="s">
        <v>184</v>
      </c>
      <c r="AU109" s="158" t="s">
        <v>79</v>
      </c>
      <c r="AY109" s="18" t="s">
        <v>182</v>
      </c>
      <c r="BE109" s="159">
        <f t="shared" si="14"/>
        <v>0</v>
      </c>
      <c r="BF109" s="159">
        <f t="shared" si="15"/>
        <v>0</v>
      </c>
      <c r="BG109" s="159">
        <f t="shared" si="16"/>
        <v>0</v>
      </c>
      <c r="BH109" s="159">
        <f t="shared" si="17"/>
        <v>0</v>
      </c>
      <c r="BI109" s="159">
        <f t="shared" si="18"/>
        <v>0</v>
      </c>
      <c r="BJ109" s="18" t="s">
        <v>15</v>
      </c>
      <c r="BK109" s="159">
        <f t="shared" si="19"/>
        <v>0</v>
      </c>
      <c r="BL109" s="18" t="s">
        <v>269</v>
      </c>
      <c r="BM109" s="158" t="s">
        <v>1688</v>
      </c>
    </row>
    <row r="110" spans="1:65" s="2" customFormat="1" ht="16.5" customHeight="1">
      <c r="A110" s="33"/>
      <c r="B110" s="146"/>
      <c r="C110" s="147" t="s">
        <v>280</v>
      </c>
      <c r="D110" s="342" t="s">
        <v>184</v>
      </c>
      <c r="E110" s="148" t="s">
        <v>1689</v>
      </c>
      <c r="F110" s="149" t="s">
        <v>1690</v>
      </c>
      <c r="G110" s="150" t="s">
        <v>519</v>
      </c>
      <c r="H110" s="151">
        <v>1</v>
      </c>
      <c r="I110" s="152"/>
      <c r="J110" s="153">
        <f t="shared" si="10"/>
        <v>0</v>
      </c>
      <c r="K110" s="149" t="s">
        <v>3</v>
      </c>
      <c r="L110" s="34"/>
      <c r="M110" s="154" t="s">
        <v>3</v>
      </c>
      <c r="N110" s="155" t="s">
        <v>42</v>
      </c>
      <c r="O110" s="54"/>
      <c r="P110" s="156">
        <f t="shared" si="11"/>
        <v>0</v>
      </c>
      <c r="Q110" s="156">
        <v>0</v>
      </c>
      <c r="R110" s="156">
        <f t="shared" si="12"/>
        <v>0</v>
      </c>
      <c r="S110" s="156">
        <v>0</v>
      </c>
      <c r="T110" s="157">
        <f t="shared" si="13"/>
        <v>0</v>
      </c>
      <c r="U110" s="33"/>
      <c r="V110" s="33"/>
      <c r="W110" s="33"/>
      <c r="X110" s="33"/>
      <c r="Y110" s="33"/>
      <c r="Z110" s="33"/>
      <c r="AA110" s="33"/>
      <c r="AB110" s="33"/>
      <c r="AC110" s="33"/>
      <c r="AD110" s="33"/>
      <c r="AE110" s="33"/>
      <c r="AR110" s="158" t="s">
        <v>269</v>
      </c>
      <c r="AT110" s="158" t="s">
        <v>184</v>
      </c>
      <c r="AU110" s="158" t="s">
        <v>79</v>
      </c>
      <c r="AY110" s="18" t="s">
        <v>182</v>
      </c>
      <c r="BE110" s="159">
        <f t="shared" si="14"/>
        <v>0</v>
      </c>
      <c r="BF110" s="159">
        <f t="shared" si="15"/>
        <v>0</v>
      </c>
      <c r="BG110" s="159">
        <f t="shared" si="16"/>
        <v>0</v>
      </c>
      <c r="BH110" s="159">
        <f t="shared" si="17"/>
        <v>0</v>
      </c>
      <c r="BI110" s="159">
        <f t="shared" si="18"/>
        <v>0</v>
      </c>
      <c r="BJ110" s="18" t="s">
        <v>15</v>
      </c>
      <c r="BK110" s="159">
        <f t="shared" si="19"/>
        <v>0</v>
      </c>
      <c r="BL110" s="18" t="s">
        <v>269</v>
      </c>
      <c r="BM110" s="158" t="s">
        <v>1691</v>
      </c>
    </row>
    <row r="111" spans="1:65" s="2" customFormat="1" ht="24">
      <c r="A111" s="33"/>
      <c r="B111" s="146"/>
      <c r="C111" s="147" t="s">
        <v>287</v>
      </c>
      <c r="D111" s="342" t="s">
        <v>184</v>
      </c>
      <c r="E111" s="148" t="s">
        <v>1692</v>
      </c>
      <c r="F111" s="149" t="s">
        <v>1693</v>
      </c>
      <c r="G111" s="150" t="s">
        <v>519</v>
      </c>
      <c r="H111" s="151">
        <v>1</v>
      </c>
      <c r="I111" s="152"/>
      <c r="J111" s="153">
        <f t="shared" si="10"/>
        <v>0</v>
      </c>
      <c r="K111" s="149" t="s">
        <v>3</v>
      </c>
      <c r="L111" s="34"/>
      <c r="M111" s="154" t="s">
        <v>3</v>
      </c>
      <c r="N111" s="155" t="s">
        <v>42</v>
      </c>
      <c r="O111" s="54"/>
      <c r="P111" s="156">
        <f t="shared" si="11"/>
        <v>0</v>
      </c>
      <c r="Q111" s="156">
        <v>0</v>
      </c>
      <c r="R111" s="156">
        <f t="shared" si="12"/>
        <v>0</v>
      </c>
      <c r="S111" s="156">
        <v>0</v>
      </c>
      <c r="T111" s="157">
        <f t="shared" si="13"/>
        <v>0</v>
      </c>
      <c r="U111" s="33"/>
      <c r="V111" s="33"/>
      <c r="W111" s="33"/>
      <c r="X111" s="33"/>
      <c r="Y111" s="33"/>
      <c r="Z111" s="33"/>
      <c r="AA111" s="33"/>
      <c r="AB111" s="33"/>
      <c r="AC111" s="33"/>
      <c r="AD111" s="33"/>
      <c r="AE111" s="33"/>
      <c r="AR111" s="158" t="s">
        <v>269</v>
      </c>
      <c r="AT111" s="158" t="s">
        <v>184</v>
      </c>
      <c r="AU111" s="158" t="s">
        <v>79</v>
      </c>
      <c r="AY111" s="18" t="s">
        <v>182</v>
      </c>
      <c r="BE111" s="159">
        <f t="shared" si="14"/>
        <v>0</v>
      </c>
      <c r="BF111" s="159">
        <f t="shared" si="15"/>
        <v>0</v>
      </c>
      <c r="BG111" s="159">
        <f t="shared" si="16"/>
        <v>0</v>
      </c>
      <c r="BH111" s="159">
        <f t="shared" si="17"/>
        <v>0</v>
      </c>
      <c r="BI111" s="159">
        <f t="shared" si="18"/>
        <v>0</v>
      </c>
      <c r="BJ111" s="18" t="s">
        <v>15</v>
      </c>
      <c r="BK111" s="159">
        <f t="shared" si="19"/>
        <v>0</v>
      </c>
      <c r="BL111" s="18" t="s">
        <v>269</v>
      </c>
      <c r="BM111" s="158" t="s">
        <v>1694</v>
      </c>
    </row>
    <row r="112" spans="1:65" s="2" customFormat="1" ht="24">
      <c r="A112" s="33"/>
      <c r="B112" s="146"/>
      <c r="C112" s="147" t="s">
        <v>294</v>
      </c>
      <c r="D112" s="342" t="s">
        <v>184</v>
      </c>
      <c r="E112" s="148" t="s">
        <v>1695</v>
      </c>
      <c r="F112" s="149" t="s">
        <v>1696</v>
      </c>
      <c r="G112" s="150" t="s">
        <v>3</v>
      </c>
      <c r="H112" s="151">
        <v>0</v>
      </c>
      <c r="I112" s="152"/>
      <c r="J112" s="153">
        <f t="shared" si="10"/>
        <v>0</v>
      </c>
      <c r="K112" s="149" t="s">
        <v>3</v>
      </c>
      <c r="L112" s="34"/>
      <c r="M112" s="194" t="s">
        <v>3</v>
      </c>
      <c r="N112" s="195" t="s">
        <v>42</v>
      </c>
      <c r="O112" s="196"/>
      <c r="P112" s="197">
        <f t="shared" si="11"/>
        <v>0</v>
      </c>
      <c r="Q112" s="197">
        <v>0</v>
      </c>
      <c r="R112" s="197">
        <f t="shared" si="12"/>
        <v>0</v>
      </c>
      <c r="S112" s="197">
        <v>0</v>
      </c>
      <c r="T112" s="198">
        <f t="shared" si="13"/>
        <v>0</v>
      </c>
      <c r="U112" s="33"/>
      <c r="V112" s="33"/>
      <c r="W112" s="33"/>
      <c r="X112" s="33"/>
      <c r="Y112" s="33"/>
      <c r="Z112" s="33"/>
      <c r="AA112" s="33"/>
      <c r="AB112" s="33"/>
      <c r="AC112" s="33"/>
      <c r="AD112" s="33"/>
      <c r="AE112" s="33"/>
      <c r="AR112" s="158" t="s">
        <v>269</v>
      </c>
      <c r="AT112" s="158" t="s">
        <v>184</v>
      </c>
      <c r="AU112" s="158" t="s">
        <v>79</v>
      </c>
      <c r="AY112" s="18" t="s">
        <v>182</v>
      </c>
      <c r="BE112" s="159">
        <f t="shared" si="14"/>
        <v>0</v>
      </c>
      <c r="BF112" s="159">
        <f t="shared" si="15"/>
        <v>0</v>
      </c>
      <c r="BG112" s="159">
        <f t="shared" si="16"/>
        <v>0</v>
      </c>
      <c r="BH112" s="159">
        <f t="shared" si="17"/>
        <v>0</v>
      </c>
      <c r="BI112" s="159">
        <f t="shared" si="18"/>
        <v>0</v>
      </c>
      <c r="BJ112" s="18" t="s">
        <v>15</v>
      </c>
      <c r="BK112" s="159">
        <f t="shared" si="19"/>
        <v>0</v>
      </c>
      <c r="BL112" s="18" t="s">
        <v>269</v>
      </c>
      <c r="BM112" s="158" t="s">
        <v>1697</v>
      </c>
    </row>
    <row r="113" spans="1:31" s="2" customFormat="1" ht="6.95" customHeight="1">
      <c r="A113" s="33"/>
      <c r="B113" s="43"/>
      <c r="C113" s="44"/>
      <c r="D113" s="44"/>
      <c r="E113" s="44"/>
      <c r="F113" s="44"/>
      <c r="G113" s="44"/>
      <c r="H113" s="44"/>
      <c r="I113" s="44"/>
      <c r="J113" s="44"/>
      <c r="K113" s="44"/>
      <c r="L113" s="34"/>
      <c r="M113" s="33"/>
      <c r="O113" s="33"/>
      <c r="P113" s="33"/>
      <c r="Q113" s="33"/>
      <c r="R113" s="33"/>
      <c r="S113" s="33"/>
      <c r="T113" s="33"/>
      <c r="U113" s="33"/>
      <c r="V113" s="33"/>
      <c r="W113" s="33"/>
      <c r="X113" s="33"/>
      <c r="Y113" s="33"/>
      <c r="Z113" s="33"/>
      <c r="AA113" s="33"/>
      <c r="AB113" s="33"/>
      <c r="AC113" s="33"/>
      <c r="AD113" s="33"/>
      <c r="AE113" s="33"/>
    </row>
  </sheetData>
  <autoFilter ref="C87:K112"/>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9"/>
  <sheetViews>
    <sheetView showGridLines="0" workbookViewId="0" topLeftCell="A78">
      <selection activeCell="D95" sqref="D95:D15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128</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s="1" customFormat="1" ht="12" customHeight="1">
      <c r="B8" s="21"/>
      <c r="D8" s="28" t="s">
        <v>139</v>
      </c>
      <c r="L8" s="21"/>
    </row>
    <row r="9" spans="1:31" s="2" customFormat="1" ht="16.5" customHeight="1">
      <c r="A9" s="33"/>
      <c r="B9" s="34"/>
      <c r="C9" s="33"/>
      <c r="D9" s="33"/>
      <c r="E9" s="326" t="s">
        <v>140</v>
      </c>
      <c r="F9" s="329"/>
      <c r="G9" s="329"/>
      <c r="H9" s="329"/>
      <c r="I9" s="33"/>
      <c r="J9" s="33"/>
      <c r="K9" s="33"/>
      <c r="L9" s="99"/>
      <c r="S9" s="33"/>
      <c r="T9" s="33"/>
      <c r="U9" s="33"/>
      <c r="V9" s="33"/>
      <c r="W9" s="33"/>
      <c r="X9" s="33"/>
      <c r="Y9" s="33"/>
      <c r="Z9" s="33"/>
      <c r="AA9" s="33"/>
      <c r="AB9" s="33"/>
      <c r="AC9" s="33"/>
      <c r="AD9" s="33"/>
      <c r="AE9" s="33"/>
    </row>
    <row r="10" spans="1:31" s="2" customFormat="1" ht="12" customHeight="1">
      <c r="A10" s="33"/>
      <c r="B10" s="34"/>
      <c r="C10" s="33"/>
      <c r="D10" s="28" t="s">
        <v>141</v>
      </c>
      <c r="E10" s="33"/>
      <c r="F10" s="33"/>
      <c r="G10" s="33"/>
      <c r="H10" s="33"/>
      <c r="I10" s="33"/>
      <c r="J10" s="33"/>
      <c r="K10" s="33"/>
      <c r="L10" s="99"/>
      <c r="S10" s="33"/>
      <c r="T10" s="33"/>
      <c r="U10" s="33"/>
      <c r="V10" s="33"/>
      <c r="W10" s="33"/>
      <c r="X10" s="33"/>
      <c r="Y10" s="33"/>
      <c r="Z10" s="33"/>
      <c r="AA10" s="33"/>
      <c r="AB10" s="33"/>
      <c r="AC10" s="33"/>
      <c r="AD10" s="33"/>
      <c r="AE10" s="33"/>
    </row>
    <row r="11" spans="1:31" s="2" customFormat="1" ht="16.5" customHeight="1">
      <c r="A11" s="33"/>
      <c r="B11" s="34"/>
      <c r="C11" s="33"/>
      <c r="D11" s="33"/>
      <c r="E11" s="302" t="s">
        <v>1698</v>
      </c>
      <c r="F11" s="329"/>
      <c r="G11" s="329"/>
      <c r="H11" s="329"/>
      <c r="I11" s="33"/>
      <c r="J11" s="33"/>
      <c r="K11" s="33"/>
      <c r="L11" s="99"/>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9"/>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9"/>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stavby'!AU8</f>
        <v>28. 8. 2018</v>
      </c>
      <c r="K14" s="33"/>
      <c r="L14" s="99"/>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9"/>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
        <v>3</v>
      </c>
      <c r="K16" s="33"/>
      <c r="L16" s="99"/>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3</v>
      </c>
      <c r="K17" s="33"/>
      <c r="L17" s="99"/>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9"/>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28" t="s">
        <v>26</v>
      </c>
      <c r="J19" s="29" t="str">
        <f>'Rekapitulace stavby'!AU13</f>
        <v>Vyplň údaj</v>
      </c>
      <c r="K19" s="33"/>
      <c r="L19" s="99"/>
      <c r="S19" s="33"/>
      <c r="T19" s="33"/>
      <c r="U19" s="33"/>
      <c r="V19" s="33"/>
      <c r="W19" s="33"/>
      <c r="X19" s="33"/>
      <c r="Y19" s="33"/>
      <c r="Z19" s="33"/>
      <c r="AA19" s="33"/>
      <c r="AB19" s="33"/>
      <c r="AC19" s="33"/>
      <c r="AD19" s="33"/>
      <c r="AE19" s="33"/>
    </row>
    <row r="20" spans="1:31" s="2" customFormat="1" ht="18" customHeight="1">
      <c r="A20" s="33"/>
      <c r="B20" s="34"/>
      <c r="C20" s="33"/>
      <c r="D20" s="33"/>
      <c r="E20" s="330" t="str">
        <f>'Rekapitulace stavby'!E14</f>
        <v>Vyplň údaj</v>
      </c>
      <c r="F20" s="318"/>
      <c r="G20" s="318"/>
      <c r="H20" s="318"/>
      <c r="I20" s="28" t="s">
        <v>28</v>
      </c>
      <c r="J20" s="29" t="str">
        <f>'Rekapitulace stavby'!AU14</f>
        <v>Vyplň údaj</v>
      </c>
      <c r="K20" s="33"/>
      <c r="L20" s="99"/>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9"/>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28" t="s">
        <v>26</v>
      </c>
      <c r="J22" s="26" t="s">
        <v>3</v>
      </c>
      <c r="K22" s="33"/>
      <c r="L22" s="99"/>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28</v>
      </c>
      <c r="J23" s="26" t="s">
        <v>3</v>
      </c>
      <c r="K23" s="33"/>
      <c r="L23" s="99"/>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9"/>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28" t="s">
        <v>26</v>
      </c>
      <c r="J25" s="26" t="str">
        <f>IF('Rekapitulace stavby'!AU19="","",'Rekapitulace stavby'!AU19)</f>
        <v/>
      </c>
      <c r="K25" s="33"/>
      <c r="L25" s="99"/>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stavby'!AU20="","",'Rekapitulace stavby'!AU20)</f>
        <v/>
      </c>
      <c r="K26" s="33"/>
      <c r="L26" s="99"/>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9"/>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33"/>
      <c r="J28" s="33"/>
      <c r="K28" s="33"/>
      <c r="L28" s="99"/>
      <c r="S28" s="33"/>
      <c r="T28" s="33"/>
      <c r="U28" s="33"/>
      <c r="V28" s="33"/>
      <c r="W28" s="33"/>
      <c r="X28" s="33"/>
      <c r="Y28" s="33"/>
      <c r="Z28" s="33"/>
      <c r="AA28" s="33"/>
      <c r="AB28" s="33"/>
      <c r="AC28" s="33"/>
      <c r="AD28" s="33"/>
      <c r="AE28" s="33"/>
    </row>
    <row r="29" spans="1:31" s="8" customFormat="1" ht="16.5" customHeight="1">
      <c r="A29" s="100"/>
      <c r="B29" s="101"/>
      <c r="C29" s="100"/>
      <c r="D29" s="100"/>
      <c r="E29" s="322" t="s">
        <v>3</v>
      </c>
      <c r="F29" s="322"/>
      <c r="G29" s="322"/>
      <c r="H29" s="32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99"/>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63"/>
      <c r="J31" s="63"/>
      <c r="K31" s="63"/>
      <c r="L31" s="99"/>
      <c r="S31" s="33"/>
      <c r="T31" s="33"/>
      <c r="U31" s="33"/>
      <c r="V31" s="33"/>
      <c r="W31" s="33"/>
      <c r="X31" s="33"/>
      <c r="Y31" s="33"/>
      <c r="Z31" s="33"/>
      <c r="AA31" s="33"/>
      <c r="AB31" s="33"/>
      <c r="AC31" s="33"/>
      <c r="AD31" s="33"/>
      <c r="AE31" s="33"/>
    </row>
    <row r="32" spans="1:31" s="2" customFormat="1" ht="25.35" customHeight="1">
      <c r="A32" s="33"/>
      <c r="B32" s="34"/>
      <c r="C32" s="33"/>
      <c r="D32" s="103" t="s">
        <v>37</v>
      </c>
      <c r="E32" s="33"/>
      <c r="F32" s="33"/>
      <c r="G32" s="33"/>
      <c r="H32" s="33"/>
      <c r="I32" s="33"/>
      <c r="J32" s="68">
        <f>ROUND(J92,2)</f>
        <v>0</v>
      </c>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37" t="s">
        <v>38</v>
      </c>
      <c r="J34" s="37" t="s">
        <v>40</v>
      </c>
      <c r="K34" s="33"/>
      <c r="L34" s="99"/>
      <c r="S34" s="33"/>
      <c r="T34" s="33"/>
      <c r="U34" s="33"/>
      <c r="V34" s="33"/>
      <c r="W34" s="33"/>
      <c r="X34" s="33"/>
      <c r="Y34" s="33"/>
      <c r="Z34" s="33"/>
      <c r="AA34" s="33"/>
      <c r="AB34" s="33"/>
      <c r="AC34" s="33"/>
      <c r="AD34" s="33"/>
      <c r="AE34" s="33"/>
    </row>
    <row r="35" spans="1:31" s="2" customFormat="1" ht="14.45" customHeight="1">
      <c r="A35" s="33"/>
      <c r="B35" s="34"/>
      <c r="C35" s="33"/>
      <c r="D35" s="98" t="s">
        <v>41</v>
      </c>
      <c r="E35" s="28" t="s">
        <v>42</v>
      </c>
      <c r="F35" s="104">
        <f>ROUND((SUM(BE92:BE158)),2)</f>
        <v>0</v>
      </c>
      <c r="G35" s="33"/>
      <c r="H35" s="33"/>
      <c r="I35" s="105">
        <v>0.21</v>
      </c>
      <c r="J35" s="104">
        <f>ROUND(((SUM(BE92:BE158))*I35),2)</f>
        <v>0</v>
      </c>
      <c r="K35" s="33"/>
      <c r="L35" s="99"/>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04">
        <f>ROUND((SUM(BF92:BF158)),2)</f>
        <v>0</v>
      </c>
      <c r="G36" s="33"/>
      <c r="H36" s="33"/>
      <c r="I36" s="105">
        <v>0.15</v>
      </c>
      <c r="J36" s="104">
        <f>ROUND(((SUM(BF92:BF158))*I36),2)</f>
        <v>0</v>
      </c>
      <c r="K36" s="33"/>
      <c r="L36" s="99"/>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4">
        <f>ROUND((SUM(BG92:BG158)),2)</f>
        <v>0</v>
      </c>
      <c r="G37" s="33"/>
      <c r="H37" s="33"/>
      <c r="I37" s="105">
        <v>0.21</v>
      </c>
      <c r="J37" s="104">
        <f>0</f>
        <v>0</v>
      </c>
      <c r="K37" s="33"/>
      <c r="L37" s="99"/>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04">
        <f>ROUND((SUM(BH92:BH158)),2)</f>
        <v>0</v>
      </c>
      <c r="G38" s="33"/>
      <c r="H38" s="33"/>
      <c r="I38" s="105">
        <v>0.15</v>
      </c>
      <c r="J38" s="104">
        <f>0</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04">
        <f>ROUND((SUM(BI92:BI158)),2)</f>
        <v>0</v>
      </c>
      <c r="G39" s="33"/>
      <c r="H39" s="33"/>
      <c r="I39" s="105">
        <v>0</v>
      </c>
      <c r="J39" s="104">
        <f>0</f>
        <v>0</v>
      </c>
      <c r="K39" s="33"/>
      <c r="L39" s="99"/>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9"/>
      <c r="S40" s="33"/>
      <c r="T40" s="33"/>
      <c r="U40" s="33"/>
      <c r="V40" s="33"/>
      <c r="W40" s="33"/>
      <c r="X40" s="33"/>
      <c r="Y40" s="33"/>
      <c r="Z40" s="33"/>
      <c r="AA40" s="33"/>
      <c r="AB40" s="33"/>
      <c r="AC40" s="33"/>
      <c r="AD40" s="33"/>
      <c r="AE40" s="33"/>
    </row>
    <row r="41" spans="1:31" s="2" customFormat="1" ht="25.35" customHeight="1">
      <c r="A41" s="33"/>
      <c r="B41" s="34"/>
      <c r="C41" s="106"/>
      <c r="D41" s="107" t="s">
        <v>47</v>
      </c>
      <c r="E41" s="57"/>
      <c r="F41" s="57"/>
      <c r="G41" s="108" t="s">
        <v>48</v>
      </c>
      <c r="H41" s="109" t="s">
        <v>49</v>
      </c>
      <c r="I41" s="57"/>
      <c r="J41" s="110">
        <f>SUM(J32:J39)</f>
        <v>0</v>
      </c>
      <c r="K41" s="111"/>
      <c r="L41" s="99"/>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9"/>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9"/>
      <c r="S46" s="33"/>
      <c r="T46" s="33"/>
      <c r="U46" s="33"/>
      <c r="V46" s="33"/>
      <c r="W46" s="33"/>
      <c r="X46" s="33"/>
      <c r="Y46" s="33"/>
      <c r="Z46" s="33"/>
      <c r="AA46" s="33"/>
      <c r="AB46" s="33"/>
      <c r="AC46" s="33"/>
      <c r="AD46" s="33"/>
      <c r="AE46" s="33"/>
    </row>
    <row r="47" spans="1:31" s="2" customFormat="1" ht="24.95" customHeight="1">
      <c r="A47" s="33"/>
      <c r="B47" s="34"/>
      <c r="C47" s="22" t="s">
        <v>146</v>
      </c>
      <c r="D47" s="33"/>
      <c r="E47" s="33"/>
      <c r="F47" s="33"/>
      <c r="G47" s="33"/>
      <c r="H47" s="33"/>
      <c r="I47" s="33"/>
      <c r="J47" s="33"/>
      <c r="K47" s="33"/>
      <c r="L47" s="99"/>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9"/>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16.5" customHeight="1">
      <c r="A50" s="33"/>
      <c r="B50" s="34"/>
      <c r="C50" s="33"/>
      <c r="D50" s="33"/>
      <c r="E50" s="326" t="str">
        <f>E7</f>
        <v>Rekonstrukce koupelen</v>
      </c>
      <c r="F50" s="327"/>
      <c r="G50" s="327"/>
      <c r="H50" s="327"/>
      <c r="I50" s="33"/>
      <c r="J50" s="33"/>
      <c r="K50" s="33"/>
      <c r="L50" s="99"/>
      <c r="S50" s="33"/>
      <c r="T50" s="33"/>
      <c r="U50" s="33"/>
      <c r="V50" s="33"/>
      <c r="W50" s="33"/>
      <c r="X50" s="33"/>
      <c r="Y50" s="33"/>
      <c r="Z50" s="33"/>
      <c r="AA50" s="33"/>
      <c r="AB50" s="33"/>
      <c r="AC50" s="33"/>
      <c r="AD50" s="33"/>
      <c r="AE50" s="33"/>
    </row>
    <row r="51" spans="2:12" s="1" customFormat="1" ht="12" customHeight="1">
      <c r="B51" s="21"/>
      <c r="C51" s="28" t="s">
        <v>139</v>
      </c>
      <c r="L51" s="21"/>
    </row>
    <row r="52" spans="1:31" s="2" customFormat="1" ht="16.5" customHeight="1">
      <c r="A52" s="33"/>
      <c r="B52" s="34"/>
      <c r="C52" s="33"/>
      <c r="D52" s="33"/>
      <c r="E52" s="326" t="s">
        <v>140</v>
      </c>
      <c r="F52" s="329"/>
      <c r="G52" s="329"/>
      <c r="H52" s="329"/>
      <c r="I52" s="33"/>
      <c r="J52" s="33"/>
      <c r="K52" s="33"/>
      <c r="L52" s="99"/>
      <c r="S52" s="33"/>
      <c r="T52" s="33"/>
      <c r="U52" s="33"/>
      <c r="V52" s="33"/>
      <c r="W52" s="33"/>
      <c r="X52" s="33"/>
      <c r="Y52" s="33"/>
      <c r="Z52" s="33"/>
      <c r="AA52" s="33"/>
      <c r="AB52" s="33"/>
      <c r="AC52" s="33"/>
      <c r="AD52" s="33"/>
      <c r="AE52" s="33"/>
    </row>
    <row r="53" spans="1:31" s="2" customFormat="1" ht="12" customHeight="1">
      <c r="A53" s="33"/>
      <c r="B53" s="34"/>
      <c r="C53" s="28" t="s">
        <v>141</v>
      </c>
      <c r="D53" s="33"/>
      <c r="E53" s="33"/>
      <c r="F53" s="33"/>
      <c r="G53" s="33"/>
      <c r="H53" s="33"/>
      <c r="I53" s="33"/>
      <c r="J53" s="33"/>
      <c r="K53" s="33"/>
      <c r="L53" s="99"/>
      <c r="S53" s="33"/>
      <c r="T53" s="33"/>
      <c r="U53" s="33"/>
      <c r="V53" s="33"/>
      <c r="W53" s="33"/>
      <c r="X53" s="33"/>
      <c r="Y53" s="33"/>
      <c r="Z53" s="33"/>
      <c r="AA53" s="33"/>
      <c r="AB53" s="33"/>
      <c r="AC53" s="33"/>
      <c r="AD53" s="33"/>
      <c r="AE53" s="33"/>
    </row>
    <row r="54" spans="1:31" s="2" customFormat="1" ht="16.5" customHeight="1">
      <c r="A54" s="33"/>
      <c r="B54" s="34"/>
      <c r="C54" s="33"/>
      <c r="D54" s="33"/>
      <c r="E54" s="302" t="str">
        <f>E11</f>
        <v>6 - Stavební přípomoc</v>
      </c>
      <c r="F54" s="329"/>
      <c r="G54" s="329"/>
      <c r="H54" s="329"/>
      <c r="I54" s="33"/>
      <c r="J54" s="33"/>
      <c r="K54" s="33"/>
      <c r="L54" s="99"/>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9"/>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28. 8. 2018</v>
      </c>
      <c r="K56" s="33"/>
      <c r="L56" s="99"/>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28" t="s">
        <v>31</v>
      </c>
      <c r="J58" s="31" t="str">
        <f>E23</f>
        <v>PROJECTICA s.r.o.</v>
      </c>
      <c r="K58" s="33"/>
      <c r="L58" s="99"/>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28" t="s">
        <v>34</v>
      </c>
      <c r="J59" s="31" t="str">
        <f>E26</f>
        <v xml:space="preserve"> </v>
      </c>
      <c r="K59" s="33"/>
      <c r="L59" s="99"/>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9"/>
      <c r="S60" s="33"/>
      <c r="T60" s="33"/>
      <c r="U60" s="33"/>
      <c r="V60" s="33"/>
      <c r="W60" s="33"/>
      <c r="X60" s="33"/>
      <c r="Y60" s="33"/>
      <c r="Z60" s="33"/>
      <c r="AA60" s="33"/>
      <c r="AB60" s="33"/>
      <c r="AC60" s="33"/>
      <c r="AD60" s="33"/>
      <c r="AE60" s="33"/>
    </row>
    <row r="61" spans="1:31" s="2" customFormat="1" ht="29.25" customHeight="1">
      <c r="A61" s="33"/>
      <c r="B61" s="34"/>
      <c r="C61" s="112" t="s">
        <v>147</v>
      </c>
      <c r="D61" s="106"/>
      <c r="E61" s="106"/>
      <c r="F61" s="106"/>
      <c r="G61" s="106"/>
      <c r="H61" s="106"/>
      <c r="I61" s="106"/>
      <c r="J61" s="113" t="s">
        <v>148</v>
      </c>
      <c r="K61" s="106"/>
      <c r="L61" s="99"/>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9"/>
      <c r="S62" s="33"/>
      <c r="T62" s="33"/>
      <c r="U62" s="33"/>
      <c r="V62" s="33"/>
      <c r="W62" s="33"/>
      <c r="X62" s="33"/>
      <c r="Y62" s="33"/>
      <c r="Z62" s="33"/>
      <c r="AA62" s="33"/>
      <c r="AB62" s="33"/>
      <c r="AC62" s="33"/>
      <c r="AD62" s="33"/>
      <c r="AE62" s="33"/>
    </row>
    <row r="63" spans="1:47" s="2" customFormat="1" ht="22.9" customHeight="1">
      <c r="A63" s="33"/>
      <c r="B63" s="34"/>
      <c r="C63" s="114" t="s">
        <v>69</v>
      </c>
      <c r="D63" s="33"/>
      <c r="E63" s="33"/>
      <c r="F63" s="33"/>
      <c r="G63" s="33"/>
      <c r="H63" s="33"/>
      <c r="I63" s="33"/>
      <c r="J63" s="68">
        <f>J92</f>
        <v>0</v>
      </c>
      <c r="K63" s="33"/>
      <c r="L63" s="99"/>
      <c r="S63" s="33"/>
      <c r="T63" s="33"/>
      <c r="U63" s="33"/>
      <c r="V63" s="33"/>
      <c r="W63" s="33"/>
      <c r="X63" s="33"/>
      <c r="Y63" s="33"/>
      <c r="Z63" s="33"/>
      <c r="AA63" s="33"/>
      <c r="AB63" s="33"/>
      <c r="AC63" s="33"/>
      <c r="AD63" s="33"/>
      <c r="AE63" s="33"/>
      <c r="AU63" s="18" t="s">
        <v>149</v>
      </c>
    </row>
    <row r="64" spans="2:12" s="9" customFormat="1" ht="24.95" customHeight="1">
      <c r="B64" s="115"/>
      <c r="D64" s="116" t="s">
        <v>150</v>
      </c>
      <c r="E64" s="117"/>
      <c r="F64" s="117"/>
      <c r="G64" s="117"/>
      <c r="H64" s="117"/>
      <c r="I64" s="117"/>
      <c r="J64" s="118">
        <f>J93</f>
        <v>0</v>
      </c>
      <c r="L64" s="115"/>
    </row>
    <row r="65" spans="2:12" s="10" customFormat="1" ht="19.9" customHeight="1">
      <c r="B65" s="119"/>
      <c r="D65" s="120" t="s">
        <v>152</v>
      </c>
      <c r="E65" s="121"/>
      <c r="F65" s="121"/>
      <c r="G65" s="121"/>
      <c r="H65" s="121"/>
      <c r="I65" s="121"/>
      <c r="J65" s="122">
        <f>J94</f>
        <v>0</v>
      </c>
      <c r="L65" s="119"/>
    </row>
    <row r="66" spans="2:12" s="10" customFormat="1" ht="19.9" customHeight="1">
      <c r="B66" s="119"/>
      <c r="D66" s="120" t="s">
        <v>153</v>
      </c>
      <c r="E66" s="121"/>
      <c r="F66" s="121"/>
      <c r="G66" s="121"/>
      <c r="H66" s="121"/>
      <c r="I66" s="121"/>
      <c r="J66" s="122">
        <f>J106</f>
        <v>0</v>
      </c>
      <c r="L66" s="119"/>
    </row>
    <row r="67" spans="2:12" s="10" customFormat="1" ht="19.9" customHeight="1">
      <c r="B67" s="119"/>
      <c r="D67" s="120" t="s">
        <v>156</v>
      </c>
      <c r="E67" s="121"/>
      <c r="F67" s="121"/>
      <c r="G67" s="121"/>
      <c r="H67" s="121"/>
      <c r="I67" s="121"/>
      <c r="J67" s="122">
        <f>J142</f>
        <v>0</v>
      </c>
      <c r="L67" s="119"/>
    </row>
    <row r="68" spans="2:12" s="10" customFormat="1" ht="19.9" customHeight="1">
      <c r="B68" s="119"/>
      <c r="D68" s="120" t="s">
        <v>157</v>
      </c>
      <c r="E68" s="121"/>
      <c r="F68" s="121"/>
      <c r="G68" s="121"/>
      <c r="H68" s="121"/>
      <c r="I68" s="121"/>
      <c r="J68" s="122">
        <f>J148</f>
        <v>0</v>
      </c>
      <c r="L68" s="119"/>
    </row>
    <row r="69" spans="2:12" s="9" customFormat="1" ht="24.95" customHeight="1">
      <c r="B69" s="115"/>
      <c r="D69" s="116" t="s">
        <v>158</v>
      </c>
      <c r="E69" s="117"/>
      <c r="F69" s="117"/>
      <c r="G69" s="117"/>
      <c r="H69" s="117"/>
      <c r="I69" s="117"/>
      <c r="J69" s="118">
        <f>J150</f>
        <v>0</v>
      </c>
      <c r="L69" s="115"/>
    </row>
    <row r="70" spans="2:12" s="10" customFormat="1" ht="19.9" customHeight="1">
      <c r="B70" s="119"/>
      <c r="D70" s="120" t="s">
        <v>1699</v>
      </c>
      <c r="E70" s="121"/>
      <c r="F70" s="121"/>
      <c r="G70" s="121"/>
      <c r="H70" s="121"/>
      <c r="I70" s="121"/>
      <c r="J70" s="122">
        <f>J151</f>
        <v>0</v>
      </c>
      <c r="L70" s="119"/>
    </row>
    <row r="71" spans="1:31" s="2" customFormat="1" ht="21.75" customHeight="1">
      <c r="A71" s="33"/>
      <c r="B71" s="34"/>
      <c r="C71" s="33"/>
      <c r="D71" s="33"/>
      <c r="E71" s="33"/>
      <c r="F71" s="33"/>
      <c r="G71" s="33"/>
      <c r="H71" s="33"/>
      <c r="I71" s="33"/>
      <c r="J71" s="33"/>
      <c r="K71" s="33"/>
      <c r="L71" s="99"/>
      <c r="S71" s="33"/>
      <c r="T71" s="33"/>
      <c r="U71" s="33"/>
      <c r="V71" s="33"/>
      <c r="W71" s="33"/>
      <c r="X71" s="33"/>
      <c r="Y71" s="33"/>
      <c r="Z71" s="33"/>
      <c r="AA71" s="33"/>
      <c r="AB71" s="33"/>
      <c r="AC71" s="33"/>
      <c r="AD71" s="33"/>
      <c r="AE71" s="33"/>
    </row>
    <row r="72" spans="1:31" s="2" customFormat="1" ht="6.95" customHeight="1">
      <c r="A72" s="33"/>
      <c r="B72" s="43"/>
      <c r="C72" s="44"/>
      <c r="D72" s="44"/>
      <c r="E72" s="44"/>
      <c r="F72" s="44"/>
      <c r="G72" s="44"/>
      <c r="H72" s="44"/>
      <c r="I72" s="44"/>
      <c r="J72" s="44"/>
      <c r="K72" s="44"/>
      <c r="L72" s="99"/>
      <c r="S72" s="33"/>
      <c r="T72" s="33"/>
      <c r="U72" s="33"/>
      <c r="V72" s="33"/>
      <c r="W72" s="33"/>
      <c r="X72" s="33"/>
      <c r="Y72" s="33"/>
      <c r="Z72" s="33"/>
      <c r="AA72" s="33"/>
      <c r="AB72" s="33"/>
      <c r="AC72" s="33"/>
      <c r="AD72" s="33"/>
      <c r="AE72" s="33"/>
    </row>
    <row r="76" spans="1:31" s="2" customFormat="1" ht="6.95" customHeight="1">
      <c r="A76" s="33"/>
      <c r="B76" s="45"/>
      <c r="C76" s="46"/>
      <c r="D76" s="46"/>
      <c r="E76" s="46"/>
      <c r="F76" s="46"/>
      <c r="G76" s="46"/>
      <c r="H76" s="46"/>
      <c r="I76" s="46"/>
      <c r="J76" s="46"/>
      <c r="K76" s="46"/>
      <c r="L76" s="99"/>
      <c r="S76" s="33"/>
      <c r="T76" s="33"/>
      <c r="U76" s="33"/>
      <c r="V76" s="33"/>
      <c r="W76" s="33"/>
      <c r="X76" s="33"/>
      <c r="Y76" s="33"/>
      <c r="Z76" s="33"/>
      <c r="AA76" s="33"/>
      <c r="AB76" s="33"/>
      <c r="AC76" s="33"/>
      <c r="AD76" s="33"/>
      <c r="AE76" s="33"/>
    </row>
    <row r="77" spans="1:31" s="2" customFormat="1" ht="24.95" customHeight="1">
      <c r="A77" s="33"/>
      <c r="B77" s="34"/>
      <c r="C77" s="22" t="s">
        <v>167</v>
      </c>
      <c r="D77" s="33"/>
      <c r="E77" s="33"/>
      <c r="F77" s="33"/>
      <c r="G77" s="33"/>
      <c r="H77" s="33"/>
      <c r="I77" s="33"/>
      <c r="J77" s="33"/>
      <c r="K77" s="33"/>
      <c r="L77" s="99"/>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33"/>
      <c r="J78" s="33"/>
      <c r="K78" s="33"/>
      <c r="L78" s="99"/>
      <c r="S78" s="33"/>
      <c r="T78" s="33"/>
      <c r="U78" s="33"/>
      <c r="V78" s="33"/>
      <c r="W78" s="33"/>
      <c r="X78" s="33"/>
      <c r="Y78" s="33"/>
      <c r="Z78" s="33"/>
      <c r="AA78" s="33"/>
      <c r="AB78" s="33"/>
      <c r="AC78" s="33"/>
      <c r="AD78" s="33"/>
      <c r="AE78" s="33"/>
    </row>
    <row r="79" spans="1:31" s="2" customFormat="1" ht="12" customHeight="1">
      <c r="A79" s="33"/>
      <c r="B79" s="34"/>
      <c r="C79" s="28" t="s">
        <v>17</v>
      </c>
      <c r="D79" s="33"/>
      <c r="E79" s="33"/>
      <c r="F79" s="33"/>
      <c r="G79" s="33"/>
      <c r="H79" s="33"/>
      <c r="I79" s="33"/>
      <c r="J79" s="33"/>
      <c r="K79" s="33"/>
      <c r="L79" s="99"/>
      <c r="S79" s="33"/>
      <c r="T79" s="33"/>
      <c r="U79" s="33"/>
      <c r="V79" s="33"/>
      <c r="W79" s="33"/>
      <c r="X79" s="33"/>
      <c r="Y79" s="33"/>
      <c r="Z79" s="33"/>
      <c r="AA79" s="33"/>
      <c r="AB79" s="33"/>
      <c r="AC79" s="33"/>
      <c r="AD79" s="33"/>
      <c r="AE79" s="33"/>
    </row>
    <row r="80" spans="1:31" s="2" customFormat="1" ht="16.5" customHeight="1">
      <c r="A80" s="33"/>
      <c r="B80" s="34"/>
      <c r="C80" s="33"/>
      <c r="D80" s="33"/>
      <c r="E80" s="326" t="str">
        <f>E7</f>
        <v>Rekonstrukce koupelen</v>
      </c>
      <c r="F80" s="327"/>
      <c r="G80" s="327"/>
      <c r="H80" s="327"/>
      <c r="I80" s="33"/>
      <c r="J80" s="33"/>
      <c r="K80" s="33"/>
      <c r="L80" s="99"/>
      <c r="S80" s="33"/>
      <c r="T80" s="33"/>
      <c r="U80" s="33"/>
      <c r="V80" s="33"/>
      <c r="W80" s="33"/>
      <c r="X80" s="33"/>
      <c r="Y80" s="33"/>
      <c r="Z80" s="33"/>
      <c r="AA80" s="33"/>
      <c r="AB80" s="33"/>
      <c r="AC80" s="33"/>
      <c r="AD80" s="33"/>
      <c r="AE80" s="33"/>
    </row>
    <row r="81" spans="2:12" s="1" customFormat="1" ht="12" customHeight="1">
      <c r="B81" s="21"/>
      <c r="C81" s="28" t="s">
        <v>139</v>
      </c>
      <c r="L81" s="21"/>
    </row>
    <row r="82" spans="1:31" s="2" customFormat="1" ht="16.5" customHeight="1">
      <c r="A82" s="33"/>
      <c r="B82" s="34"/>
      <c r="C82" s="33"/>
      <c r="D82" s="33"/>
      <c r="E82" s="326" t="s">
        <v>140</v>
      </c>
      <c r="F82" s="329"/>
      <c r="G82" s="329"/>
      <c r="H82" s="329"/>
      <c r="I82" s="33"/>
      <c r="J82" s="33"/>
      <c r="K82" s="33"/>
      <c r="L82" s="99"/>
      <c r="S82" s="33"/>
      <c r="T82" s="33"/>
      <c r="U82" s="33"/>
      <c r="V82" s="33"/>
      <c r="W82" s="33"/>
      <c r="X82" s="33"/>
      <c r="Y82" s="33"/>
      <c r="Z82" s="33"/>
      <c r="AA82" s="33"/>
      <c r="AB82" s="33"/>
      <c r="AC82" s="33"/>
      <c r="AD82" s="33"/>
      <c r="AE82" s="33"/>
    </row>
    <row r="83" spans="1:31" s="2" customFormat="1" ht="12" customHeight="1">
      <c r="A83" s="33"/>
      <c r="B83" s="34"/>
      <c r="C83" s="28" t="s">
        <v>141</v>
      </c>
      <c r="D83" s="33"/>
      <c r="E83" s="33"/>
      <c r="F83" s="33"/>
      <c r="G83" s="33"/>
      <c r="H83" s="33"/>
      <c r="I83" s="33"/>
      <c r="J83" s="33"/>
      <c r="K83" s="33"/>
      <c r="L83" s="99"/>
      <c r="S83" s="33"/>
      <c r="T83" s="33"/>
      <c r="U83" s="33"/>
      <c r="V83" s="33"/>
      <c r="W83" s="33"/>
      <c r="X83" s="33"/>
      <c r="Y83" s="33"/>
      <c r="Z83" s="33"/>
      <c r="AA83" s="33"/>
      <c r="AB83" s="33"/>
      <c r="AC83" s="33"/>
      <c r="AD83" s="33"/>
      <c r="AE83" s="33"/>
    </row>
    <row r="84" spans="1:31" s="2" customFormat="1" ht="16.5" customHeight="1">
      <c r="A84" s="33"/>
      <c r="B84" s="34"/>
      <c r="C84" s="33"/>
      <c r="D84" s="33"/>
      <c r="E84" s="302" t="str">
        <f>E11</f>
        <v>6 - Stavební přípomoc</v>
      </c>
      <c r="F84" s="329"/>
      <c r="G84" s="329"/>
      <c r="H84" s="329"/>
      <c r="I84" s="33"/>
      <c r="J84" s="33"/>
      <c r="K84" s="33"/>
      <c r="L84" s="99"/>
      <c r="S84" s="33"/>
      <c r="T84" s="33"/>
      <c r="U84" s="33"/>
      <c r="V84" s="33"/>
      <c r="W84" s="33"/>
      <c r="X84" s="33"/>
      <c r="Y84" s="33"/>
      <c r="Z84" s="33"/>
      <c r="AA84" s="33"/>
      <c r="AB84" s="33"/>
      <c r="AC84" s="33"/>
      <c r="AD84" s="33"/>
      <c r="AE84" s="33"/>
    </row>
    <row r="85" spans="1:31" s="2" customFormat="1" ht="6.95" customHeight="1">
      <c r="A85" s="33"/>
      <c r="B85" s="34"/>
      <c r="C85" s="33"/>
      <c r="D85" s="33"/>
      <c r="E85" s="33"/>
      <c r="F85" s="33"/>
      <c r="G85" s="33"/>
      <c r="H85" s="33"/>
      <c r="I85" s="33"/>
      <c r="J85" s="33"/>
      <c r="K85" s="33"/>
      <c r="L85" s="99"/>
      <c r="S85" s="33"/>
      <c r="T85" s="33"/>
      <c r="U85" s="33"/>
      <c r="V85" s="33"/>
      <c r="W85" s="33"/>
      <c r="X85" s="33"/>
      <c r="Y85" s="33"/>
      <c r="Z85" s="33"/>
      <c r="AA85" s="33"/>
      <c r="AB85" s="33"/>
      <c r="AC85" s="33"/>
      <c r="AD85" s="33"/>
      <c r="AE85" s="33"/>
    </row>
    <row r="86" spans="1:31" s="2" customFormat="1" ht="12" customHeight="1">
      <c r="A86" s="33"/>
      <c r="B86" s="34"/>
      <c r="C86" s="28" t="s">
        <v>21</v>
      </c>
      <c r="D86" s="33"/>
      <c r="E86" s="33"/>
      <c r="F86" s="26" t="str">
        <f>F14</f>
        <v xml:space="preserve"> </v>
      </c>
      <c r="G86" s="33"/>
      <c r="H86" s="33"/>
      <c r="I86" s="28" t="s">
        <v>23</v>
      </c>
      <c r="J86" s="51" t="str">
        <f>IF(J14="","",J14)</f>
        <v>28. 8. 2018</v>
      </c>
      <c r="K86" s="33"/>
      <c r="L86" s="99"/>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33"/>
      <c r="J87" s="33"/>
      <c r="K87" s="33"/>
      <c r="L87" s="99"/>
      <c r="S87" s="33"/>
      <c r="T87" s="33"/>
      <c r="U87" s="33"/>
      <c r="V87" s="33"/>
      <c r="W87" s="33"/>
      <c r="X87" s="33"/>
      <c r="Y87" s="33"/>
      <c r="Z87" s="33"/>
      <c r="AA87" s="33"/>
      <c r="AB87" s="33"/>
      <c r="AC87" s="33"/>
      <c r="AD87" s="33"/>
      <c r="AE87" s="33"/>
    </row>
    <row r="88" spans="1:31" s="2" customFormat="1" ht="15.2" customHeight="1">
      <c r="A88" s="33"/>
      <c r="B88" s="34"/>
      <c r="C88" s="28" t="s">
        <v>25</v>
      </c>
      <c r="D88" s="33"/>
      <c r="E88" s="33"/>
      <c r="F88" s="26" t="str">
        <f>E17</f>
        <v>Správa účelových zařízení VŠE</v>
      </c>
      <c r="G88" s="33"/>
      <c r="H88" s="33"/>
      <c r="I88" s="28" t="s">
        <v>31</v>
      </c>
      <c r="J88" s="31" t="str">
        <f>E23</f>
        <v>PROJECTICA s.r.o.</v>
      </c>
      <c r="K88" s="33"/>
      <c r="L88" s="99"/>
      <c r="S88" s="33"/>
      <c r="T88" s="33"/>
      <c r="U88" s="33"/>
      <c r="V88" s="33"/>
      <c r="W88" s="33"/>
      <c r="X88" s="33"/>
      <c r="Y88" s="33"/>
      <c r="Z88" s="33"/>
      <c r="AA88" s="33"/>
      <c r="AB88" s="33"/>
      <c r="AC88" s="33"/>
      <c r="AD88" s="33"/>
      <c r="AE88" s="33"/>
    </row>
    <row r="89" spans="1:31" s="2" customFormat="1" ht="15.2" customHeight="1">
      <c r="A89" s="33"/>
      <c r="B89" s="34"/>
      <c r="C89" s="28" t="s">
        <v>29</v>
      </c>
      <c r="D89" s="33"/>
      <c r="E89" s="33"/>
      <c r="F89" s="26" t="str">
        <f>IF(E20="","",E20)</f>
        <v>Vyplň údaj</v>
      </c>
      <c r="G89" s="33"/>
      <c r="H89" s="33"/>
      <c r="I89" s="28" t="s">
        <v>34</v>
      </c>
      <c r="J89" s="31" t="str">
        <f>E26</f>
        <v xml:space="preserve"> </v>
      </c>
      <c r="K89" s="33"/>
      <c r="L89" s="99"/>
      <c r="S89" s="33"/>
      <c r="T89" s="33"/>
      <c r="U89" s="33"/>
      <c r="V89" s="33"/>
      <c r="W89" s="33"/>
      <c r="X89" s="33"/>
      <c r="Y89" s="33"/>
      <c r="Z89" s="33"/>
      <c r="AA89" s="33"/>
      <c r="AB89" s="33"/>
      <c r="AC89" s="33"/>
      <c r="AD89" s="33"/>
      <c r="AE89" s="33"/>
    </row>
    <row r="90" spans="1:31" s="2" customFormat="1" ht="10.35" customHeight="1">
      <c r="A90" s="33"/>
      <c r="B90" s="34"/>
      <c r="C90" s="33"/>
      <c r="D90" s="33"/>
      <c r="E90" s="33"/>
      <c r="F90" s="33"/>
      <c r="G90" s="33"/>
      <c r="H90" s="33"/>
      <c r="I90" s="33"/>
      <c r="J90" s="33"/>
      <c r="K90" s="33"/>
      <c r="L90" s="99"/>
      <c r="S90" s="33"/>
      <c r="T90" s="33"/>
      <c r="U90" s="33"/>
      <c r="V90" s="33"/>
      <c r="W90" s="33"/>
      <c r="X90" s="33"/>
      <c r="Y90" s="33"/>
      <c r="Z90" s="33"/>
      <c r="AA90" s="33"/>
      <c r="AB90" s="33"/>
      <c r="AC90" s="33"/>
      <c r="AD90" s="33"/>
      <c r="AE90" s="33"/>
    </row>
    <row r="91" spans="1:31" s="11" customFormat="1" ht="29.25" customHeight="1">
      <c r="A91" s="123"/>
      <c r="B91" s="124"/>
      <c r="C91" s="125" t="s">
        <v>168</v>
      </c>
      <c r="D91" s="126" t="s">
        <v>56</v>
      </c>
      <c r="E91" s="126" t="s">
        <v>52</v>
      </c>
      <c r="F91" s="126" t="s">
        <v>53</v>
      </c>
      <c r="G91" s="126" t="s">
        <v>169</v>
      </c>
      <c r="H91" s="126" t="s">
        <v>170</v>
      </c>
      <c r="I91" s="126" t="s">
        <v>171</v>
      </c>
      <c r="J91" s="126" t="s">
        <v>148</v>
      </c>
      <c r="K91" s="127" t="s">
        <v>172</v>
      </c>
      <c r="L91" s="128"/>
      <c r="M91" s="59" t="s">
        <v>3</v>
      </c>
      <c r="N91" s="60" t="s">
        <v>41</v>
      </c>
      <c r="O91" s="60" t="s">
        <v>173</v>
      </c>
      <c r="P91" s="60" t="s">
        <v>174</v>
      </c>
      <c r="Q91" s="60" t="s">
        <v>175</v>
      </c>
      <c r="R91" s="60" t="s">
        <v>176</v>
      </c>
      <c r="S91" s="60" t="s">
        <v>177</v>
      </c>
      <c r="T91" s="61" t="s">
        <v>178</v>
      </c>
      <c r="U91" s="123"/>
      <c r="V91" s="123"/>
      <c r="W91" s="123"/>
      <c r="X91" s="123"/>
      <c r="Y91" s="123"/>
      <c r="Z91" s="123"/>
      <c r="AA91" s="123"/>
      <c r="AB91" s="123"/>
      <c r="AC91" s="123"/>
      <c r="AD91" s="123"/>
      <c r="AE91" s="123"/>
    </row>
    <row r="92" spans="1:63" s="2" customFormat="1" ht="22.9" customHeight="1">
      <c r="A92" s="33"/>
      <c r="B92" s="34"/>
      <c r="C92" s="66" t="s">
        <v>179</v>
      </c>
      <c r="D92" s="33"/>
      <c r="E92" s="33"/>
      <c r="F92" s="33"/>
      <c r="G92" s="33"/>
      <c r="H92" s="33"/>
      <c r="I92" s="33"/>
      <c r="J92" s="129">
        <f>BK92</f>
        <v>0</v>
      </c>
      <c r="K92" s="33"/>
      <c r="L92" s="34"/>
      <c r="M92" s="62"/>
      <c r="N92" s="52"/>
      <c r="O92" s="63"/>
      <c r="P92" s="130">
        <f>P93+P150</f>
        <v>0</v>
      </c>
      <c r="Q92" s="63"/>
      <c r="R92" s="130">
        <f>R93+R150</f>
        <v>7.435040000000001</v>
      </c>
      <c r="S92" s="63"/>
      <c r="T92" s="131">
        <f>T93+T150</f>
        <v>13.375</v>
      </c>
      <c r="U92" s="33"/>
      <c r="V92" s="33"/>
      <c r="W92" s="33"/>
      <c r="X92" s="33"/>
      <c r="Y92" s="33"/>
      <c r="Z92" s="33"/>
      <c r="AA92" s="33"/>
      <c r="AB92" s="33"/>
      <c r="AC92" s="33"/>
      <c r="AD92" s="33"/>
      <c r="AE92" s="33"/>
      <c r="AT92" s="18" t="s">
        <v>70</v>
      </c>
      <c r="AU92" s="18" t="s">
        <v>149</v>
      </c>
      <c r="BK92" s="132">
        <f>BK93+BK150</f>
        <v>0</v>
      </c>
    </row>
    <row r="93" spans="2:63" s="12" customFormat="1" ht="25.9" customHeight="1">
      <c r="B93" s="133"/>
      <c r="D93" s="134" t="s">
        <v>70</v>
      </c>
      <c r="E93" s="135" t="s">
        <v>180</v>
      </c>
      <c r="F93" s="135" t="s">
        <v>181</v>
      </c>
      <c r="I93" s="136"/>
      <c r="J93" s="137">
        <f>BK93</f>
        <v>0</v>
      </c>
      <c r="L93" s="133"/>
      <c r="M93" s="138"/>
      <c r="N93" s="139"/>
      <c r="O93" s="139"/>
      <c r="P93" s="140">
        <f>P94+P106+P142+P148</f>
        <v>0</v>
      </c>
      <c r="Q93" s="139"/>
      <c r="R93" s="140">
        <f>R94+R106+R142+R148</f>
        <v>7.326840000000001</v>
      </c>
      <c r="S93" s="139"/>
      <c r="T93" s="141">
        <f>T94+T106+T142+T148</f>
        <v>13.375</v>
      </c>
      <c r="AR93" s="134" t="s">
        <v>15</v>
      </c>
      <c r="AT93" s="142" t="s">
        <v>70</v>
      </c>
      <c r="AU93" s="142" t="s">
        <v>71</v>
      </c>
      <c r="AY93" s="134" t="s">
        <v>182</v>
      </c>
      <c r="BK93" s="143">
        <f>BK94+BK106+BK142+BK148</f>
        <v>0</v>
      </c>
    </row>
    <row r="94" spans="2:63" s="12" customFormat="1" ht="22.9" customHeight="1">
      <c r="B94" s="133"/>
      <c r="D94" s="134" t="s">
        <v>70</v>
      </c>
      <c r="E94" s="144" t="s">
        <v>126</v>
      </c>
      <c r="F94" s="144" t="s">
        <v>203</v>
      </c>
      <c r="I94" s="136"/>
      <c r="J94" s="145">
        <f>BK94</f>
        <v>0</v>
      </c>
      <c r="L94" s="133"/>
      <c r="M94" s="138"/>
      <c r="N94" s="139"/>
      <c r="O94" s="139"/>
      <c r="P94" s="140">
        <f>SUM(P95:P105)</f>
        <v>0</v>
      </c>
      <c r="Q94" s="139"/>
      <c r="R94" s="140">
        <f>SUM(R95:R105)</f>
        <v>7.326840000000001</v>
      </c>
      <c r="S94" s="139"/>
      <c r="T94" s="141">
        <f>SUM(T95:T105)</f>
        <v>0</v>
      </c>
      <c r="AR94" s="134" t="s">
        <v>15</v>
      </c>
      <c r="AT94" s="142" t="s">
        <v>70</v>
      </c>
      <c r="AU94" s="142" t="s">
        <v>15</v>
      </c>
      <c r="AY94" s="134" t="s">
        <v>182</v>
      </c>
      <c r="BK94" s="143">
        <f>SUM(BK95:BK105)</f>
        <v>0</v>
      </c>
    </row>
    <row r="95" spans="1:65" s="2" customFormat="1" ht="21.75" customHeight="1">
      <c r="A95" s="33"/>
      <c r="B95" s="146"/>
      <c r="C95" s="147" t="s">
        <v>15</v>
      </c>
      <c r="D95" s="342" t="s">
        <v>184</v>
      </c>
      <c r="E95" s="148" t="s">
        <v>1700</v>
      </c>
      <c r="F95" s="149" t="s">
        <v>1701</v>
      </c>
      <c r="G95" s="150" t="s">
        <v>187</v>
      </c>
      <c r="H95" s="151">
        <v>156.52</v>
      </c>
      <c r="I95" s="152"/>
      <c r="J95" s="153">
        <f>ROUND(I95*H95,2)</f>
        <v>0</v>
      </c>
      <c r="K95" s="149" t="s">
        <v>188</v>
      </c>
      <c r="L95" s="34"/>
      <c r="M95" s="154" t="s">
        <v>3</v>
      </c>
      <c r="N95" s="155" t="s">
        <v>42</v>
      </c>
      <c r="O95" s="54"/>
      <c r="P95" s="156">
        <f>O95*H95</f>
        <v>0</v>
      </c>
      <c r="Q95" s="156">
        <v>0.04</v>
      </c>
      <c r="R95" s="156">
        <f>Q95*H95</f>
        <v>6.260800000000001</v>
      </c>
      <c r="S95" s="156">
        <v>0</v>
      </c>
      <c r="T95" s="157">
        <f>S95*H95</f>
        <v>0</v>
      </c>
      <c r="U95" s="33"/>
      <c r="V95" s="33"/>
      <c r="W95" s="33"/>
      <c r="X95" s="33"/>
      <c r="Y95" s="33"/>
      <c r="Z95" s="33"/>
      <c r="AA95" s="33"/>
      <c r="AB95" s="33"/>
      <c r="AC95" s="33"/>
      <c r="AD95" s="33"/>
      <c r="AE95" s="33"/>
      <c r="AR95" s="158" t="s">
        <v>87</v>
      </c>
      <c r="AT95" s="158" t="s">
        <v>184</v>
      </c>
      <c r="AU95" s="158" t="s">
        <v>79</v>
      </c>
      <c r="AY95" s="18" t="s">
        <v>182</v>
      </c>
      <c r="BE95" s="159">
        <f>IF(N95="základní",J95,0)</f>
        <v>0</v>
      </c>
      <c r="BF95" s="159">
        <f>IF(N95="snížená",J95,0)</f>
        <v>0</v>
      </c>
      <c r="BG95" s="159">
        <f>IF(N95="zákl. přenesená",J95,0)</f>
        <v>0</v>
      </c>
      <c r="BH95" s="159">
        <f>IF(N95="sníž. přenesená",J95,0)</f>
        <v>0</v>
      </c>
      <c r="BI95" s="159">
        <f>IF(N95="nulová",J95,0)</f>
        <v>0</v>
      </c>
      <c r="BJ95" s="18" t="s">
        <v>15</v>
      </c>
      <c r="BK95" s="159">
        <f>ROUND(I95*H95,2)</f>
        <v>0</v>
      </c>
      <c r="BL95" s="18" t="s">
        <v>87</v>
      </c>
      <c r="BM95" s="158" t="s">
        <v>1702</v>
      </c>
    </row>
    <row r="96" spans="2:51" s="13" customFormat="1" ht="12">
      <c r="B96" s="160"/>
      <c r="D96" s="343" t="s">
        <v>190</v>
      </c>
      <c r="E96" s="161" t="s">
        <v>3</v>
      </c>
      <c r="F96" s="162" t="s">
        <v>1703</v>
      </c>
      <c r="H96" s="163">
        <v>18</v>
      </c>
      <c r="I96" s="164"/>
      <c r="L96" s="160"/>
      <c r="M96" s="165"/>
      <c r="N96" s="166"/>
      <c r="O96" s="166"/>
      <c r="P96" s="166"/>
      <c r="Q96" s="166"/>
      <c r="R96" s="166"/>
      <c r="S96" s="166"/>
      <c r="T96" s="167"/>
      <c r="AT96" s="161" t="s">
        <v>190</v>
      </c>
      <c r="AU96" s="161" t="s">
        <v>79</v>
      </c>
      <c r="AV96" s="13" t="s">
        <v>79</v>
      </c>
      <c r="AW96" s="13" t="s">
        <v>33</v>
      </c>
      <c r="AX96" s="13" t="s">
        <v>71</v>
      </c>
      <c r="AY96" s="161" t="s">
        <v>182</v>
      </c>
    </row>
    <row r="97" spans="2:51" s="13" customFormat="1" ht="12">
      <c r="B97" s="160"/>
      <c r="D97" s="343" t="s">
        <v>190</v>
      </c>
      <c r="E97" s="161" t="s">
        <v>3</v>
      </c>
      <c r="F97" s="162" t="s">
        <v>1704</v>
      </c>
      <c r="H97" s="163">
        <v>61.88</v>
      </c>
      <c r="I97" s="164"/>
      <c r="L97" s="160"/>
      <c r="M97" s="165"/>
      <c r="N97" s="166"/>
      <c r="O97" s="166"/>
      <c r="P97" s="166"/>
      <c r="Q97" s="166"/>
      <c r="R97" s="166"/>
      <c r="S97" s="166"/>
      <c r="T97" s="167"/>
      <c r="AT97" s="161" t="s">
        <v>190</v>
      </c>
      <c r="AU97" s="161" t="s">
        <v>79</v>
      </c>
      <c r="AV97" s="13" t="s">
        <v>79</v>
      </c>
      <c r="AW97" s="13" t="s">
        <v>33</v>
      </c>
      <c r="AX97" s="13" t="s">
        <v>71</v>
      </c>
      <c r="AY97" s="161" t="s">
        <v>182</v>
      </c>
    </row>
    <row r="98" spans="2:51" s="13" customFormat="1" ht="12">
      <c r="B98" s="160"/>
      <c r="D98" s="343" t="s">
        <v>190</v>
      </c>
      <c r="E98" s="161" t="s">
        <v>3</v>
      </c>
      <c r="F98" s="162" t="s">
        <v>1705</v>
      </c>
      <c r="H98" s="163">
        <v>23.24</v>
      </c>
      <c r="I98" s="164"/>
      <c r="L98" s="160"/>
      <c r="M98" s="165"/>
      <c r="N98" s="166"/>
      <c r="O98" s="166"/>
      <c r="P98" s="166"/>
      <c r="Q98" s="166"/>
      <c r="R98" s="166"/>
      <c r="S98" s="166"/>
      <c r="T98" s="167"/>
      <c r="AT98" s="161" t="s">
        <v>190</v>
      </c>
      <c r="AU98" s="161" t="s">
        <v>79</v>
      </c>
      <c r="AV98" s="13" t="s">
        <v>79</v>
      </c>
      <c r="AW98" s="13" t="s">
        <v>33</v>
      </c>
      <c r="AX98" s="13" t="s">
        <v>71</v>
      </c>
      <c r="AY98" s="161" t="s">
        <v>182</v>
      </c>
    </row>
    <row r="99" spans="2:51" s="13" customFormat="1" ht="12">
      <c r="B99" s="160"/>
      <c r="D99" s="343" t="s">
        <v>190</v>
      </c>
      <c r="E99" s="161" t="s">
        <v>3</v>
      </c>
      <c r="F99" s="162" t="s">
        <v>1706</v>
      </c>
      <c r="H99" s="163">
        <v>9.9</v>
      </c>
      <c r="I99" s="164"/>
      <c r="L99" s="160"/>
      <c r="M99" s="165"/>
      <c r="N99" s="166"/>
      <c r="O99" s="166"/>
      <c r="P99" s="166"/>
      <c r="Q99" s="166"/>
      <c r="R99" s="166"/>
      <c r="S99" s="166"/>
      <c r="T99" s="167"/>
      <c r="AT99" s="161" t="s">
        <v>190</v>
      </c>
      <c r="AU99" s="161" t="s">
        <v>79</v>
      </c>
      <c r="AV99" s="13" t="s">
        <v>79</v>
      </c>
      <c r="AW99" s="13" t="s">
        <v>33</v>
      </c>
      <c r="AX99" s="13" t="s">
        <v>71</v>
      </c>
      <c r="AY99" s="161" t="s">
        <v>182</v>
      </c>
    </row>
    <row r="100" spans="2:51" s="15" customFormat="1" ht="12">
      <c r="B100" s="176"/>
      <c r="D100" s="343" t="s">
        <v>190</v>
      </c>
      <c r="E100" s="177" t="s">
        <v>3</v>
      </c>
      <c r="F100" s="178" t="s">
        <v>1707</v>
      </c>
      <c r="H100" s="177" t="s">
        <v>3</v>
      </c>
      <c r="I100" s="179"/>
      <c r="L100" s="176"/>
      <c r="M100" s="180"/>
      <c r="N100" s="181"/>
      <c r="O100" s="181"/>
      <c r="P100" s="181"/>
      <c r="Q100" s="181"/>
      <c r="R100" s="181"/>
      <c r="S100" s="181"/>
      <c r="T100" s="182"/>
      <c r="AT100" s="177" t="s">
        <v>190</v>
      </c>
      <c r="AU100" s="177" t="s">
        <v>79</v>
      </c>
      <c r="AV100" s="15" t="s">
        <v>15</v>
      </c>
      <c r="AW100" s="15" t="s">
        <v>33</v>
      </c>
      <c r="AX100" s="15" t="s">
        <v>71</v>
      </c>
      <c r="AY100" s="177" t="s">
        <v>182</v>
      </c>
    </row>
    <row r="101" spans="2:51" s="13" customFormat="1" ht="12">
      <c r="B101" s="160"/>
      <c r="D101" s="343" t="s">
        <v>190</v>
      </c>
      <c r="E101" s="161" t="s">
        <v>3</v>
      </c>
      <c r="F101" s="162" t="s">
        <v>1708</v>
      </c>
      <c r="H101" s="163">
        <v>43.5</v>
      </c>
      <c r="I101" s="164"/>
      <c r="L101" s="160"/>
      <c r="M101" s="165"/>
      <c r="N101" s="166"/>
      <c r="O101" s="166"/>
      <c r="P101" s="166"/>
      <c r="Q101" s="166"/>
      <c r="R101" s="166"/>
      <c r="S101" s="166"/>
      <c r="T101" s="167"/>
      <c r="AT101" s="161" t="s">
        <v>190</v>
      </c>
      <c r="AU101" s="161" t="s">
        <v>79</v>
      </c>
      <c r="AV101" s="13" t="s">
        <v>79</v>
      </c>
      <c r="AW101" s="13" t="s">
        <v>33</v>
      </c>
      <c r="AX101" s="13" t="s">
        <v>71</v>
      </c>
      <c r="AY101" s="161" t="s">
        <v>182</v>
      </c>
    </row>
    <row r="102" spans="2:51" s="14" customFormat="1" ht="12">
      <c r="B102" s="168"/>
      <c r="D102" s="343" t="s">
        <v>190</v>
      </c>
      <c r="E102" s="169" t="s">
        <v>3</v>
      </c>
      <c r="F102" s="170" t="s">
        <v>198</v>
      </c>
      <c r="H102" s="171">
        <v>156.51999999999998</v>
      </c>
      <c r="I102" s="172"/>
      <c r="L102" s="168"/>
      <c r="M102" s="173"/>
      <c r="N102" s="174"/>
      <c r="O102" s="174"/>
      <c r="P102" s="174"/>
      <c r="Q102" s="174"/>
      <c r="R102" s="174"/>
      <c r="S102" s="174"/>
      <c r="T102" s="175"/>
      <c r="AT102" s="169" t="s">
        <v>190</v>
      </c>
      <c r="AU102" s="169" t="s">
        <v>79</v>
      </c>
      <c r="AV102" s="14" t="s">
        <v>87</v>
      </c>
      <c r="AW102" s="14" t="s">
        <v>33</v>
      </c>
      <c r="AX102" s="14" t="s">
        <v>15</v>
      </c>
      <c r="AY102" s="169" t="s">
        <v>182</v>
      </c>
    </row>
    <row r="103" spans="1:65" s="2" customFormat="1" ht="44.25" customHeight="1">
      <c r="A103" s="33"/>
      <c r="B103" s="146"/>
      <c r="C103" s="147" t="s">
        <v>79</v>
      </c>
      <c r="D103" s="342" t="s">
        <v>184</v>
      </c>
      <c r="E103" s="148" t="s">
        <v>1709</v>
      </c>
      <c r="F103" s="149" t="s">
        <v>1710</v>
      </c>
      <c r="G103" s="150" t="s">
        <v>187</v>
      </c>
      <c r="H103" s="151">
        <v>58</v>
      </c>
      <c r="I103" s="152"/>
      <c r="J103" s="153">
        <f>ROUND(I103*H103,2)</f>
        <v>0</v>
      </c>
      <c r="K103" s="149" t="s">
        <v>188</v>
      </c>
      <c r="L103" s="34"/>
      <c r="M103" s="154" t="s">
        <v>3</v>
      </c>
      <c r="N103" s="155" t="s">
        <v>42</v>
      </c>
      <c r="O103" s="54"/>
      <c r="P103" s="156">
        <f>O103*H103</f>
        <v>0</v>
      </c>
      <c r="Q103" s="156">
        <v>0.01838</v>
      </c>
      <c r="R103" s="156">
        <f>Q103*H103</f>
        <v>1.06604</v>
      </c>
      <c r="S103" s="156">
        <v>0</v>
      </c>
      <c r="T103" s="157">
        <f>S103*H103</f>
        <v>0</v>
      </c>
      <c r="U103" s="33"/>
      <c r="V103" s="33"/>
      <c r="W103" s="33"/>
      <c r="X103" s="33"/>
      <c r="Y103" s="33"/>
      <c r="Z103" s="33"/>
      <c r="AA103" s="33"/>
      <c r="AB103" s="33"/>
      <c r="AC103" s="33"/>
      <c r="AD103" s="33"/>
      <c r="AE103" s="33"/>
      <c r="AR103" s="158" t="s">
        <v>87</v>
      </c>
      <c r="AT103" s="158" t="s">
        <v>184</v>
      </c>
      <c r="AU103" s="158" t="s">
        <v>79</v>
      </c>
      <c r="AY103" s="18" t="s">
        <v>182</v>
      </c>
      <c r="BE103" s="159">
        <f>IF(N103="základní",J103,0)</f>
        <v>0</v>
      </c>
      <c r="BF103" s="159">
        <f>IF(N103="snížená",J103,0)</f>
        <v>0</v>
      </c>
      <c r="BG103" s="159">
        <f>IF(N103="zákl. přenesená",J103,0)</f>
        <v>0</v>
      </c>
      <c r="BH103" s="159">
        <f>IF(N103="sníž. přenesená",J103,0)</f>
        <v>0</v>
      </c>
      <c r="BI103" s="159">
        <f>IF(N103="nulová",J103,0)</f>
        <v>0</v>
      </c>
      <c r="BJ103" s="18" t="s">
        <v>15</v>
      </c>
      <c r="BK103" s="159">
        <f>ROUND(I103*H103,2)</f>
        <v>0</v>
      </c>
      <c r="BL103" s="18" t="s">
        <v>87</v>
      </c>
      <c r="BM103" s="158" t="s">
        <v>1711</v>
      </c>
    </row>
    <row r="104" spans="2:51" s="15" customFormat="1" ht="12">
      <c r="B104" s="176"/>
      <c r="D104" s="343" t="s">
        <v>190</v>
      </c>
      <c r="E104" s="177" t="s">
        <v>3</v>
      </c>
      <c r="F104" s="178" t="s">
        <v>1707</v>
      </c>
      <c r="H104" s="177" t="s">
        <v>3</v>
      </c>
      <c r="I104" s="179"/>
      <c r="L104" s="176"/>
      <c r="M104" s="180"/>
      <c r="N104" s="181"/>
      <c r="O104" s="181"/>
      <c r="P104" s="181"/>
      <c r="Q104" s="181"/>
      <c r="R104" s="181"/>
      <c r="S104" s="181"/>
      <c r="T104" s="182"/>
      <c r="AT104" s="177" t="s">
        <v>190</v>
      </c>
      <c r="AU104" s="177" t="s">
        <v>79</v>
      </c>
      <c r="AV104" s="15" t="s">
        <v>15</v>
      </c>
      <c r="AW104" s="15" t="s">
        <v>33</v>
      </c>
      <c r="AX104" s="15" t="s">
        <v>71</v>
      </c>
      <c r="AY104" s="177" t="s">
        <v>182</v>
      </c>
    </row>
    <row r="105" spans="2:51" s="13" customFormat="1" ht="12">
      <c r="B105" s="160"/>
      <c r="D105" s="343" t="s">
        <v>190</v>
      </c>
      <c r="E105" s="161" t="s">
        <v>3</v>
      </c>
      <c r="F105" s="162" t="s">
        <v>1712</v>
      </c>
      <c r="H105" s="163">
        <v>58</v>
      </c>
      <c r="I105" s="164"/>
      <c r="L105" s="160"/>
      <c r="M105" s="165"/>
      <c r="N105" s="166"/>
      <c r="O105" s="166"/>
      <c r="P105" s="166"/>
      <c r="Q105" s="166"/>
      <c r="R105" s="166"/>
      <c r="S105" s="166"/>
      <c r="T105" s="167"/>
      <c r="AT105" s="161" t="s">
        <v>190</v>
      </c>
      <c r="AU105" s="161" t="s">
        <v>79</v>
      </c>
      <c r="AV105" s="13" t="s">
        <v>79</v>
      </c>
      <c r="AW105" s="13" t="s">
        <v>33</v>
      </c>
      <c r="AX105" s="13" t="s">
        <v>15</v>
      </c>
      <c r="AY105" s="161" t="s">
        <v>182</v>
      </c>
    </row>
    <row r="106" spans="2:63" s="12" customFormat="1" ht="22.9" customHeight="1">
      <c r="B106" s="133"/>
      <c r="D106" s="344" t="s">
        <v>70</v>
      </c>
      <c r="E106" s="144" t="s">
        <v>219</v>
      </c>
      <c r="F106" s="144" t="s">
        <v>220</v>
      </c>
      <c r="I106" s="136"/>
      <c r="J106" s="145">
        <f>BK106</f>
        <v>0</v>
      </c>
      <c r="L106" s="133"/>
      <c r="M106" s="138"/>
      <c r="N106" s="139"/>
      <c r="O106" s="139"/>
      <c r="P106" s="140">
        <f>SUM(P107:P141)</f>
        <v>0</v>
      </c>
      <c r="Q106" s="139"/>
      <c r="R106" s="140">
        <f>SUM(R107:R141)</f>
        <v>0</v>
      </c>
      <c r="S106" s="139"/>
      <c r="T106" s="141">
        <f>SUM(T107:T141)</f>
        <v>13.375</v>
      </c>
      <c r="AR106" s="134" t="s">
        <v>15</v>
      </c>
      <c r="AT106" s="142" t="s">
        <v>70</v>
      </c>
      <c r="AU106" s="142" t="s">
        <v>15</v>
      </c>
      <c r="AY106" s="134" t="s">
        <v>182</v>
      </c>
      <c r="BK106" s="143">
        <f>SUM(BK107:BK141)</f>
        <v>0</v>
      </c>
    </row>
    <row r="107" spans="1:65" s="2" customFormat="1" ht="55.5" customHeight="1">
      <c r="A107" s="33"/>
      <c r="B107" s="146"/>
      <c r="C107" s="147" t="s">
        <v>75</v>
      </c>
      <c r="D107" s="342" t="s">
        <v>184</v>
      </c>
      <c r="E107" s="148" t="s">
        <v>1713</v>
      </c>
      <c r="F107" s="149" t="s">
        <v>1714</v>
      </c>
      <c r="G107" s="150" t="s">
        <v>300</v>
      </c>
      <c r="H107" s="151">
        <v>136</v>
      </c>
      <c r="I107" s="152"/>
      <c r="J107" s="153">
        <f>ROUND(I107*H107,2)</f>
        <v>0</v>
      </c>
      <c r="K107" s="149" t="s">
        <v>188</v>
      </c>
      <c r="L107" s="34"/>
      <c r="M107" s="154" t="s">
        <v>3</v>
      </c>
      <c r="N107" s="155" t="s">
        <v>42</v>
      </c>
      <c r="O107" s="54"/>
      <c r="P107" s="156">
        <f>O107*H107</f>
        <v>0</v>
      </c>
      <c r="Q107" s="156">
        <v>0</v>
      </c>
      <c r="R107" s="156">
        <f>Q107*H107</f>
        <v>0</v>
      </c>
      <c r="S107" s="156">
        <v>0.001</v>
      </c>
      <c r="T107" s="157">
        <f>S107*H107</f>
        <v>0.136</v>
      </c>
      <c r="U107" s="33"/>
      <c r="V107" s="33"/>
      <c r="W107" s="33"/>
      <c r="X107" s="33"/>
      <c r="Y107" s="33"/>
      <c r="Z107" s="33"/>
      <c r="AA107" s="33"/>
      <c r="AB107" s="33"/>
      <c r="AC107" s="33"/>
      <c r="AD107" s="33"/>
      <c r="AE107" s="33"/>
      <c r="AR107" s="158" t="s">
        <v>87</v>
      </c>
      <c r="AT107" s="158" t="s">
        <v>184</v>
      </c>
      <c r="AU107" s="158" t="s">
        <v>79</v>
      </c>
      <c r="AY107" s="18" t="s">
        <v>182</v>
      </c>
      <c r="BE107" s="159">
        <f>IF(N107="základní",J107,0)</f>
        <v>0</v>
      </c>
      <c r="BF107" s="159">
        <f>IF(N107="snížená",J107,0)</f>
        <v>0</v>
      </c>
      <c r="BG107" s="159">
        <f>IF(N107="zákl. přenesená",J107,0)</f>
        <v>0</v>
      </c>
      <c r="BH107" s="159">
        <f>IF(N107="sníž. přenesená",J107,0)</f>
        <v>0</v>
      </c>
      <c r="BI107" s="159">
        <f>IF(N107="nulová",J107,0)</f>
        <v>0</v>
      </c>
      <c r="BJ107" s="18" t="s">
        <v>15</v>
      </c>
      <c r="BK107" s="159">
        <f>ROUND(I107*H107,2)</f>
        <v>0</v>
      </c>
      <c r="BL107" s="18" t="s">
        <v>87</v>
      </c>
      <c r="BM107" s="158" t="s">
        <v>1715</v>
      </c>
    </row>
    <row r="108" spans="2:51" s="15" customFormat="1" ht="12">
      <c r="B108" s="176"/>
      <c r="D108" s="343" t="s">
        <v>190</v>
      </c>
      <c r="E108" s="177" t="s">
        <v>3</v>
      </c>
      <c r="F108" s="178" t="s">
        <v>1716</v>
      </c>
      <c r="H108" s="177" t="s">
        <v>3</v>
      </c>
      <c r="I108" s="179"/>
      <c r="L108" s="176"/>
      <c r="M108" s="180"/>
      <c r="N108" s="181"/>
      <c r="O108" s="181"/>
      <c r="P108" s="181"/>
      <c r="Q108" s="181"/>
      <c r="R108" s="181"/>
      <c r="S108" s="181"/>
      <c r="T108" s="182"/>
      <c r="AT108" s="177" t="s">
        <v>190</v>
      </c>
      <c r="AU108" s="177" t="s">
        <v>79</v>
      </c>
      <c r="AV108" s="15" t="s">
        <v>15</v>
      </c>
      <c r="AW108" s="15" t="s">
        <v>33</v>
      </c>
      <c r="AX108" s="15" t="s">
        <v>71</v>
      </c>
      <c r="AY108" s="177" t="s">
        <v>182</v>
      </c>
    </row>
    <row r="109" spans="2:51" s="13" customFormat="1" ht="12">
      <c r="B109" s="160"/>
      <c r="D109" s="343" t="s">
        <v>190</v>
      </c>
      <c r="E109" s="161" t="s">
        <v>3</v>
      </c>
      <c r="F109" s="162" t="s">
        <v>1717</v>
      </c>
      <c r="H109" s="163">
        <v>80</v>
      </c>
      <c r="I109" s="164"/>
      <c r="L109" s="160"/>
      <c r="M109" s="165"/>
      <c r="N109" s="166"/>
      <c r="O109" s="166"/>
      <c r="P109" s="166"/>
      <c r="Q109" s="166"/>
      <c r="R109" s="166"/>
      <c r="S109" s="166"/>
      <c r="T109" s="167"/>
      <c r="AT109" s="161" t="s">
        <v>190</v>
      </c>
      <c r="AU109" s="161" t="s">
        <v>79</v>
      </c>
      <c r="AV109" s="13" t="s">
        <v>79</v>
      </c>
      <c r="AW109" s="13" t="s">
        <v>33</v>
      </c>
      <c r="AX109" s="13" t="s">
        <v>71</v>
      </c>
      <c r="AY109" s="161" t="s">
        <v>182</v>
      </c>
    </row>
    <row r="110" spans="2:51" s="13" customFormat="1" ht="12">
      <c r="B110" s="160"/>
      <c r="D110" s="343" t="s">
        <v>190</v>
      </c>
      <c r="E110" s="161" t="s">
        <v>3</v>
      </c>
      <c r="F110" s="162" t="s">
        <v>1718</v>
      </c>
      <c r="H110" s="163">
        <v>8</v>
      </c>
      <c r="I110" s="164"/>
      <c r="L110" s="160"/>
      <c r="M110" s="165"/>
      <c r="N110" s="166"/>
      <c r="O110" s="166"/>
      <c r="P110" s="166"/>
      <c r="Q110" s="166"/>
      <c r="R110" s="166"/>
      <c r="S110" s="166"/>
      <c r="T110" s="167"/>
      <c r="AT110" s="161" t="s">
        <v>190</v>
      </c>
      <c r="AU110" s="161" t="s">
        <v>79</v>
      </c>
      <c r="AV110" s="13" t="s">
        <v>79</v>
      </c>
      <c r="AW110" s="13" t="s">
        <v>33</v>
      </c>
      <c r="AX110" s="13" t="s">
        <v>71</v>
      </c>
      <c r="AY110" s="161" t="s">
        <v>182</v>
      </c>
    </row>
    <row r="111" spans="2:51" s="15" customFormat="1" ht="12">
      <c r="B111" s="176"/>
      <c r="D111" s="343" t="s">
        <v>190</v>
      </c>
      <c r="E111" s="177" t="s">
        <v>3</v>
      </c>
      <c r="F111" s="178" t="s">
        <v>1719</v>
      </c>
      <c r="H111" s="177" t="s">
        <v>3</v>
      </c>
      <c r="I111" s="179"/>
      <c r="L111" s="176"/>
      <c r="M111" s="180"/>
      <c r="N111" s="181"/>
      <c r="O111" s="181"/>
      <c r="P111" s="181"/>
      <c r="Q111" s="181"/>
      <c r="R111" s="181"/>
      <c r="S111" s="181"/>
      <c r="T111" s="182"/>
      <c r="AT111" s="177" t="s">
        <v>190</v>
      </c>
      <c r="AU111" s="177" t="s">
        <v>79</v>
      </c>
      <c r="AV111" s="15" t="s">
        <v>15</v>
      </c>
      <c r="AW111" s="15" t="s">
        <v>33</v>
      </c>
      <c r="AX111" s="15" t="s">
        <v>71</v>
      </c>
      <c r="AY111" s="177" t="s">
        <v>182</v>
      </c>
    </row>
    <row r="112" spans="2:51" s="13" customFormat="1" ht="12">
      <c r="B112" s="160"/>
      <c r="D112" s="343" t="s">
        <v>190</v>
      </c>
      <c r="E112" s="161" t="s">
        <v>3</v>
      </c>
      <c r="F112" s="162" t="s">
        <v>1720</v>
      </c>
      <c r="H112" s="163">
        <v>40</v>
      </c>
      <c r="I112" s="164"/>
      <c r="L112" s="160"/>
      <c r="M112" s="165"/>
      <c r="N112" s="166"/>
      <c r="O112" s="166"/>
      <c r="P112" s="166"/>
      <c r="Q112" s="166"/>
      <c r="R112" s="166"/>
      <c r="S112" s="166"/>
      <c r="T112" s="167"/>
      <c r="AT112" s="161" t="s">
        <v>190</v>
      </c>
      <c r="AU112" s="161" t="s">
        <v>79</v>
      </c>
      <c r="AV112" s="13" t="s">
        <v>79</v>
      </c>
      <c r="AW112" s="13" t="s">
        <v>33</v>
      </c>
      <c r="AX112" s="13" t="s">
        <v>71</v>
      </c>
      <c r="AY112" s="161" t="s">
        <v>182</v>
      </c>
    </row>
    <row r="113" spans="2:51" s="13" customFormat="1" ht="12">
      <c r="B113" s="160"/>
      <c r="D113" s="343" t="s">
        <v>190</v>
      </c>
      <c r="E113" s="161" t="s">
        <v>3</v>
      </c>
      <c r="F113" s="162" t="s">
        <v>1718</v>
      </c>
      <c r="H113" s="163">
        <v>8</v>
      </c>
      <c r="I113" s="164"/>
      <c r="L113" s="160"/>
      <c r="M113" s="165"/>
      <c r="N113" s="166"/>
      <c r="O113" s="166"/>
      <c r="P113" s="166"/>
      <c r="Q113" s="166"/>
      <c r="R113" s="166"/>
      <c r="S113" s="166"/>
      <c r="T113" s="167"/>
      <c r="AT113" s="161" t="s">
        <v>190</v>
      </c>
      <c r="AU113" s="161" t="s">
        <v>79</v>
      </c>
      <c r="AV113" s="13" t="s">
        <v>79</v>
      </c>
      <c r="AW113" s="13" t="s">
        <v>33</v>
      </c>
      <c r="AX113" s="13" t="s">
        <v>71</v>
      </c>
      <c r="AY113" s="161" t="s">
        <v>182</v>
      </c>
    </row>
    <row r="114" spans="2:51" s="14" customFormat="1" ht="12">
      <c r="B114" s="168"/>
      <c r="D114" s="343" t="s">
        <v>190</v>
      </c>
      <c r="E114" s="169" t="s">
        <v>3</v>
      </c>
      <c r="F114" s="170" t="s">
        <v>198</v>
      </c>
      <c r="H114" s="171">
        <v>136</v>
      </c>
      <c r="I114" s="172"/>
      <c r="L114" s="168"/>
      <c r="M114" s="173"/>
      <c r="N114" s="174"/>
      <c r="O114" s="174"/>
      <c r="P114" s="174"/>
      <c r="Q114" s="174"/>
      <c r="R114" s="174"/>
      <c r="S114" s="174"/>
      <c r="T114" s="175"/>
      <c r="AT114" s="169" t="s">
        <v>190</v>
      </c>
      <c r="AU114" s="169" t="s">
        <v>79</v>
      </c>
      <c r="AV114" s="14" t="s">
        <v>87</v>
      </c>
      <c r="AW114" s="14" t="s">
        <v>33</v>
      </c>
      <c r="AX114" s="14" t="s">
        <v>15</v>
      </c>
      <c r="AY114" s="169" t="s">
        <v>182</v>
      </c>
    </row>
    <row r="115" spans="1:65" s="2" customFormat="1" ht="55.5" customHeight="1">
      <c r="A115" s="33"/>
      <c r="B115" s="146"/>
      <c r="C115" s="147" t="s">
        <v>87</v>
      </c>
      <c r="D115" s="342" t="s">
        <v>184</v>
      </c>
      <c r="E115" s="148" t="s">
        <v>1721</v>
      </c>
      <c r="F115" s="149" t="s">
        <v>1722</v>
      </c>
      <c r="G115" s="150" t="s">
        <v>300</v>
      </c>
      <c r="H115" s="151">
        <v>108</v>
      </c>
      <c r="I115" s="152"/>
      <c r="J115" s="153">
        <f>ROUND(I115*H115,2)</f>
        <v>0</v>
      </c>
      <c r="K115" s="149" t="s">
        <v>188</v>
      </c>
      <c r="L115" s="34"/>
      <c r="M115" s="154" t="s">
        <v>3</v>
      </c>
      <c r="N115" s="155" t="s">
        <v>42</v>
      </c>
      <c r="O115" s="54"/>
      <c r="P115" s="156">
        <f>O115*H115</f>
        <v>0</v>
      </c>
      <c r="Q115" s="156">
        <v>0</v>
      </c>
      <c r="R115" s="156">
        <f>Q115*H115</f>
        <v>0</v>
      </c>
      <c r="S115" s="156">
        <v>0.004</v>
      </c>
      <c r="T115" s="157">
        <f>S115*H115</f>
        <v>0.432</v>
      </c>
      <c r="U115" s="33"/>
      <c r="V115" s="33"/>
      <c r="W115" s="33"/>
      <c r="X115" s="33"/>
      <c r="Y115" s="33"/>
      <c r="Z115" s="33"/>
      <c r="AA115" s="33"/>
      <c r="AB115" s="33"/>
      <c r="AC115" s="33"/>
      <c r="AD115" s="33"/>
      <c r="AE115" s="33"/>
      <c r="AR115" s="158" t="s">
        <v>87</v>
      </c>
      <c r="AT115" s="158" t="s">
        <v>184</v>
      </c>
      <c r="AU115" s="158" t="s">
        <v>79</v>
      </c>
      <c r="AY115" s="18" t="s">
        <v>182</v>
      </c>
      <c r="BE115" s="159">
        <f>IF(N115="základní",J115,0)</f>
        <v>0</v>
      </c>
      <c r="BF115" s="159">
        <f>IF(N115="snížená",J115,0)</f>
        <v>0</v>
      </c>
      <c r="BG115" s="159">
        <f>IF(N115="zákl. přenesená",J115,0)</f>
        <v>0</v>
      </c>
      <c r="BH115" s="159">
        <f>IF(N115="sníž. přenesená",J115,0)</f>
        <v>0</v>
      </c>
      <c r="BI115" s="159">
        <f>IF(N115="nulová",J115,0)</f>
        <v>0</v>
      </c>
      <c r="BJ115" s="18" t="s">
        <v>15</v>
      </c>
      <c r="BK115" s="159">
        <f>ROUND(I115*H115,2)</f>
        <v>0</v>
      </c>
      <c r="BL115" s="18" t="s">
        <v>87</v>
      </c>
      <c r="BM115" s="158" t="s">
        <v>1723</v>
      </c>
    </row>
    <row r="116" spans="2:51" s="15" customFormat="1" ht="12">
      <c r="B116" s="176"/>
      <c r="D116" s="343" t="s">
        <v>190</v>
      </c>
      <c r="E116" s="177" t="s">
        <v>3</v>
      </c>
      <c r="F116" s="178" t="s">
        <v>1719</v>
      </c>
      <c r="H116" s="177" t="s">
        <v>3</v>
      </c>
      <c r="I116" s="179"/>
      <c r="L116" s="176"/>
      <c r="M116" s="180"/>
      <c r="N116" s="181"/>
      <c r="O116" s="181"/>
      <c r="P116" s="181"/>
      <c r="Q116" s="181"/>
      <c r="R116" s="181"/>
      <c r="S116" s="181"/>
      <c r="T116" s="182"/>
      <c r="AT116" s="177" t="s">
        <v>190</v>
      </c>
      <c r="AU116" s="177" t="s">
        <v>79</v>
      </c>
      <c r="AV116" s="15" t="s">
        <v>15</v>
      </c>
      <c r="AW116" s="15" t="s">
        <v>33</v>
      </c>
      <c r="AX116" s="15" t="s">
        <v>71</v>
      </c>
      <c r="AY116" s="177" t="s">
        <v>182</v>
      </c>
    </row>
    <row r="117" spans="2:51" s="13" customFormat="1" ht="12">
      <c r="B117" s="160"/>
      <c r="D117" s="343" t="s">
        <v>190</v>
      </c>
      <c r="E117" s="161" t="s">
        <v>3</v>
      </c>
      <c r="F117" s="162" t="s">
        <v>1724</v>
      </c>
      <c r="H117" s="163">
        <v>20</v>
      </c>
      <c r="I117" s="164"/>
      <c r="L117" s="160"/>
      <c r="M117" s="165"/>
      <c r="N117" s="166"/>
      <c r="O117" s="166"/>
      <c r="P117" s="166"/>
      <c r="Q117" s="166"/>
      <c r="R117" s="166"/>
      <c r="S117" s="166"/>
      <c r="T117" s="167"/>
      <c r="AT117" s="161" t="s">
        <v>190</v>
      </c>
      <c r="AU117" s="161" t="s">
        <v>79</v>
      </c>
      <c r="AV117" s="13" t="s">
        <v>79</v>
      </c>
      <c r="AW117" s="13" t="s">
        <v>33</v>
      </c>
      <c r="AX117" s="13" t="s">
        <v>71</v>
      </c>
      <c r="AY117" s="161" t="s">
        <v>182</v>
      </c>
    </row>
    <row r="118" spans="2:51" s="15" customFormat="1" ht="12">
      <c r="B118" s="176"/>
      <c r="D118" s="343" t="s">
        <v>190</v>
      </c>
      <c r="E118" s="177" t="s">
        <v>3</v>
      </c>
      <c r="F118" s="178" t="s">
        <v>1725</v>
      </c>
      <c r="H118" s="177" t="s">
        <v>3</v>
      </c>
      <c r="I118" s="179"/>
      <c r="L118" s="176"/>
      <c r="M118" s="180"/>
      <c r="N118" s="181"/>
      <c r="O118" s="181"/>
      <c r="P118" s="181"/>
      <c r="Q118" s="181"/>
      <c r="R118" s="181"/>
      <c r="S118" s="181"/>
      <c r="T118" s="182"/>
      <c r="AT118" s="177" t="s">
        <v>190</v>
      </c>
      <c r="AU118" s="177" t="s">
        <v>79</v>
      </c>
      <c r="AV118" s="15" t="s">
        <v>15</v>
      </c>
      <c r="AW118" s="15" t="s">
        <v>33</v>
      </c>
      <c r="AX118" s="15" t="s">
        <v>71</v>
      </c>
      <c r="AY118" s="177" t="s">
        <v>182</v>
      </c>
    </row>
    <row r="119" spans="2:51" s="13" customFormat="1" ht="12">
      <c r="B119" s="160"/>
      <c r="D119" s="343" t="s">
        <v>190</v>
      </c>
      <c r="E119" s="161" t="s">
        <v>3</v>
      </c>
      <c r="F119" s="162" t="s">
        <v>1717</v>
      </c>
      <c r="H119" s="163">
        <v>80</v>
      </c>
      <c r="I119" s="164"/>
      <c r="L119" s="160"/>
      <c r="M119" s="165"/>
      <c r="N119" s="166"/>
      <c r="O119" s="166"/>
      <c r="P119" s="166"/>
      <c r="Q119" s="166"/>
      <c r="R119" s="166"/>
      <c r="S119" s="166"/>
      <c r="T119" s="167"/>
      <c r="AT119" s="161" t="s">
        <v>190</v>
      </c>
      <c r="AU119" s="161" t="s">
        <v>79</v>
      </c>
      <c r="AV119" s="13" t="s">
        <v>79</v>
      </c>
      <c r="AW119" s="13" t="s">
        <v>33</v>
      </c>
      <c r="AX119" s="13" t="s">
        <v>71</v>
      </c>
      <c r="AY119" s="161" t="s">
        <v>182</v>
      </c>
    </row>
    <row r="120" spans="2:51" s="13" customFormat="1" ht="12">
      <c r="B120" s="160"/>
      <c r="D120" s="343" t="s">
        <v>190</v>
      </c>
      <c r="E120" s="161" t="s">
        <v>3</v>
      </c>
      <c r="F120" s="162" t="s">
        <v>1718</v>
      </c>
      <c r="H120" s="163">
        <v>8</v>
      </c>
      <c r="I120" s="164"/>
      <c r="L120" s="160"/>
      <c r="M120" s="165"/>
      <c r="N120" s="166"/>
      <c r="O120" s="166"/>
      <c r="P120" s="166"/>
      <c r="Q120" s="166"/>
      <c r="R120" s="166"/>
      <c r="S120" s="166"/>
      <c r="T120" s="167"/>
      <c r="AT120" s="161" t="s">
        <v>190</v>
      </c>
      <c r="AU120" s="161" t="s">
        <v>79</v>
      </c>
      <c r="AV120" s="13" t="s">
        <v>79</v>
      </c>
      <c r="AW120" s="13" t="s">
        <v>33</v>
      </c>
      <c r="AX120" s="13" t="s">
        <v>71</v>
      </c>
      <c r="AY120" s="161" t="s">
        <v>182</v>
      </c>
    </row>
    <row r="121" spans="2:51" s="14" customFormat="1" ht="12">
      <c r="B121" s="168"/>
      <c r="D121" s="343" t="s">
        <v>190</v>
      </c>
      <c r="E121" s="169" t="s">
        <v>3</v>
      </c>
      <c r="F121" s="170" t="s">
        <v>198</v>
      </c>
      <c r="H121" s="171">
        <v>108</v>
      </c>
      <c r="I121" s="172"/>
      <c r="L121" s="168"/>
      <c r="M121" s="173"/>
      <c r="N121" s="174"/>
      <c r="O121" s="174"/>
      <c r="P121" s="174"/>
      <c r="Q121" s="174"/>
      <c r="R121" s="174"/>
      <c r="S121" s="174"/>
      <c r="T121" s="175"/>
      <c r="AT121" s="169" t="s">
        <v>190</v>
      </c>
      <c r="AU121" s="169" t="s">
        <v>79</v>
      </c>
      <c r="AV121" s="14" t="s">
        <v>87</v>
      </c>
      <c r="AW121" s="14" t="s">
        <v>33</v>
      </c>
      <c r="AX121" s="14" t="s">
        <v>15</v>
      </c>
      <c r="AY121" s="169" t="s">
        <v>182</v>
      </c>
    </row>
    <row r="122" spans="1:65" s="2" customFormat="1" ht="55.5" customHeight="1">
      <c r="A122" s="33"/>
      <c r="B122" s="146"/>
      <c r="C122" s="147" t="s">
        <v>287</v>
      </c>
      <c r="D122" s="342" t="s">
        <v>184</v>
      </c>
      <c r="E122" s="148" t="s">
        <v>1726</v>
      </c>
      <c r="F122" s="149" t="s">
        <v>1727</v>
      </c>
      <c r="G122" s="150" t="s">
        <v>300</v>
      </c>
      <c r="H122" s="151">
        <v>27</v>
      </c>
      <c r="I122" s="152"/>
      <c r="J122" s="153">
        <f>ROUND(I122*H122,2)</f>
        <v>0</v>
      </c>
      <c r="K122" s="149" t="s">
        <v>188</v>
      </c>
      <c r="L122" s="34"/>
      <c r="M122" s="154" t="s">
        <v>3</v>
      </c>
      <c r="N122" s="155" t="s">
        <v>42</v>
      </c>
      <c r="O122" s="54"/>
      <c r="P122" s="156">
        <f>O122*H122</f>
        <v>0</v>
      </c>
      <c r="Q122" s="156">
        <v>0</v>
      </c>
      <c r="R122" s="156">
        <f>Q122*H122</f>
        <v>0</v>
      </c>
      <c r="S122" s="156">
        <v>0.025</v>
      </c>
      <c r="T122" s="157">
        <f>S122*H122</f>
        <v>0.675</v>
      </c>
      <c r="U122" s="33"/>
      <c r="V122" s="33"/>
      <c r="W122" s="33"/>
      <c r="X122" s="33"/>
      <c r="Y122" s="33"/>
      <c r="Z122" s="33"/>
      <c r="AA122" s="33"/>
      <c r="AB122" s="33"/>
      <c r="AC122" s="33"/>
      <c r="AD122" s="33"/>
      <c r="AE122" s="33"/>
      <c r="AR122" s="158" t="s">
        <v>87</v>
      </c>
      <c r="AT122" s="158" t="s">
        <v>184</v>
      </c>
      <c r="AU122" s="158" t="s">
        <v>79</v>
      </c>
      <c r="AY122" s="18" t="s">
        <v>182</v>
      </c>
      <c r="BE122" s="159">
        <f>IF(N122="základní",J122,0)</f>
        <v>0</v>
      </c>
      <c r="BF122" s="159">
        <f>IF(N122="snížená",J122,0)</f>
        <v>0</v>
      </c>
      <c r="BG122" s="159">
        <f>IF(N122="zákl. přenesená",J122,0)</f>
        <v>0</v>
      </c>
      <c r="BH122" s="159">
        <f>IF(N122="sníž. přenesená",J122,0)</f>
        <v>0</v>
      </c>
      <c r="BI122" s="159">
        <f>IF(N122="nulová",J122,0)</f>
        <v>0</v>
      </c>
      <c r="BJ122" s="18" t="s">
        <v>15</v>
      </c>
      <c r="BK122" s="159">
        <f>ROUND(I122*H122,2)</f>
        <v>0</v>
      </c>
      <c r="BL122" s="18" t="s">
        <v>87</v>
      </c>
      <c r="BM122" s="158" t="s">
        <v>1728</v>
      </c>
    </row>
    <row r="123" spans="2:51" s="15" customFormat="1" ht="12">
      <c r="B123" s="176"/>
      <c r="D123" s="343" t="s">
        <v>190</v>
      </c>
      <c r="E123" s="177" t="s">
        <v>3</v>
      </c>
      <c r="F123" s="178" t="s">
        <v>1729</v>
      </c>
      <c r="H123" s="177" t="s">
        <v>3</v>
      </c>
      <c r="I123" s="179"/>
      <c r="L123" s="176"/>
      <c r="M123" s="180"/>
      <c r="N123" s="181"/>
      <c r="O123" s="181"/>
      <c r="P123" s="181"/>
      <c r="Q123" s="181"/>
      <c r="R123" s="181"/>
      <c r="S123" s="181"/>
      <c r="T123" s="182"/>
      <c r="AT123" s="177" t="s">
        <v>190</v>
      </c>
      <c r="AU123" s="177" t="s">
        <v>79</v>
      </c>
      <c r="AV123" s="15" t="s">
        <v>15</v>
      </c>
      <c r="AW123" s="15" t="s">
        <v>33</v>
      </c>
      <c r="AX123" s="15" t="s">
        <v>71</v>
      </c>
      <c r="AY123" s="177" t="s">
        <v>182</v>
      </c>
    </row>
    <row r="124" spans="2:51" s="13" customFormat="1" ht="12">
      <c r="B124" s="160"/>
      <c r="D124" s="343" t="s">
        <v>190</v>
      </c>
      <c r="E124" s="161" t="s">
        <v>3</v>
      </c>
      <c r="F124" s="162" t="s">
        <v>322</v>
      </c>
      <c r="H124" s="163">
        <v>27</v>
      </c>
      <c r="I124" s="164"/>
      <c r="L124" s="160"/>
      <c r="M124" s="165"/>
      <c r="N124" s="166"/>
      <c r="O124" s="166"/>
      <c r="P124" s="166"/>
      <c r="Q124" s="166"/>
      <c r="R124" s="166"/>
      <c r="S124" s="166"/>
      <c r="T124" s="167"/>
      <c r="AT124" s="161" t="s">
        <v>190</v>
      </c>
      <c r="AU124" s="161" t="s">
        <v>79</v>
      </c>
      <c r="AV124" s="13" t="s">
        <v>79</v>
      </c>
      <c r="AW124" s="13" t="s">
        <v>33</v>
      </c>
      <c r="AX124" s="13" t="s">
        <v>15</v>
      </c>
      <c r="AY124" s="161" t="s">
        <v>182</v>
      </c>
    </row>
    <row r="125" spans="1:65" s="2" customFormat="1" ht="36">
      <c r="A125" s="33"/>
      <c r="B125" s="146"/>
      <c r="C125" s="147" t="s">
        <v>111</v>
      </c>
      <c r="D125" s="342" t="s">
        <v>184</v>
      </c>
      <c r="E125" s="148" t="s">
        <v>1730</v>
      </c>
      <c r="F125" s="149" t="s">
        <v>1731</v>
      </c>
      <c r="G125" s="150" t="s">
        <v>194</v>
      </c>
      <c r="H125" s="151">
        <v>600</v>
      </c>
      <c r="I125" s="152"/>
      <c r="J125" s="153">
        <f>ROUND(I125*H125,2)</f>
        <v>0</v>
      </c>
      <c r="K125" s="149" t="s">
        <v>188</v>
      </c>
      <c r="L125" s="34"/>
      <c r="M125" s="154" t="s">
        <v>3</v>
      </c>
      <c r="N125" s="155" t="s">
        <v>42</v>
      </c>
      <c r="O125" s="54"/>
      <c r="P125" s="156">
        <f>O125*H125</f>
        <v>0</v>
      </c>
      <c r="Q125" s="156">
        <v>0</v>
      </c>
      <c r="R125" s="156">
        <f>Q125*H125</f>
        <v>0</v>
      </c>
      <c r="S125" s="156">
        <v>0.002</v>
      </c>
      <c r="T125" s="157">
        <f>S125*H125</f>
        <v>1.2</v>
      </c>
      <c r="U125" s="33"/>
      <c r="V125" s="33"/>
      <c r="W125" s="33"/>
      <c r="X125" s="33"/>
      <c r="Y125" s="33"/>
      <c r="Z125" s="33"/>
      <c r="AA125" s="33"/>
      <c r="AB125" s="33"/>
      <c r="AC125" s="33"/>
      <c r="AD125" s="33"/>
      <c r="AE125" s="33"/>
      <c r="AR125" s="158" t="s">
        <v>87</v>
      </c>
      <c r="AT125" s="158" t="s">
        <v>184</v>
      </c>
      <c r="AU125" s="158" t="s">
        <v>79</v>
      </c>
      <c r="AY125" s="18" t="s">
        <v>182</v>
      </c>
      <c r="BE125" s="159">
        <f>IF(N125="základní",J125,0)</f>
        <v>0</v>
      </c>
      <c r="BF125" s="159">
        <f>IF(N125="snížená",J125,0)</f>
        <v>0</v>
      </c>
      <c r="BG125" s="159">
        <f>IF(N125="zákl. přenesená",J125,0)</f>
        <v>0</v>
      </c>
      <c r="BH125" s="159">
        <f>IF(N125="sníž. přenesená",J125,0)</f>
        <v>0</v>
      </c>
      <c r="BI125" s="159">
        <f>IF(N125="nulová",J125,0)</f>
        <v>0</v>
      </c>
      <c r="BJ125" s="18" t="s">
        <v>15</v>
      </c>
      <c r="BK125" s="159">
        <f>ROUND(I125*H125,2)</f>
        <v>0</v>
      </c>
      <c r="BL125" s="18" t="s">
        <v>87</v>
      </c>
      <c r="BM125" s="158" t="s">
        <v>1732</v>
      </c>
    </row>
    <row r="126" spans="2:51" s="15" customFormat="1" ht="12">
      <c r="B126" s="176"/>
      <c r="D126" s="343" t="s">
        <v>190</v>
      </c>
      <c r="E126" s="177" t="s">
        <v>3</v>
      </c>
      <c r="F126" s="178" t="s">
        <v>1733</v>
      </c>
      <c r="H126" s="177" t="s">
        <v>3</v>
      </c>
      <c r="I126" s="179"/>
      <c r="L126" s="176"/>
      <c r="M126" s="180"/>
      <c r="N126" s="181"/>
      <c r="O126" s="181"/>
      <c r="P126" s="181"/>
      <c r="Q126" s="181"/>
      <c r="R126" s="181"/>
      <c r="S126" s="181"/>
      <c r="T126" s="182"/>
      <c r="AT126" s="177" t="s">
        <v>190</v>
      </c>
      <c r="AU126" s="177" t="s">
        <v>79</v>
      </c>
      <c r="AV126" s="15" t="s">
        <v>15</v>
      </c>
      <c r="AW126" s="15" t="s">
        <v>33</v>
      </c>
      <c r="AX126" s="15" t="s">
        <v>71</v>
      </c>
      <c r="AY126" s="177" t="s">
        <v>182</v>
      </c>
    </row>
    <row r="127" spans="2:51" s="15" customFormat="1" ht="12">
      <c r="B127" s="176"/>
      <c r="D127" s="343" t="s">
        <v>190</v>
      </c>
      <c r="E127" s="177" t="s">
        <v>3</v>
      </c>
      <c r="F127" s="178" t="s">
        <v>1734</v>
      </c>
      <c r="H127" s="177" t="s">
        <v>3</v>
      </c>
      <c r="I127" s="179"/>
      <c r="L127" s="176"/>
      <c r="M127" s="180"/>
      <c r="N127" s="181"/>
      <c r="O127" s="181"/>
      <c r="P127" s="181"/>
      <c r="Q127" s="181"/>
      <c r="R127" s="181"/>
      <c r="S127" s="181"/>
      <c r="T127" s="182"/>
      <c r="AT127" s="177" t="s">
        <v>190</v>
      </c>
      <c r="AU127" s="177" t="s">
        <v>79</v>
      </c>
      <c r="AV127" s="15" t="s">
        <v>15</v>
      </c>
      <c r="AW127" s="15" t="s">
        <v>33</v>
      </c>
      <c r="AX127" s="15" t="s">
        <v>71</v>
      </c>
      <c r="AY127" s="177" t="s">
        <v>182</v>
      </c>
    </row>
    <row r="128" spans="2:51" s="13" customFormat="1" ht="12">
      <c r="B128" s="160"/>
      <c r="D128" s="343" t="s">
        <v>190</v>
      </c>
      <c r="E128" s="161" t="s">
        <v>3</v>
      </c>
      <c r="F128" s="162" t="s">
        <v>1735</v>
      </c>
      <c r="H128" s="163">
        <v>600</v>
      </c>
      <c r="I128" s="164"/>
      <c r="L128" s="160"/>
      <c r="M128" s="165"/>
      <c r="N128" s="166"/>
      <c r="O128" s="166"/>
      <c r="P128" s="166"/>
      <c r="Q128" s="166"/>
      <c r="R128" s="166"/>
      <c r="S128" s="166"/>
      <c r="T128" s="167"/>
      <c r="AT128" s="161" t="s">
        <v>190</v>
      </c>
      <c r="AU128" s="161" t="s">
        <v>79</v>
      </c>
      <c r="AV128" s="13" t="s">
        <v>79</v>
      </c>
      <c r="AW128" s="13" t="s">
        <v>33</v>
      </c>
      <c r="AX128" s="13" t="s">
        <v>15</v>
      </c>
      <c r="AY128" s="161" t="s">
        <v>182</v>
      </c>
    </row>
    <row r="129" spans="1:65" s="2" customFormat="1" ht="36">
      <c r="A129" s="33"/>
      <c r="B129" s="146"/>
      <c r="C129" s="147" t="s">
        <v>126</v>
      </c>
      <c r="D129" s="342" t="s">
        <v>184</v>
      </c>
      <c r="E129" s="148" t="s">
        <v>1736</v>
      </c>
      <c r="F129" s="149" t="s">
        <v>1737</v>
      </c>
      <c r="G129" s="150" t="s">
        <v>194</v>
      </c>
      <c r="H129" s="151">
        <v>884</v>
      </c>
      <c r="I129" s="152"/>
      <c r="J129" s="153">
        <f>ROUND(I129*H129,2)</f>
        <v>0</v>
      </c>
      <c r="K129" s="149" t="s">
        <v>188</v>
      </c>
      <c r="L129" s="34"/>
      <c r="M129" s="154" t="s">
        <v>3</v>
      </c>
      <c r="N129" s="155" t="s">
        <v>42</v>
      </c>
      <c r="O129" s="54"/>
      <c r="P129" s="156">
        <f>O129*H129</f>
        <v>0</v>
      </c>
      <c r="Q129" s="156">
        <v>0</v>
      </c>
      <c r="R129" s="156">
        <f>Q129*H129</f>
        <v>0</v>
      </c>
      <c r="S129" s="156">
        <v>0.006</v>
      </c>
      <c r="T129" s="157">
        <f>S129*H129</f>
        <v>5.304</v>
      </c>
      <c r="U129" s="33"/>
      <c r="V129" s="33"/>
      <c r="W129" s="33"/>
      <c r="X129" s="33"/>
      <c r="Y129" s="33"/>
      <c r="Z129" s="33"/>
      <c r="AA129" s="33"/>
      <c r="AB129" s="33"/>
      <c r="AC129" s="33"/>
      <c r="AD129" s="33"/>
      <c r="AE129" s="33"/>
      <c r="AR129" s="158" t="s">
        <v>87</v>
      </c>
      <c r="AT129" s="158" t="s">
        <v>184</v>
      </c>
      <c r="AU129" s="158" t="s">
        <v>79</v>
      </c>
      <c r="AY129" s="18" t="s">
        <v>182</v>
      </c>
      <c r="BE129" s="159">
        <f>IF(N129="základní",J129,0)</f>
        <v>0</v>
      </c>
      <c r="BF129" s="159">
        <f>IF(N129="snížená",J129,0)</f>
        <v>0</v>
      </c>
      <c r="BG129" s="159">
        <f>IF(N129="zákl. přenesená",J129,0)</f>
        <v>0</v>
      </c>
      <c r="BH129" s="159">
        <f>IF(N129="sníž. přenesená",J129,0)</f>
        <v>0</v>
      </c>
      <c r="BI129" s="159">
        <f>IF(N129="nulová",J129,0)</f>
        <v>0</v>
      </c>
      <c r="BJ129" s="18" t="s">
        <v>15</v>
      </c>
      <c r="BK129" s="159">
        <f>ROUND(I129*H129,2)</f>
        <v>0</v>
      </c>
      <c r="BL129" s="18" t="s">
        <v>87</v>
      </c>
      <c r="BM129" s="158" t="s">
        <v>1738</v>
      </c>
    </row>
    <row r="130" spans="2:51" s="15" customFormat="1" ht="12">
      <c r="B130" s="176"/>
      <c r="D130" s="343" t="s">
        <v>190</v>
      </c>
      <c r="E130" s="177" t="s">
        <v>3</v>
      </c>
      <c r="F130" s="178" t="s">
        <v>1739</v>
      </c>
      <c r="H130" s="177" t="s">
        <v>3</v>
      </c>
      <c r="I130" s="179"/>
      <c r="L130" s="176"/>
      <c r="M130" s="180"/>
      <c r="N130" s="181"/>
      <c r="O130" s="181"/>
      <c r="P130" s="181"/>
      <c r="Q130" s="181"/>
      <c r="R130" s="181"/>
      <c r="S130" s="181"/>
      <c r="T130" s="182"/>
      <c r="AT130" s="177" t="s">
        <v>190</v>
      </c>
      <c r="AU130" s="177" t="s">
        <v>79</v>
      </c>
      <c r="AV130" s="15" t="s">
        <v>15</v>
      </c>
      <c r="AW130" s="15" t="s">
        <v>33</v>
      </c>
      <c r="AX130" s="15" t="s">
        <v>71</v>
      </c>
      <c r="AY130" s="177" t="s">
        <v>182</v>
      </c>
    </row>
    <row r="131" spans="2:51" s="13" customFormat="1" ht="12">
      <c r="B131" s="160"/>
      <c r="D131" s="343" t="s">
        <v>190</v>
      </c>
      <c r="E131" s="161" t="s">
        <v>3</v>
      </c>
      <c r="F131" s="162" t="s">
        <v>1740</v>
      </c>
      <c r="H131" s="163">
        <v>884</v>
      </c>
      <c r="I131" s="164"/>
      <c r="L131" s="160"/>
      <c r="M131" s="165"/>
      <c r="N131" s="166"/>
      <c r="O131" s="166"/>
      <c r="P131" s="166"/>
      <c r="Q131" s="166"/>
      <c r="R131" s="166"/>
      <c r="S131" s="166"/>
      <c r="T131" s="167"/>
      <c r="AT131" s="161" t="s">
        <v>190</v>
      </c>
      <c r="AU131" s="161" t="s">
        <v>79</v>
      </c>
      <c r="AV131" s="13" t="s">
        <v>79</v>
      </c>
      <c r="AW131" s="13" t="s">
        <v>33</v>
      </c>
      <c r="AX131" s="13" t="s">
        <v>15</v>
      </c>
      <c r="AY131" s="161" t="s">
        <v>182</v>
      </c>
    </row>
    <row r="132" spans="1:65" s="2" customFormat="1" ht="36">
      <c r="A132" s="33"/>
      <c r="B132" s="146"/>
      <c r="C132" s="147" t="s">
        <v>129</v>
      </c>
      <c r="D132" s="342" t="s">
        <v>184</v>
      </c>
      <c r="E132" s="148" t="s">
        <v>1741</v>
      </c>
      <c r="F132" s="149" t="s">
        <v>1742</v>
      </c>
      <c r="G132" s="150" t="s">
        <v>194</v>
      </c>
      <c r="H132" s="151">
        <v>332</v>
      </c>
      <c r="I132" s="152"/>
      <c r="J132" s="153">
        <f>ROUND(I132*H132,2)</f>
        <v>0</v>
      </c>
      <c r="K132" s="149" t="s">
        <v>188</v>
      </c>
      <c r="L132" s="34"/>
      <c r="M132" s="154" t="s">
        <v>3</v>
      </c>
      <c r="N132" s="155" t="s">
        <v>42</v>
      </c>
      <c r="O132" s="54"/>
      <c r="P132" s="156">
        <f>O132*H132</f>
        <v>0</v>
      </c>
      <c r="Q132" s="156">
        <v>0</v>
      </c>
      <c r="R132" s="156">
        <f>Q132*H132</f>
        <v>0</v>
      </c>
      <c r="S132" s="156">
        <v>0.009</v>
      </c>
      <c r="T132" s="157">
        <f>S132*H132</f>
        <v>2.988</v>
      </c>
      <c r="U132" s="33"/>
      <c r="V132" s="33"/>
      <c r="W132" s="33"/>
      <c r="X132" s="33"/>
      <c r="Y132" s="33"/>
      <c r="Z132" s="33"/>
      <c r="AA132" s="33"/>
      <c r="AB132" s="33"/>
      <c r="AC132" s="33"/>
      <c r="AD132" s="33"/>
      <c r="AE132" s="33"/>
      <c r="AR132" s="158" t="s">
        <v>87</v>
      </c>
      <c r="AT132" s="158" t="s">
        <v>184</v>
      </c>
      <c r="AU132" s="158" t="s">
        <v>79</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87</v>
      </c>
      <c r="BM132" s="158" t="s">
        <v>1743</v>
      </c>
    </row>
    <row r="133" spans="2:51" s="15" customFormat="1" ht="12">
      <c r="B133" s="176"/>
      <c r="D133" s="343" t="s">
        <v>190</v>
      </c>
      <c r="E133" s="177" t="s">
        <v>3</v>
      </c>
      <c r="F133" s="178" t="s">
        <v>1719</v>
      </c>
      <c r="H133" s="177" t="s">
        <v>3</v>
      </c>
      <c r="I133" s="179"/>
      <c r="L133" s="176"/>
      <c r="M133" s="180"/>
      <c r="N133" s="181"/>
      <c r="O133" s="181"/>
      <c r="P133" s="181"/>
      <c r="Q133" s="181"/>
      <c r="R133" s="181"/>
      <c r="S133" s="181"/>
      <c r="T133" s="182"/>
      <c r="AT133" s="177" t="s">
        <v>190</v>
      </c>
      <c r="AU133" s="177" t="s">
        <v>79</v>
      </c>
      <c r="AV133" s="15" t="s">
        <v>15</v>
      </c>
      <c r="AW133" s="15" t="s">
        <v>33</v>
      </c>
      <c r="AX133" s="15" t="s">
        <v>71</v>
      </c>
      <c r="AY133" s="177" t="s">
        <v>182</v>
      </c>
    </row>
    <row r="134" spans="2:51" s="13" customFormat="1" ht="12">
      <c r="B134" s="160"/>
      <c r="D134" s="343" t="s">
        <v>190</v>
      </c>
      <c r="E134" s="161" t="s">
        <v>3</v>
      </c>
      <c r="F134" s="162" t="s">
        <v>1744</v>
      </c>
      <c r="H134" s="163">
        <v>332</v>
      </c>
      <c r="I134" s="164"/>
      <c r="L134" s="160"/>
      <c r="M134" s="165"/>
      <c r="N134" s="166"/>
      <c r="O134" s="166"/>
      <c r="P134" s="166"/>
      <c r="Q134" s="166"/>
      <c r="R134" s="166"/>
      <c r="S134" s="166"/>
      <c r="T134" s="167"/>
      <c r="AT134" s="161" t="s">
        <v>190</v>
      </c>
      <c r="AU134" s="161" t="s">
        <v>79</v>
      </c>
      <c r="AV134" s="13" t="s">
        <v>79</v>
      </c>
      <c r="AW134" s="13" t="s">
        <v>33</v>
      </c>
      <c r="AX134" s="13" t="s">
        <v>15</v>
      </c>
      <c r="AY134" s="161" t="s">
        <v>182</v>
      </c>
    </row>
    <row r="135" spans="1:65" s="2" customFormat="1" ht="36">
      <c r="A135" s="33"/>
      <c r="B135" s="146"/>
      <c r="C135" s="147" t="s">
        <v>132</v>
      </c>
      <c r="D135" s="342" t="s">
        <v>184</v>
      </c>
      <c r="E135" s="148" t="s">
        <v>1745</v>
      </c>
      <c r="F135" s="149" t="s">
        <v>1746</v>
      </c>
      <c r="G135" s="150" t="s">
        <v>194</v>
      </c>
      <c r="H135" s="151">
        <v>66</v>
      </c>
      <c r="I135" s="152"/>
      <c r="J135" s="153">
        <f>ROUND(I135*H135,2)</f>
        <v>0</v>
      </c>
      <c r="K135" s="149" t="s">
        <v>188</v>
      </c>
      <c r="L135" s="34"/>
      <c r="M135" s="154" t="s">
        <v>3</v>
      </c>
      <c r="N135" s="155" t="s">
        <v>42</v>
      </c>
      <c r="O135" s="54"/>
      <c r="P135" s="156">
        <f>O135*H135</f>
        <v>0</v>
      </c>
      <c r="Q135" s="156">
        <v>0</v>
      </c>
      <c r="R135" s="156">
        <f>Q135*H135</f>
        <v>0</v>
      </c>
      <c r="S135" s="156">
        <v>0.04</v>
      </c>
      <c r="T135" s="157">
        <f>S135*H135</f>
        <v>2.64</v>
      </c>
      <c r="U135" s="33"/>
      <c r="V135" s="33"/>
      <c r="W135" s="33"/>
      <c r="X135" s="33"/>
      <c r="Y135" s="33"/>
      <c r="Z135" s="33"/>
      <c r="AA135" s="33"/>
      <c r="AB135" s="33"/>
      <c r="AC135" s="33"/>
      <c r="AD135" s="33"/>
      <c r="AE135" s="33"/>
      <c r="AR135" s="158" t="s">
        <v>87</v>
      </c>
      <c r="AT135" s="158" t="s">
        <v>184</v>
      </c>
      <c r="AU135" s="158" t="s">
        <v>79</v>
      </c>
      <c r="AY135" s="18" t="s">
        <v>182</v>
      </c>
      <c r="BE135" s="159">
        <f>IF(N135="základní",J135,0)</f>
        <v>0</v>
      </c>
      <c r="BF135" s="159">
        <f>IF(N135="snížená",J135,0)</f>
        <v>0</v>
      </c>
      <c r="BG135" s="159">
        <f>IF(N135="zákl. přenesená",J135,0)</f>
        <v>0</v>
      </c>
      <c r="BH135" s="159">
        <f>IF(N135="sníž. přenesená",J135,0)</f>
        <v>0</v>
      </c>
      <c r="BI135" s="159">
        <f>IF(N135="nulová",J135,0)</f>
        <v>0</v>
      </c>
      <c r="BJ135" s="18" t="s">
        <v>15</v>
      </c>
      <c r="BK135" s="159">
        <f>ROUND(I135*H135,2)</f>
        <v>0</v>
      </c>
      <c r="BL135" s="18" t="s">
        <v>87</v>
      </c>
      <c r="BM135" s="158" t="s">
        <v>1747</v>
      </c>
    </row>
    <row r="136" spans="2:51" s="15" customFormat="1" ht="12">
      <c r="B136" s="176"/>
      <c r="D136" s="343" t="s">
        <v>190</v>
      </c>
      <c r="E136" s="177" t="s">
        <v>3</v>
      </c>
      <c r="F136" s="178" t="s">
        <v>1719</v>
      </c>
      <c r="H136" s="177" t="s">
        <v>3</v>
      </c>
      <c r="I136" s="179"/>
      <c r="L136" s="176"/>
      <c r="M136" s="180"/>
      <c r="N136" s="181"/>
      <c r="O136" s="181"/>
      <c r="P136" s="181"/>
      <c r="Q136" s="181"/>
      <c r="R136" s="181"/>
      <c r="S136" s="181"/>
      <c r="T136" s="182"/>
      <c r="AT136" s="177" t="s">
        <v>190</v>
      </c>
      <c r="AU136" s="177" t="s">
        <v>79</v>
      </c>
      <c r="AV136" s="15" t="s">
        <v>15</v>
      </c>
      <c r="AW136" s="15" t="s">
        <v>33</v>
      </c>
      <c r="AX136" s="15" t="s">
        <v>71</v>
      </c>
      <c r="AY136" s="177" t="s">
        <v>182</v>
      </c>
    </row>
    <row r="137" spans="2:51" s="13" customFormat="1" ht="12">
      <c r="B137" s="160"/>
      <c r="D137" s="343" t="s">
        <v>190</v>
      </c>
      <c r="E137" s="161" t="s">
        <v>3</v>
      </c>
      <c r="F137" s="162" t="s">
        <v>1748</v>
      </c>
      <c r="H137" s="163">
        <v>66</v>
      </c>
      <c r="I137" s="164"/>
      <c r="L137" s="160"/>
      <c r="M137" s="165"/>
      <c r="N137" s="166"/>
      <c r="O137" s="166"/>
      <c r="P137" s="166"/>
      <c r="Q137" s="166"/>
      <c r="R137" s="166"/>
      <c r="S137" s="166"/>
      <c r="T137" s="167"/>
      <c r="AT137" s="161" t="s">
        <v>190</v>
      </c>
      <c r="AU137" s="161" t="s">
        <v>79</v>
      </c>
      <c r="AV137" s="13" t="s">
        <v>79</v>
      </c>
      <c r="AW137" s="13" t="s">
        <v>33</v>
      </c>
      <c r="AX137" s="13" t="s">
        <v>15</v>
      </c>
      <c r="AY137" s="161" t="s">
        <v>182</v>
      </c>
    </row>
    <row r="138" spans="1:65" s="2" customFormat="1" ht="21.75" customHeight="1">
      <c r="A138" s="33"/>
      <c r="B138" s="146"/>
      <c r="C138" s="147" t="s">
        <v>219</v>
      </c>
      <c r="D138" s="342" t="s">
        <v>184</v>
      </c>
      <c r="E138" s="148" t="s">
        <v>1749</v>
      </c>
      <c r="F138" s="149" t="s">
        <v>1750</v>
      </c>
      <c r="G138" s="150" t="s">
        <v>300</v>
      </c>
      <c r="H138" s="151">
        <v>5</v>
      </c>
      <c r="I138" s="152"/>
      <c r="J138" s="153">
        <f>ROUND(I138*H138,2)</f>
        <v>0</v>
      </c>
      <c r="K138" s="149" t="s">
        <v>3</v>
      </c>
      <c r="L138" s="34"/>
      <c r="M138" s="154" t="s">
        <v>3</v>
      </c>
      <c r="N138" s="155" t="s">
        <v>42</v>
      </c>
      <c r="O138" s="54"/>
      <c r="P138" s="156">
        <f>O138*H138</f>
        <v>0</v>
      </c>
      <c r="Q138" s="156">
        <v>0</v>
      </c>
      <c r="R138" s="156">
        <f>Q138*H138</f>
        <v>0</v>
      </c>
      <c r="S138" s="156">
        <v>0</v>
      </c>
      <c r="T138" s="157">
        <f>S138*H138</f>
        <v>0</v>
      </c>
      <c r="U138" s="33"/>
      <c r="V138" s="33"/>
      <c r="W138" s="33"/>
      <c r="X138" s="33"/>
      <c r="Y138" s="33"/>
      <c r="Z138" s="33"/>
      <c r="AA138" s="33"/>
      <c r="AB138" s="33"/>
      <c r="AC138" s="33"/>
      <c r="AD138" s="33"/>
      <c r="AE138" s="33"/>
      <c r="AR138" s="158" t="s">
        <v>87</v>
      </c>
      <c r="AT138" s="158" t="s">
        <v>184</v>
      </c>
      <c r="AU138" s="158" t="s">
        <v>79</v>
      </c>
      <c r="AY138" s="18" t="s">
        <v>182</v>
      </c>
      <c r="BE138" s="159">
        <f>IF(N138="základní",J138,0)</f>
        <v>0</v>
      </c>
      <c r="BF138" s="159">
        <f>IF(N138="snížená",J138,0)</f>
        <v>0</v>
      </c>
      <c r="BG138" s="159">
        <f>IF(N138="zákl. přenesená",J138,0)</f>
        <v>0</v>
      </c>
      <c r="BH138" s="159">
        <f>IF(N138="sníž. přenesená",J138,0)</f>
        <v>0</v>
      </c>
      <c r="BI138" s="159">
        <f>IF(N138="nulová",J138,0)</f>
        <v>0</v>
      </c>
      <c r="BJ138" s="18" t="s">
        <v>15</v>
      </c>
      <c r="BK138" s="159">
        <f>ROUND(I138*H138,2)</f>
        <v>0</v>
      </c>
      <c r="BL138" s="18" t="s">
        <v>87</v>
      </c>
      <c r="BM138" s="158" t="s">
        <v>1751</v>
      </c>
    </row>
    <row r="139" spans="1:65" s="2" customFormat="1" ht="16.5" customHeight="1">
      <c r="A139" s="33"/>
      <c r="B139" s="146"/>
      <c r="C139" s="147" t="s">
        <v>235</v>
      </c>
      <c r="D139" s="342" t="s">
        <v>184</v>
      </c>
      <c r="E139" s="148" t="s">
        <v>1752</v>
      </c>
      <c r="F139" s="149" t="s">
        <v>1753</v>
      </c>
      <c r="G139" s="150" t="s">
        <v>194</v>
      </c>
      <c r="H139" s="151">
        <v>290</v>
      </c>
      <c r="I139" s="152"/>
      <c r="J139" s="153">
        <f>ROUND(I139*H139,2)</f>
        <v>0</v>
      </c>
      <c r="K139" s="149" t="s">
        <v>3</v>
      </c>
      <c r="L139" s="34"/>
      <c r="M139" s="154" t="s">
        <v>3</v>
      </c>
      <c r="N139" s="155" t="s">
        <v>42</v>
      </c>
      <c r="O139" s="54"/>
      <c r="P139" s="156">
        <f>O139*H139</f>
        <v>0</v>
      </c>
      <c r="Q139" s="156">
        <v>0</v>
      </c>
      <c r="R139" s="156">
        <f>Q139*H139</f>
        <v>0</v>
      </c>
      <c r="S139" s="156">
        <v>0</v>
      </c>
      <c r="T139" s="157">
        <f>S139*H139</f>
        <v>0</v>
      </c>
      <c r="U139" s="33"/>
      <c r="V139" s="33"/>
      <c r="W139" s="33"/>
      <c r="X139" s="33"/>
      <c r="Y139" s="33"/>
      <c r="Z139" s="33"/>
      <c r="AA139" s="33"/>
      <c r="AB139" s="33"/>
      <c r="AC139" s="33"/>
      <c r="AD139" s="33"/>
      <c r="AE139" s="33"/>
      <c r="AR139" s="158" t="s">
        <v>87</v>
      </c>
      <c r="AT139" s="158" t="s">
        <v>184</v>
      </c>
      <c r="AU139" s="158" t="s">
        <v>79</v>
      </c>
      <c r="AY139" s="18" t="s">
        <v>182</v>
      </c>
      <c r="BE139" s="159">
        <f>IF(N139="základní",J139,0)</f>
        <v>0</v>
      </c>
      <c r="BF139" s="159">
        <f>IF(N139="snížená",J139,0)</f>
        <v>0</v>
      </c>
      <c r="BG139" s="159">
        <f>IF(N139="zákl. přenesená",J139,0)</f>
        <v>0</v>
      </c>
      <c r="BH139" s="159">
        <f>IF(N139="sníž. přenesená",J139,0)</f>
        <v>0</v>
      </c>
      <c r="BI139" s="159">
        <f>IF(N139="nulová",J139,0)</f>
        <v>0</v>
      </c>
      <c r="BJ139" s="18" t="s">
        <v>15</v>
      </c>
      <c r="BK139" s="159">
        <f>ROUND(I139*H139,2)</f>
        <v>0</v>
      </c>
      <c r="BL139" s="18" t="s">
        <v>87</v>
      </c>
      <c r="BM139" s="158" t="s">
        <v>1754</v>
      </c>
    </row>
    <row r="140" spans="2:51" s="13" customFormat="1" ht="12">
      <c r="B140" s="160"/>
      <c r="D140" s="343" t="s">
        <v>190</v>
      </c>
      <c r="E140" s="161" t="s">
        <v>3</v>
      </c>
      <c r="F140" s="162" t="s">
        <v>1755</v>
      </c>
      <c r="H140" s="163">
        <v>290</v>
      </c>
      <c r="I140" s="164"/>
      <c r="L140" s="160"/>
      <c r="M140" s="165"/>
      <c r="N140" s="166"/>
      <c r="O140" s="166"/>
      <c r="P140" s="166"/>
      <c r="Q140" s="166"/>
      <c r="R140" s="166"/>
      <c r="S140" s="166"/>
      <c r="T140" s="167"/>
      <c r="AT140" s="161" t="s">
        <v>190</v>
      </c>
      <c r="AU140" s="161" t="s">
        <v>79</v>
      </c>
      <c r="AV140" s="13" t="s">
        <v>79</v>
      </c>
      <c r="AW140" s="13" t="s">
        <v>33</v>
      </c>
      <c r="AX140" s="13" t="s">
        <v>15</v>
      </c>
      <c r="AY140" s="161" t="s">
        <v>182</v>
      </c>
    </row>
    <row r="141" spans="1:65" s="2" customFormat="1" ht="60">
      <c r="A141" s="33"/>
      <c r="B141" s="146"/>
      <c r="C141" s="147" t="s">
        <v>242</v>
      </c>
      <c r="D141" s="342" t="s">
        <v>184</v>
      </c>
      <c r="E141" s="148" t="s">
        <v>1756</v>
      </c>
      <c r="F141" s="149" t="s">
        <v>1757</v>
      </c>
      <c r="G141" s="150" t="s">
        <v>300</v>
      </c>
      <c r="H141" s="151">
        <v>5</v>
      </c>
      <c r="I141" s="152"/>
      <c r="J141" s="153">
        <f>ROUND(I141*H141,2)</f>
        <v>0</v>
      </c>
      <c r="K141" s="149" t="s">
        <v>3</v>
      </c>
      <c r="L141" s="34"/>
      <c r="M141" s="154" t="s">
        <v>3</v>
      </c>
      <c r="N141" s="155" t="s">
        <v>42</v>
      </c>
      <c r="O141" s="54"/>
      <c r="P141" s="156">
        <f>O141*H141</f>
        <v>0</v>
      </c>
      <c r="Q141" s="156">
        <v>0</v>
      </c>
      <c r="R141" s="156">
        <f>Q141*H141</f>
        <v>0</v>
      </c>
      <c r="S141" s="156">
        <v>0</v>
      </c>
      <c r="T141" s="157">
        <f>S141*H141</f>
        <v>0</v>
      </c>
      <c r="U141" s="33"/>
      <c r="V141" s="33"/>
      <c r="W141" s="33"/>
      <c r="X141" s="33"/>
      <c r="Y141" s="33"/>
      <c r="Z141" s="33"/>
      <c r="AA141" s="33"/>
      <c r="AB141" s="33"/>
      <c r="AC141" s="33"/>
      <c r="AD141" s="33"/>
      <c r="AE141" s="33"/>
      <c r="AR141" s="158" t="s">
        <v>87</v>
      </c>
      <c r="AT141" s="158" t="s">
        <v>184</v>
      </c>
      <c r="AU141" s="158" t="s">
        <v>79</v>
      </c>
      <c r="AY141" s="18" t="s">
        <v>182</v>
      </c>
      <c r="BE141" s="159">
        <f>IF(N141="základní",J141,0)</f>
        <v>0</v>
      </c>
      <c r="BF141" s="159">
        <f>IF(N141="snížená",J141,0)</f>
        <v>0</v>
      </c>
      <c r="BG141" s="159">
        <f>IF(N141="zákl. přenesená",J141,0)</f>
        <v>0</v>
      </c>
      <c r="BH141" s="159">
        <f>IF(N141="sníž. přenesená",J141,0)</f>
        <v>0</v>
      </c>
      <c r="BI141" s="159">
        <f>IF(N141="nulová",J141,0)</f>
        <v>0</v>
      </c>
      <c r="BJ141" s="18" t="s">
        <v>15</v>
      </c>
      <c r="BK141" s="159">
        <f>ROUND(I141*H141,2)</f>
        <v>0</v>
      </c>
      <c r="BL141" s="18" t="s">
        <v>87</v>
      </c>
      <c r="BM141" s="158" t="s">
        <v>1758</v>
      </c>
    </row>
    <row r="142" spans="2:63" s="12" customFormat="1" ht="22.9" customHeight="1">
      <c r="B142" s="133"/>
      <c r="D142" s="344" t="s">
        <v>70</v>
      </c>
      <c r="E142" s="144" t="s">
        <v>240</v>
      </c>
      <c r="F142" s="144" t="s">
        <v>241</v>
      </c>
      <c r="I142" s="136"/>
      <c r="J142" s="145">
        <f>BK142</f>
        <v>0</v>
      </c>
      <c r="L142" s="133"/>
      <c r="M142" s="138"/>
      <c r="N142" s="139"/>
      <c r="O142" s="139"/>
      <c r="P142" s="140">
        <f>SUM(P143:P147)</f>
        <v>0</v>
      </c>
      <c r="Q142" s="139"/>
      <c r="R142" s="140">
        <f>SUM(R143:R147)</f>
        <v>0</v>
      </c>
      <c r="S142" s="139"/>
      <c r="T142" s="141">
        <f>SUM(T143:T147)</f>
        <v>0</v>
      </c>
      <c r="AR142" s="134" t="s">
        <v>15</v>
      </c>
      <c r="AT142" s="142" t="s">
        <v>70</v>
      </c>
      <c r="AU142" s="142" t="s">
        <v>15</v>
      </c>
      <c r="AY142" s="134" t="s">
        <v>182</v>
      </c>
      <c r="BK142" s="143">
        <f>SUM(BK143:BK147)</f>
        <v>0</v>
      </c>
    </row>
    <row r="143" spans="1:65" s="2" customFormat="1" ht="44.25" customHeight="1">
      <c r="A143" s="33"/>
      <c r="B143" s="146"/>
      <c r="C143" s="147" t="s">
        <v>247</v>
      </c>
      <c r="D143" s="342" t="s">
        <v>184</v>
      </c>
      <c r="E143" s="148" t="s">
        <v>1189</v>
      </c>
      <c r="F143" s="149" t="s">
        <v>1190</v>
      </c>
      <c r="G143" s="150" t="s">
        <v>245</v>
      </c>
      <c r="H143" s="151">
        <v>13.375</v>
      </c>
      <c r="I143" s="152"/>
      <c r="J143" s="153">
        <f>ROUND(I143*H143,2)</f>
        <v>0</v>
      </c>
      <c r="K143" s="149" t="s">
        <v>188</v>
      </c>
      <c r="L143" s="34"/>
      <c r="M143" s="154" t="s">
        <v>3</v>
      </c>
      <c r="N143" s="155" t="s">
        <v>42</v>
      </c>
      <c r="O143" s="54"/>
      <c r="P143" s="156">
        <f>O143*H143</f>
        <v>0</v>
      </c>
      <c r="Q143" s="156">
        <v>0</v>
      </c>
      <c r="R143" s="156">
        <f>Q143*H143</f>
        <v>0</v>
      </c>
      <c r="S143" s="156">
        <v>0</v>
      </c>
      <c r="T143" s="157">
        <f>S143*H143</f>
        <v>0</v>
      </c>
      <c r="U143" s="33"/>
      <c r="V143" s="33"/>
      <c r="W143" s="33"/>
      <c r="X143" s="33"/>
      <c r="Y143" s="33"/>
      <c r="Z143" s="33"/>
      <c r="AA143" s="33"/>
      <c r="AB143" s="33"/>
      <c r="AC143" s="33"/>
      <c r="AD143" s="33"/>
      <c r="AE143" s="33"/>
      <c r="AR143" s="158" t="s">
        <v>87</v>
      </c>
      <c r="AT143" s="158" t="s">
        <v>184</v>
      </c>
      <c r="AU143" s="158" t="s">
        <v>79</v>
      </c>
      <c r="AY143" s="18" t="s">
        <v>182</v>
      </c>
      <c r="BE143" s="159">
        <f>IF(N143="základní",J143,0)</f>
        <v>0</v>
      </c>
      <c r="BF143" s="159">
        <f>IF(N143="snížená",J143,0)</f>
        <v>0</v>
      </c>
      <c r="BG143" s="159">
        <f>IF(N143="zákl. přenesená",J143,0)</f>
        <v>0</v>
      </c>
      <c r="BH143" s="159">
        <f>IF(N143="sníž. přenesená",J143,0)</f>
        <v>0</v>
      </c>
      <c r="BI143" s="159">
        <f>IF(N143="nulová",J143,0)</f>
        <v>0</v>
      </c>
      <c r="BJ143" s="18" t="s">
        <v>15</v>
      </c>
      <c r="BK143" s="159">
        <f>ROUND(I143*H143,2)</f>
        <v>0</v>
      </c>
      <c r="BL143" s="18" t="s">
        <v>87</v>
      </c>
      <c r="BM143" s="158" t="s">
        <v>1759</v>
      </c>
    </row>
    <row r="144" spans="1:65" s="2" customFormat="1" ht="33" customHeight="1">
      <c r="A144" s="33"/>
      <c r="B144" s="146"/>
      <c r="C144" s="147" t="s">
        <v>251</v>
      </c>
      <c r="D144" s="342" t="s">
        <v>184</v>
      </c>
      <c r="E144" s="148" t="s">
        <v>248</v>
      </c>
      <c r="F144" s="149" t="s">
        <v>249</v>
      </c>
      <c r="G144" s="150" t="s">
        <v>245</v>
      </c>
      <c r="H144" s="151">
        <v>13.375</v>
      </c>
      <c r="I144" s="152"/>
      <c r="J144" s="153">
        <f>ROUND(I144*H144,2)</f>
        <v>0</v>
      </c>
      <c r="K144" s="149" t="s">
        <v>188</v>
      </c>
      <c r="L144" s="34"/>
      <c r="M144" s="154" t="s">
        <v>3</v>
      </c>
      <c r="N144" s="155" t="s">
        <v>42</v>
      </c>
      <c r="O144" s="54"/>
      <c r="P144" s="156">
        <f>O144*H144</f>
        <v>0</v>
      </c>
      <c r="Q144" s="156">
        <v>0</v>
      </c>
      <c r="R144" s="156">
        <f>Q144*H144</f>
        <v>0</v>
      </c>
      <c r="S144" s="156">
        <v>0</v>
      </c>
      <c r="T144" s="157">
        <f>S144*H144</f>
        <v>0</v>
      </c>
      <c r="U144" s="33"/>
      <c r="V144" s="33"/>
      <c r="W144" s="33"/>
      <c r="X144" s="33"/>
      <c r="Y144" s="33"/>
      <c r="Z144" s="33"/>
      <c r="AA144" s="33"/>
      <c r="AB144" s="33"/>
      <c r="AC144" s="33"/>
      <c r="AD144" s="33"/>
      <c r="AE144" s="33"/>
      <c r="AR144" s="158" t="s">
        <v>87</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87</v>
      </c>
      <c r="BM144" s="158" t="s">
        <v>1760</v>
      </c>
    </row>
    <row r="145" spans="1:65" s="2" customFormat="1" ht="44.25" customHeight="1">
      <c r="A145" s="33"/>
      <c r="B145" s="146"/>
      <c r="C145" s="147" t="s">
        <v>256</v>
      </c>
      <c r="D145" s="342" t="s">
        <v>184</v>
      </c>
      <c r="E145" s="148" t="s">
        <v>252</v>
      </c>
      <c r="F145" s="149" t="s">
        <v>253</v>
      </c>
      <c r="G145" s="150" t="s">
        <v>245</v>
      </c>
      <c r="H145" s="151">
        <v>401.25</v>
      </c>
      <c r="I145" s="152"/>
      <c r="J145" s="153">
        <f>ROUND(I145*H145,2)</f>
        <v>0</v>
      </c>
      <c r="K145" s="149" t="s">
        <v>188</v>
      </c>
      <c r="L145" s="34"/>
      <c r="M145" s="154" t="s">
        <v>3</v>
      </c>
      <c r="N145" s="155" t="s">
        <v>42</v>
      </c>
      <c r="O145" s="54"/>
      <c r="P145" s="156">
        <f>O145*H145</f>
        <v>0</v>
      </c>
      <c r="Q145" s="156">
        <v>0</v>
      </c>
      <c r="R145" s="156">
        <f>Q145*H145</f>
        <v>0</v>
      </c>
      <c r="S145" s="156">
        <v>0</v>
      </c>
      <c r="T145" s="157">
        <f>S145*H145</f>
        <v>0</v>
      </c>
      <c r="U145" s="33"/>
      <c r="V145" s="33"/>
      <c r="W145" s="33"/>
      <c r="X145" s="33"/>
      <c r="Y145" s="33"/>
      <c r="Z145" s="33"/>
      <c r="AA145" s="33"/>
      <c r="AB145" s="33"/>
      <c r="AC145" s="33"/>
      <c r="AD145" s="33"/>
      <c r="AE145" s="33"/>
      <c r="AR145" s="158" t="s">
        <v>87</v>
      </c>
      <c r="AT145" s="158" t="s">
        <v>184</v>
      </c>
      <c r="AU145" s="158" t="s">
        <v>79</v>
      </c>
      <c r="AY145" s="18" t="s">
        <v>182</v>
      </c>
      <c r="BE145" s="159">
        <f>IF(N145="základní",J145,0)</f>
        <v>0</v>
      </c>
      <c r="BF145" s="159">
        <f>IF(N145="snížená",J145,0)</f>
        <v>0</v>
      </c>
      <c r="BG145" s="159">
        <f>IF(N145="zákl. přenesená",J145,0)</f>
        <v>0</v>
      </c>
      <c r="BH145" s="159">
        <f>IF(N145="sníž. přenesená",J145,0)</f>
        <v>0</v>
      </c>
      <c r="BI145" s="159">
        <f>IF(N145="nulová",J145,0)</f>
        <v>0</v>
      </c>
      <c r="BJ145" s="18" t="s">
        <v>15</v>
      </c>
      <c r="BK145" s="159">
        <f>ROUND(I145*H145,2)</f>
        <v>0</v>
      </c>
      <c r="BL145" s="18" t="s">
        <v>87</v>
      </c>
      <c r="BM145" s="158" t="s">
        <v>1761</v>
      </c>
    </row>
    <row r="146" spans="2:51" s="13" customFormat="1" ht="12">
      <c r="B146" s="160"/>
      <c r="D146" s="343" t="s">
        <v>190</v>
      </c>
      <c r="F146" s="162" t="s">
        <v>1762</v>
      </c>
      <c r="H146" s="163">
        <v>401.25</v>
      </c>
      <c r="I146" s="164"/>
      <c r="L146" s="160"/>
      <c r="M146" s="165"/>
      <c r="N146" s="166"/>
      <c r="O146" s="166"/>
      <c r="P146" s="166"/>
      <c r="Q146" s="166"/>
      <c r="R146" s="166"/>
      <c r="S146" s="166"/>
      <c r="T146" s="167"/>
      <c r="AT146" s="161" t="s">
        <v>190</v>
      </c>
      <c r="AU146" s="161" t="s">
        <v>79</v>
      </c>
      <c r="AV146" s="13" t="s">
        <v>79</v>
      </c>
      <c r="AW146" s="13" t="s">
        <v>4</v>
      </c>
      <c r="AX146" s="13" t="s">
        <v>15</v>
      </c>
      <c r="AY146" s="161" t="s">
        <v>182</v>
      </c>
    </row>
    <row r="147" spans="1:65" s="2" customFormat="1" ht="44.25" customHeight="1">
      <c r="A147" s="33"/>
      <c r="B147" s="146"/>
      <c r="C147" s="147" t="s">
        <v>9</v>
      </c>
      <c r="D147" s="342" t="s">
        <v>184</v>
      </c>
      <c r="E147" s="148" t="s">
        <v>257</v>
      </c>
      <c r="F147" s="149" t="s">
        <v>258</v>
      </c>
      <c r="G147" s="150" t="s">
        <v>245</v>
      </c>
      <c r="H147" s="151">
        <v>13.375</v>
      </c>
      <c r="I147" s="152"/>
      <c r="J147" s="153">
        <f>ROUND(I147*H147,2)</f>
        <v>0</v>
      </c>
      <c r="K147" s="149" t="s">
        <v>188</v>
      </c>
      <c r="L147" s="34"/>
      <c r="M147" s="154" t="s">
        <v>3</v>
      </c>
      <c r="N147" s="155" t="s">
        <v>42</v>
      </c>
      <c r="O147" s="54"/>
      <c r="P147" s="156">
        <f>O147*H147</f>
        <v>0</v>
      </c>
      <c r="Q147" s="156">
        <v>0</v>
      </c>
      <c r="R147" s="156">
        <f>Q147*H147</f>
        <v>0</v>
      </c>
      <c r="S147" s="156">
        <v>0</v>
      </c>
      <c r="T147" s="157">
        <f>S147*H147</f>
        <v>0</v>
      </c>
      <c r="U147" s="33"/>
      <c r="V147" s="33"/>
      <c r="W147" s="33"/>
      <c r="X147" s="33"/>
      <c r="Y147" s="33"/>
      <c r="Z147" s="33"/>
      <c r="AA147" s="33"/>
      <c r="AB147" s="33"/>
      <c r="AC147" s="33"/>
      <c r="AD147" s="33"/>
      <c r="AE147" s="33"/>
      <c r="AR147" s="158" t="s">
        <v>87</v>
      </c>
      <c r="AT147" s="158" t="s">
        <v>184</v>
      </c>
      <c r="AU147" s="158" t="s">
        <v>79</v>
      </c>
      <c r="AY147" s="18" t="s">
        <v>182</v>
      </c>
      <c r="BE147" s="159">
        <f>IF(N147="základní",J147,0)</f>
        <v>0</v>
      </c>
      <c r="BF147" s="159">
        <f>IF(N147="snížená",J147,0)</f>
        <v>0</v>
      </c>
      <c r="BG147" s="159">
        <f>IF(N147="zákl. přenesená",J147,0)</f>
        <v>0</v>
      </c>
      <c r="BH147" s="159">
        <f>IF(N147="sníž. přenesená",J147,0)</f>
        <v>0</v>
      </c>
      <c r="BI147" s="159">
        <f>IF(N147="nulová",J147,0)</f>
        <v>0</v>
      </c>
      <c r="BJ147" s="18" t="s">
        <v>15</v>
      </c>
      <c r="BK147" s="159">
        <f>ROUND(I147*H147,2)</f>
        <v>0</v>
      </c>
      <c r="BL147" s="18" t="s">
        <v>87</v>
      </c>
      <c r="BM147" s="158" t="s">
        <v>1763</v>
      </c>
    </row>
    <row r="148" spans="2:63" s="12" customFormat="1" ht="22.9" customHeight="1">
      <c r="B148" s="133"/>
      <c r="D148" s="344" t="s">
        <v>70</v>
      </c>
      <c r="E148" s="144" t="s">
        <v>260</v>
      </c>
      <c r="F148" s="144" t="s">
        <v>261</v>
      </c>
      <c r="I148" s="136"/>
      <c r="J148" s="145">
        <f>BK148</f>
        <v>0</v>
      </c>
      <c r="L148" s="133"/>
      <c r="M148" s="138"/>
      <c r="N148" s="139"/>
      <c r="O148" s="139"/>
      <c r="P148" s="140">
        <f>P149</f>
        <v>0</v>
      </c>
      <c r="Q148" s="139"/>
      <c r="R148" s="140">
        <f>R149</f>
        <v>0</v>
      </c>
      <c r="S148" s="139"/>
      <c r="T148" s="141">
        <f>T149</f>
        <v>0</v>
      </c>
      <c r="AR148" s="134" t="s">
        <v>15</v>
      </c>
      <c r="AT148" s="142" t="s">
        <v>70</v>
      </c>
      <c r="AU148" s="142" t="s">
        <v>15</v>
      </c>
      <c r="AY148" s="134" t="s">
        <v>182</v>
      </c>
      <c r="BK148" s="143">
        <f>BK149</f>
        <v>0</v>
      </c>
    </row>
    <row r="149" spans="1:65" s="2" customFormat="1" ht="55.5" customHeight="1">
      <c r="A149" s="33"/>
      <c r="B149" s="146"/>
      <c r="C149" s="147" t="s">
        <v>269</v>
      </c>
      <c r="D149" s="342" t="s">
        <v>184</v>
      </c>
      <c r="E149" s="148" t="s">
        <v>1195</v>
      </c>
      <c r="F149" s="149" t="s">
        <v>1196</v>
      </c>
      <c r="G149" s="150" t="s">
        <v>245</v>
      </c>
      <c r="H149" s="151">
        <v>7.327</v>
      </c>
      <c r="I149" s="152"/>
      <c r="J149" s="153">
        <f>ROUND(I149*H149,2)</f>
        <v>0</v>
      </c>
      <c r="K149" s="149" t="s">
        <v>188</v>
      </c>
      <c r="L149" s="34"/>
      <c r="M149" s="154" t="s">
        <v>3</v>
      </c>
      <c r="N149" s="155" t="s">
        <v>42</v>
      </c>
      <c r="O149" s="54"/>
      <c r="P149" s="156">
        <f>O149*H149</f>
        <v>0</v>
      </c>
      <c r="Q149" s="156">
        <v>0</v>
      </c>
      <c r="R149" s="156">
        <f>Q149*H149</f>
        <v>0</v>
      </c>
      <c r="S149" s="156">
        <v>0</v>
      </c>
      <c r="T149" s="157">
        <f>S149*H149</f>
        <v>0</v>
      </c>
      <c r="U149" s="33"/>
      <c r="V149" s="33"/>
      <c r="W149" s="33"/>
      <c r="X149" s="33"/>
      <c r="Y149" s="33"/>
      <c r="Z149" s="33"/>
      <c r="AA149" s="33"/>
      <c r="AB149" s="33"/>
      <c r="AC149" s="33"/>
      <c r="AD149" s="33"/>
      <c r="AE149" s="33"/>
      <c r="AR149" s="158" t="s">
        <v>87</v>
      </c>
      <c r="AT149" s="158" t="s">
        <v>184</v>
      </c>
      <c r="AU149" s="158" t="s">
        <v>79</v>
      </c>
      <c r="AY149" s="18" t="s">
        <v>182</v>
      </c>
      <c r="BE149" s="159">
        <f>IF(N149="základní",J149,0)</f>
        <v>0</v>
      </c>
      <c r="BF149" s="159">
        <f>IF(N149="snížená",J149,0)</f>
        <v>0</v>
      </c>
      <c r="BG149" s="159">
        <f>IF(N149="zákl. přenesená",J149,0)</f>
        <v>0</v>
      </c>
      <c r="BH149" s="159">
        <f>IF(N149="sníž. přenesená",J149,0)</f>
        <v>0</v>
      </c>
      <c r="BI149" s="159">
        <f>IF(N149="nulová",J149,0)</f>
        <v>0</v>
      </c>
      <c r="BJ149" s="18" t="s">
        <v>15</v>
      </c>
      <c r="BK149" s="159">
        <f>ROUND(I149*H149,2)</f>
        <v>0</v>
      </c>
      <c r="BL149" s="18" t="s">
        <v>87</v>
      </c>
      <c r="BM149" s="158" t="s">
        <v>1764</v>
      </c>
    </row>
    <row r="150" spans="2:63" s="12" customFormat="1" ht="25.9" customHeight="1">
      <c r="B150" s="133"/>
      <c r="D150" s="344" t="s">
        <v>70</v>
      </c>
      <c r="E150" s="135" t="s">
        <v>265</v>
      </c>
      <c r="F150" s="135" t="s">
        <v>266</v>
      </c>
      <c r="I150" s="136"/>
      <c r="J150" s="137">
        <f>BK150</f>
        <v>0</v>
      </c>
      <c r="L150" s="133"/>
      <c r="M150" s="138"/>
      <c r="N150" s="139"/>
      <c r="O150" s="139"/>
      <c r="P150" s="140">
        <f>P151</f>
        <v>0</v>
      </c>
      <c r="Q150" s="139"/>
      <c r="R150" s="140">
        <f>R151</f>
        <v>0.10819999999999999</v>
      </c>
      <c r="S150" s="139"/>
      <c r="T150" s="141">
        <f>T151</f>
        <v>0</v>
      </c>
      <c r="AR150" s="134" t="s">
        <v>79</v>
      </c>
      <c r="AT150" s="142" t="s">
        <v>70</v>
      </c>
      <c r="AU150" s="142" t="s">
        <v>71</v>
      </c>
      <c r="AY150" s="134" t="s">
        <v>182</v>
      </c>
      <c r="BK150" s="143">
        <f>BK151</f>
        <v>0</v>
      </c>
    </row>
    <row r="151" spans="2:63" s="12" customFormat="1" ht="22.9" customHeight="1">
      <c r="B151" s="133"/>
      <c r="D151" s="344" t="s">
        <v>70</v>
      </c>
      <c r="E151" s="144" t="s">
        <v>1765</v>
      </c>
      <c r="F151" s="144" t="s">
        <v>1766</v>
      </c>
      <c r="I151" s="136"/>
      <c r="J151" s="145">
        <f>BK151</f>
        <v>0</v>
      </c>
      <c r="L151" s="133"/>
      <c r="M151" s="138"/>
      <c r="N151" s="139"/>
      <c r="O151" s="139"/>
      <c r="P151" s="140">
        <f>SUM(P152:P158)</f>
        <v>0</v>
      </c>
      <c r="Q151" s="139"/>
      <c r="R151" s="140">
        <f>SUM(R152:R158)</f>
        <v>0.10819999999999999</v>
      </c>
      <c r="S151" s="139"/>
      <c r="T151" s="141">
        <f>SUM(T152:T158)</f>
        <v>0</v>
      </c>
      <c r="AR151" s="134" t="s">
        <v>79</v>
      </c>
      <c r="AT151" s="142" t="s">
        <v>70</v>
      </c>
      <c r="AU151" s="142" t="s">
        <v>15</v>
      </c>
      <c r="AY151" s="134" t="s">
        <v>182</v>
      </c>
      <c r="BK151" s="143">
        <f>SUM(BK152:BK158)</f>
        <v>0</v>
      </c>
    </row>
    <row r="152" spans="1:65" s="2" customFormat="1" ht="48">
      <c r="A152" s="33"/>
      <c r="B152" s="146"/>
      <c r="C152" s="147" t="s">
        <v>273</v>
      </c>
      <c r="D152" s="342" t="s">
        <v>184</v>
      </c>
      <c r="E152" s="148" t="s">
        <v>1767</v>
      </c>
      <c r="F152" s="149" t="s">
        <v>1768</v>
      </c>
      <c r="G152" s="150" t="s">
        <v>300</v>
      </c>
      <c r="H152" s="151">
        <v>10</v>
      </c>
      <c r="I152" s="152"/>
      <c r="J152" s="153">
        <f>ROUND(I152*H152,2)</f>
        <v>0</v>
      </c>
      <c r="K152" s="149" t="s">
        <v>3</v>
      </c>
      <c r="L152" s="34"/>
      <c r="M152" s="154" t="s">
        <v>3</v>
      </c>
      <c r="N152" s="155" t="s">
        <v>42</v>
      </c>
      <c r="O152" s="54"/>
      <c r="P152" s="156">
        <f>O152*H152</f>
        <v>0</v>
      </c>
      <c r="Q152" s="156">
        <v>0.01082</v>
      </c>
      <c r="R152" s="156">
        <f>Q152*H152</f>
        <v>0.10819999999999999</v>
      </c>
      <c r="S152" s="156">
        <v>0</v>
      </c>
      <c r="T152" s="157">
        <f>S152*H152</f>
        <v>0</v>
      </c>
      <c r="U152" s="33"/>
      <c r="V152" s="33"/>
      <c r="W152" s="33"/>
      <c r="X152" s="33"/>
      <c r="Y152" s="33"/>
      <c r="Z152" s="33"/>
      <c r="AA152" s="33"/>
      <c r="AB152" s="33"/>
      <c r="AC152" s="33"/>
      <c r="AD152" s="33"/>
      <c r="AE152" s="33"/>
      <c r="AR152" s="158" t="s">
        <v>269</v>
      </c>
      <c r="AT152" s="158" t="s">
        <v>184</v>
      </c>
      <c r="AU152" s="158" t="s">
        <v>79</v>
      </c>
      <c r="AY152" s="18" t="s">
        <v>182</v>
      </c>
      <c r="BE152" s="159">
        <f>IF(N152="základní",J152,0)</f>
        <v>0</v>
      </c>
      <c r="BF152" s="159">
        <f>IF(N152="snížená",J152,0)</f>
        <v>0</v>
      </c>
      <c r="BG152" s="159">
        <f>IF(N152="zákl. přenesená",J152,0)</f>
        <v>0</v>
      </c>
      <c r="BH152" s="159">
        <f>IF(N152="sníž. přenesená",J152,0)</f>
        <v>0</v>
      </c>
      <c r="BI152" s="159">
        <f>IF(N152="nulová",J152,0)</f>
        <v>0</v>
      </c>
      <c r="BJ152" s="18" t="s">
        <v>15</v>
      </c>
      <c r="BK152" s="159">
        <f>ROUND(I152*H152,2)</f>
        <v>0</v>
      </c>
      <c r="BL152" s="18" t="s">
        <v>269</v>
      </c>
      <c r="BM152" s="158" t="s">
        <v>1769</v>
      </c>
    </row>
    <row r="153" spans="2:51" s="15" customFormat="1" ht="12">
      <c r="B153" s="176"/>
      <c r="D153" s="343" t="s">
        <v>190</v>
      </c>
      <c r="E153" s="177" t="s">
        <v>3</v>
      </c>
      <c r="F153" s="178" t="s">
        <v>1770</v>
      </c>
      <c r="H153" s="177" t="s">
        <v>3</v>
      </c>
      <c r="I153" s="179"/>
      <c r="L153" s="176"/>
      <c r="M153" s="180"/>
      <c r="N153" s="181"/>
      <c r="O153" s="181"/>
      <c r="P153" s="181"/>
      <c r="Q153" s="181"/>
      <c r="R153" s="181"/>
      <c r="S153" s="181"/>
      <c r="T153" s="182"/>
      <c r="AT153" s="177" t="s">
        <v>190</v>
      </c>
      <c r="AU153" s="177" t="s">
        <v>79</v>
      </c>
      <c r="AV153" s="15" t="s">
        <v>15</v>
      </c>
      <c r="AW153" s="15" t="s">
        <v>33</v>
      </c>
      <c r="AX153" s="15" t="s">
        <v>71</v>
      </c>
      <c r="AY153" s="177" t="s">
        <v>182</v>
      </c>
    </row>
    <row r="154" spans="2:51" s="13" customFormat="1" ht="12">
      <c r="B154" s="160"/>
      <c r="D154" s="343" t="s">
        <v>190</v>
      </c>
      <c r="E154" s="161" t="s">
        <v>3</v>
      </c>
      <c r="F154" s="162" t="s">
        <v>111</v>
      </c>
      <c r="H154" s="163">
        <v>5</v>
      </c>
      <c r="I154" s="164"/>
      <c r="L154" s="160"/>
      <c r="M154" s="165"/>
      <c r="N154" s="166"/>
      <c r="O154" s="166"/>
      <c r="P154" s="166"/>
      <c r="Q154" s="166"/>
      <c r="R154" s="166"/>
      <c r="S154" s="166"/>
      <c r="T154" s="167"/>
      <c r="AT154" s="161" t="s">
        <v>190</v>
      </c>
      <c r="AU154" s="161" t="s">
        <v>79</v>
      </c>
      <c r="AV154" s="13" t="s">
        <v>79</v>
      </c>
      <c r="AW154" s="13" t="s">
        <v>33</v>
      </c>
      <c r="AX154" s="13" t="s">
        <v>71</v>
      </c>
      <c r="AY154" s="161" t="s">
        <v>182</v>
      </c>
    </row>
    <row r="155" spans="2:51" s="15" customFormat="1" ht="12">
      <c r="B155" s="176"/>
      <c r="D155" s="343" t="s">
        <v>190</v>
      </c>
      <c r="E155" s="177" t="s">
        <v>3</v>
      </c>
      <c r="F155" s="178" t="s">
        <v>1725</v>
      </c>
      <c r="H155" s="177" t="s">
        <v>3</v>
      </c>
      <c r="I155" s="179"/>
      <c r="L155" s="176"/>
      <c r="M155" s="180"/>
      <c r="N155" s="181"/>
      <c r="O155" s="181"/>
      <c r="P155" s="181"/>
      <c r="Q155" s="181"/>
      <c r="R155" s="181"/>
      <c r="S155" s="181"/>
      <c r="T155" s="182"/>
      <c r="AT155" s="177" t="s">
        <v>190</v>
      </c>
      <c r="AU155" s="177" t="s">
        <v>79</v>
      </c>
      <c r="AV155" s="15" t="s">
        <v>15</v>
      </c>
      <c r="AW155" s="15" t="s">
        <v>33</v>
      </c>
      <c r="AX155" s="15" t="s">
        <v>71</v>
      </c>
      <c r="AY155" s="177" t="s">
        <v>182</v>
      </c>
    </row>
    <row r="156" spans="2:51" s="13" customFormat="1" ht="12">
      <c r="B156" s="160"/>
      <c r="D156" s="343" t="s">
        <v>190</v>
      </c>
      <c r="E156" s="161" t="s">
        <v>3</v>
      </c>
      <c r="F156" s="162" t="s">
        <v>111</v>
      </c>
      <c r="H156" s="163">
        <v>5</v>
      </c>
      <c r="I156" s="164"/>
      <c r="L156" s="160"/>
      <c r="M156" s="165"/>
      <c r="N156" s="166"/>
      <c r="O156" s="166"/>
      <c r="P156" s="166"/>
      <c r="Q156" s="166"/>
      <c r="R156" s="166"/>
      <c r="S156" s="166"/>
      <c r="T156" s="167"/>
      <c r="AT156" s="161" t="s">
        <v>190</v>
      </c>
      <c r="AU156" s="161" t="s">
        <v>79</v>
      </c>
      <c r="AV156" s="13" t="s">
        <v>79</v>
      </c>
      <c r="AW156" s="13" t="s">
        <v>33</v>
      </c>
      <c r="AX156" s="13" t="s">
        <v>71</v>
      </c>
      <c r="AY156" s="161" t="s">
        <v>182</v>
      </c>
    </row>
    <row r="157" spans="2:51" s="14" customFormat="1" ht="12">
      <c r="B157" s="168"/>
      <c r="D157" s="343" t="s">
        <v>190</v>
      </c>
      <c r="E157" s="169" t="s">
        <v>3</v>
      </c>
      <c r="F157" s="170" t="s">
        <v>198</v>
      </c>
      <c r="H157" s="171">
        <v>10</v>
      </c>
      <c r="I157" s="172"/>
      <c r="L157" s="168"/>
      <c r="M157" s="173"/>
      <c r="N157" s="174"/>
      <c r="O157" s="174"/>
      <c r="P157" s="174"/>
      <c r="Q157" s="174"/>
      <c r="R157" s="174"/>
      <c r="S157" s="174"/>
      <c r="T157" s="175"/>
      <c r="AT157" s="169" t="s">
        <v>190</v>
      </c>
      <c r="AU157" s="169" t="s">
        <v>79</v>
      </c>
      <c r="AV157" s="14" t="s">
        <v>87</v>
      </c>
      <c r="AW157" s="14" t="s">
        <v>33</v>
      </c>
      <c r="AX157" s="14" t="s">
        <v>15</v>
      </c>
      <c r="AY157" s="169" t="s">
        <v>182</v>
      </c>
    </row>
    <row r="158" spans="1:65" s="2" customFormat="1" ht="48">
      <c r="A158" s="33"/>
      <c r="B158" s="146"/>
      <c r="C158" s="147" t="s">
        <v>280</v>
      </c>
      <c r="D158" s="342" t="s">
        <v>184</v>
      </c>
      <c r="E158" s="148" t="s">
        <v>1771</v>
      </c>
      <c r="F158" s="149" t="s">
        <v>1772</v>
      </c>
      <c r="G158" s="150" t="s">
        <v>245</v>
      </c>
      <c r="H158" s="151">
        <v>0.108</v>
      </c>
      <c r="I158" s="152"/>
      <c r="J158" s="153">
        <f>ROUND(I158*H158,2)</f>
        <v>0</v>
      </c>
      <c r="K158" s="149" t="s">
        <v>188</v>
      </c>
      <c r="L158" s="34"/>
      <c r="M158" s="194" t="s">
        <v>3</v>
      </c>
      <c r="N158" s="195" t="s">
        <v>42</v>
      </c>
      <c r="O158" s="196"/>
      <c r="P158" s="197">
        <f>O158*H158</f>
        <v>0</v>
      </c>
      <c r="Q158" s="197">
        <v>0</v>
      </c>
      <c r="R158" s="197">
        <f>Q158*H158</f>
        <v>0</v>
      </c>
      <c r="S158" s="197">
        <v>0</v>
      </c>
      <c r="T158" s="198">
        <f>S158*H158</f>
        <v>0</v>
      </c>
      <c r="U158" s="33"/>
      <c r="V158" s="33"/>
      <c r="W158" s="33"/>
      <c r="X158" s="33"/>
      <c r="Y158" s="33"/>
      <c r="Z158" s="33"/>
      <c r="AA158" s="33"/>
      <c r="AB158" s="33"/>
      <c r="AC158" s="33"/>
      <c r="AD158" s="33"/>
      <c r="AE158" s="33"/>
      <c r="AR158" s="158" t="s">
        <v>269</v>
      </c>
      <c r="AT158" s="158" t="s">
        <v>184</v>
      </c>
      <c r="AU158" s="158" t="s">
        <v>79</v>
      </c>
      <c r="AY158" s="18" t="s">
        <v>182</v>
      </c>
      <c r="BE158" s="159">
        <f>IF(N158="základní",J158,0)</f>
        <v>0</v>
      </c>
      <c r="BF158" s="159">
        <f>IF(N158="snížená",J158,0)</f>
        <v>0</v>
      </c>
      <c r="BG158" s="159">
        <f>IF(N158="zákl. přenesená",J158,0)</f>
        <v>0</v>
      </c>
      <c r="BH158" s="159">
        <f>IF(N158="sníž. přenesená",J158,0)</f>
        <v>0</v>
      </c>
      <c r="BI158" s="159">
        <f>IF(N158="nulová",J158,0)</f>
        <v>0</v>
      </c>
      <c r="BJ158" s="18" t="s">
        <v>15</v>
      </c>
      <c r="BK158" s="159">
        <f>ROUND(I158*H158,2)</f>
        <v>0</v>
      </c>
      <c r="BL158" s="18" t="s">
        <v>269</v>
      </c>
      <c r="BM158" s="158" t="s">
        <v>1773</v>
      </c>
    </row>
    <row r="159" spans="1:31" s="2" customFormat="1" ht="6.95" customHeight="1">
      <c r="A159" s="33"/>
      <c r="B159" s="43"/>
      <c r="C159" s="44"/>
      <c r="D159" s="44"/>
      <c r="E159" s="44"/>
      <c r="F159" s="44"/>
      <c r="G159" s="44"/>
      <c r="H159" s="44"/>
      <c r="I159" s="44"/>
      <c r="J159" s="44"/>
      <c r="K159" s="44"/>
      <c r="L159" s="34"/>
      <c r="M159" s="33"/>
      <c r="O159" s="33"/>
      <c r="P159" s="33"/>
      <c r="Q159" s="33"/>
      <c r="R159" s="33"/>
      <c r="S159" s="33"/>
      <c r="T159" s="33"/>
      <c r="U159" s="33"/>
      <c r="V159" s="33"/>
      <c r="W159" s="33"/>
      <c r="X159" s="33"/>
      <c r="Y159" s="33"/>
      <c r="Z159" s="33"/>
      <c r="AA159" s="33"/>
      <c r="AB159" s="33"/>
      <c r="AC159" s="33"/>
      <c r="AD159" s="33"/>
      <c r="AE159" s="33"/>
    </row>
  </sheetData>
  <autoFilter ref="C91:K158"/>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5"/>
  <sheetViews>
    <sheetView showGridLines="0" workbookViewId="0" topLeftCell="A89">
      <selection activeCell="D93" sqref="D93:D1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131</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s="1" customFormat="1" ht="12" customHeight="1">
      <c r="B8" s="21"/>
      <c r="D8" s="28" t="s">
        <v>139</v>
      </c>
      <c r="L8" s="21"/>
    </row>
    <row r="9" spans="1:31" s="2" customFormat="1" ht="16.5" customHeight="1">
      <c r="A9" s="33"/>
      <c r="B9" s="34"/>
      <c r="C9" s="33"/>
      <c r="D9" s="33"/>
      <c r="E9" s="326" t="s">
        <v>140</v>
      </c>
      <c r="F9" s="329"/>
      <c r="G9" s="329"/>
      <c r="H9" s="329"/>
      <c r="I9" s="33"/>
      <c r="J9" s="33"/>
      <c r="K9" s="33"/>
      <c r="L9" s="99"/>
      <c r="S9" s="33"/>
      <c r="T9" s="33"/>
      <c r="U9" s="33"/>
      <c r="V9" s="33"/>
      <c r="W9" s="33"/>
      <c r="X9" s="33"/>
      <c r="Y9" s="33"/>
      <c r="Z9" s="33"/>
      <c r="AA9" s="33"/>
      <c r="AB9" s="33"/>
      <c r="AC9" s="33"/>
      <c r="AD9" s="33"/>
      <c r="AE9" s="33"/>
    </row>
    <row r="10" spans="1:31" s="2" customFormat="1" ht="12" customHeight="1">
      <c r="A10" s="33"/>
      <c r="B10" s="34"/>
      <c r="C10" s="33"/>
      <c r="D10" s="28" t="s">
        <v>141</v>
      </c>
      <c r="E10" s="33"/>
      <c r="F10" s="33"/>
      <c r="G10" s="33"/>
      <c r="H10" s="33"/>
      <c r="I10" s="33"/>
      <c r="J10" s="33"/>
      <c r="K10" s="33"/>
      <c r="L10" s="99"/>
      <c r="S10" s="33"/>
      <c r="T10" s="33"/>
      <c r="U10" s="33"/>
      <c r="V10" s="33"/>
      <c r="W10" s="33"/>
      <c r="X10" s="33"/>
      <c r="Y10" s="33"/>
      <c r="Z10" s="33"/>
      <c r="AA10" s="33"/>
      <c r="AB10" s="33"/>
      <c r="AC10" s="33"/>
      <c r="AD10" s="33"/>
      <c r="AE10" s="33"/>
    </row>
    <row r="11" spans="1:31" s="2" customFormat="1" ht="16.5" customHeight="1">
      <c r="A11" s="33"/>
      <c r="B11" s="34"/>
      <c r="C11" s="33"/>
      <c r="D11" s="33"/>
      <c r="E11" s="302" t="s">
        <v>1774</v>
      </c>
      <c r="F11" s="329"/>
      <c r="G11" s="329"/>
      <c r="H11" s="329"/>
      <c r="I11" s="33"/>
      <c r="J11" s="33"/>
      <c r="K11" s="33"/>
      <c r="L11" s="99"/>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9"/>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9"/>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stavby'!AU8</f>
        <v>28. 8. 2018</v>
      </c>
      <c r="K14" s="33"/>
      <c r="L14" s="99"/>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9"/>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
        <v>3</v>
      </c>
      <c r="K16" s="33"/>
      <c r="L16" s="99"/>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3</v>
      </c>
      <c r="K17" s="33"/>
      <c r="L17" s="99"/>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9"/>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28" t="s">
        <v>26</v>
      </c>
      <c r="J19" s="29" t="str">
        <f>'Rekapitulace stavby'!AU13</f>
        <v>Vyplň údaj</v>
      </c>
      <c r="K19" s="33"/>
      <c r="L19" s="99"/>
      <c r="S19" s="33"/>
      <c r="T19" s="33"/>
      <c r="U19" s="33"/>
      <c r="V19" s="33"/>
      <c r="W19" s="33"/>
      <c r="X19" s="33"/>
      <c r="Y19" s="33"/>
      <c r="Z19" s="33"/>
      <c r="AA19" s="33"/>
      <c r="AB19" s="33"/>
      <c r="AC19" s="33"/>
      <c r="AD19" s="33"/>
      <c r="AE19" s="33"/>
    </row>
    <row r="20" spans="1:31" s="2" customFormat="1" ht="18" customHeight="1">
      <c r="A20" s="33"/>
      <c r="B20" s="34"/>
      <c r="C20" s="33"/>
      <c r="D20" s="33"/>
      <c r="E20" s="330" t="str">
        <f>'Rekapitulace stavby'!E14</f>
        <v>Vyplň údaj</v>
      </c>
      <c r="F20" s="318"/>
      <c r="G20" s="318"/>
      <c r="H20" s="318"/>
      <c r="I20" s="28" t="s">
        <v>28</v>
      </c>
      <c r="J20" s="29" t="str">
        <f>'Rekapitulace stavby'!AU14</f>
        <v>Vyplň údaj</v>
      </c>
      <c r="K20" s="33"/>
      <c r="L20" s="99"/>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9"/>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28" t="s">
        <v>26</v>
      </c>
      <c r="J22" s="26" t="s">
        <v>3</v>
      </c>
      <c r="K22" s="33"/>
      <c r="L22" s="99"/>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28</v>
      </c>
      <c r="J23" s="26" t="s">
        <v>3</v>
      </c>
      <c r="K23" s="33"/>
      <c r="L23" s="99"/>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9"/>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28" t="s">
        <v>26</v>
      </c>
      <c r="J25" s="26" t="str">
        <f>IF('Rekapitulace stavby'!AU19="","",'Rekapitulace stavby'!AU19)</f>
        <v/>
      </c>
      <c r="K25" s="33"/>
      <c r="L25" s="99"/>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stavby'!AU20="","",'Rekapitulace stavby'!AU20)</f>
        <v/>
      </c>
      <c r="K26" s="33"/>
      <c r="L26" s="99"/>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9"/>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33"/>
      <c r="J28" s="33"/>
      <c r="K28" s="33"/>
      <c r="L28" s="99"/>
      <c r="S28" s="33"/>
      <c r="T28" s="33"/>
      <c r="U28" s="33"/>
      <c r="V28" s="33"/>
      <c r="W28" s="33"/>
      <c r="X28" s="33"/>
      <c r="Y28" s="33"/>
      <c r="Z28" s="33"/>
      <c r="AA28" s="33"/>
      <c r="AB28" s="33"/>
      <c r="AC28" s="33"/>
      <c r="AD28" s="33"/>
      <c r="AE28" s="33"/>
    </row>
    <row r="29" spans="1:31" s="8" customFormat="1" ht="16.5" customHeight="1">
      <c r="A29" s="100"/>
      <c r="B29" s="101"/>
      <c r="C29" s="100"/>
      <c r="D29" s="100"/>
      <c r="E29" s="322" t="s">
        <v>3</v>
      </c>
      <c r="F29" s="322"/>
      <c r="G29" s="322"/>
      <c r="H29" s="32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99"/>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63"/>
      <c r="J31" s="63"/>
      <c r="K31" s="63"/>
      <c r="L31" s="99"/>
      <c r="S31" s="33"/>
      <c r="T31" s="33"/>
      <c r="U31" s="33"/>
      <c r="V31" s="33"/>
      <c r="W31" s="33"/>
      <c r="X31" s="33"/>
      <c r="Y31" s="33"/>
      <c r="Z31" s="33"/>
      <c r="AA31" s="33"/>
      <c r="AB31" s="33"/>
      <c r="AC31" s="33"/>
      <c r="AD31" s="33"/>
      <c r="AE31" s="33"/>
    </row>
    <row r="32" spans="1:31" s="2" customFormat="1" ht="25.35" customHeight="1">
      <c r="A32" s="33"/>
      <c r="B32" s="34"/>
      <c r="C32" s="33"/>
      <c r="D32" s="103" t="s">
        <v>37</v>
      </c>
      <c r="E32" s="33"/>
      <c r="F32" s="33"/>
      <c r="G32" s="33"/>
      <c r="H32" s="33"/>
      <c r="I32" s="33"/>
      <c r="J32" s="68">
        <f>ROUND(J89,2)</f>
        <v>0</v>
      </c>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37" t="s">
        <v>38</v>
      </c>
      <c r="J34" s="37" t="s">
        <v>40</v>
      </c>
      <c r="K34" s="33"/>
      <c r="L34" s="99"/>
      <c r="S34" s="33"/>
      <c r="T34" s="33"/>
      <c r="U34" s="33"/>
      <c r="V34" s="33"/>
      <c r="W34" s="33"/>
      <c r="X34" s="33"/>
      <c r="Y34" s="33"/>
      <c r="Z34" s="33"/>
      <c r="AA34" s="33"/>
      <c r="AB34" s="33"/>
      <c r="AC34" s="33"/>
      <c r="AD34" s="33"/>
      <c r="AE34" s="33"/>
    </row>
    <row r="35" spans="1:31" s="2" customFormat="1" ht="14.45" customHeight="1">
      <c r="A35" s="33"/>
      <c r="B35" s="34"/>
      <c r="C35" s="33"/>
      <c r="D35" s="98" t="s">
        <v>41</v>
      </c>
      <c r="E35" s="28" t="s">
        <v>42</v>
      </c>
      <c r="F35" s="104">
        <f>ROUND((SUM(BE89:BE114)),2)</f>
        <v>0</v>
      </c>
      <c r="G35" s="33"/>
      <c r="H35" s="33"/>
      <c r="I35" s="105">
        <v>0.21</v>
      </c>
      <c r="J35" s="104">
        <f>ROUND(((SUM(BE89:BE114))*I35),2)</f>
        <v>0</v>
      </c>
      <c r="K35" s="33"/>
      <c r="L35" s="99"/>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04">
        <f>ROUND((SUM(BF89:BF114)),2)</f>
        <v>0</v>
      </c>
      <c r="G36" s="33"/>
      <c r="H36" s="33"/>
      <c r="I36" s="105">
        <v>0.15</v>
      </c>
      <c r="J36" s="104">
        <f>ROUND(((SUM(BF89:BF114))*I36),2)</f>
        <v>0</v>
      </c>
      <c r="K36" s="33"/>
      <c r="L36" s="99"/>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4">
        <f>ROUND((SUM(BG89:BG114)),2)</f>
        <v>0</v>
      </c>
      <c r="G37" s="33"/>
      <c r="H37" s="33"/>
      <c r="I37" s="105">
        <v>0.21</v>
      </c>
      <c r="J37" s="104">
        <f>0</f>
        <v>0</v>
      </c>
      <c r="K37" s="33"/>
      <c r="L37" s="99"/>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04">
        <f>ROUND((SUM(BH89:BH114)),2)</f>
        <v>0</v>
      </c>
      <c r="G38" s="33"/>
      <c r="H38" s="33"/>
      <c r="I38" s="105">
        <v>0.15</v>
      </c>
      <c r="J38" s="104">
        <f>0</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04">
        <f>ROUND((SUM(BI89:BI114)),2)</f>
        <v>0</v>
      </c>
      <c r="G39" s="33"/>
      <c r="H39" s="33"/>
      <c r="I39" s="105">
        <v>0</v>
      </c>
      <c r="J39" s="104">
        <f>0</f>
        <v>0</v>
      </c>
      <c r="K39" s="33"/>
      <c r="L39" s="99"/>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9"/>
      <c r="S40" s="33"/>
      <c r="T40" s="33"/>
      <c r="U40" s="33"/>
      <c r="V40" s="33"/>
      <c r="W40" s="33"/>
      <c r="X40" s="33"/>
      <c r="Y40" s="33"/>
      <c r="Z40" s="33"/>
      <c r="AA40" s="33"/>
      <c r="AB40" s="33"/>
      <c r="AC40" s="33"/>
      <c r="AD40" s="33"/>
      <c r="AE40" s="33"/>
    </row>
    <row r="41" spans="1:31" s="2" customFormat="1" ht="25.35" customHeight="1">
      <c r="A41" s="33"/>
      <c r="B41" s="34"/>
      <c r="C41" s="106"/>
      <c r="D41" s="107" t="s">
        <v>47</v>
      </c>
      <c r="E41" s="57"/>
      <c r="F41" s="57"/>
      <c r="G41" s="108" t="s">
        <v>48</v>
      </c>
      <c r="H41" s="109" t="s">
        <v>49</v>
      </c>
      <c r="I41" s="57"/>
      <c r="J41" s="110">
        <f>SUM(J32:J39)</f>
        <v>0</v>
      </c>
      <c r="K41" s="111"/>
      <c r="L41" s="99"/>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9"/>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9"/>
      <c r="S46" s="33"/>
      <c r="T46" s="33"/>
      <c r="U46" s="33"/>
      <c r="V46" s="33"/>
      <c r="W46" s="33"/>
      <c r="X46" s="33"/>
      <c r="Y46" s="33"/>
      <c r="Z46" s="33"/>
      <c r="AA46" s="33"/>
      <c r="AB46" s="33"/>
      <c r="AC46" s="33"/>
      <c r="AD46" s="33"/>
      <c r="AE46" s="33"/>
    </row>
    <row r="47" spans="1:31" s="2" customFormat="1" ht="24.95" customHeight="1">
      <c r="A47" s="33"/>
      <c r="B47" s="34"/>
      <c r="C47" s="22" t="s">
        <v>146</v>
      </c>
      <c r="D47" s="33"/>
      <c r="E47" s="33"/>
      <c r="F47" s="33"/>
      <c r="G47" s="33"/>
      <c r="H47" s="33"/>
      <c r="I47" s="33"/>
      <c r="J47" s="33"/>
      <c r="K47" s="33"/>
      <c r="L47" s="99"/>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9"/>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16.5" customHeight="1">
      <c r="A50" s="33"/>
      <c r="B50" s="34"/>
      <c r="C50" s="33"/>
      <c r="D50" s="33"/>
      <c r="E50" s="326" t="str">
        <f>E7</f>
        <v>Rekonstrukce koupelen</v>
      </c>
      <c r="F50" s="327"/>
      <c r="G50" s="327"/>
      <c r="H50" s="327"/>
      <c r="I50" s="33"/>
      <c r="J50" s="33"/>
      <c r="K50" s="33"/>
      <c r="L50" s="99"/>
      <c r="S50" s="33"/>
      <c r="T50" s="33"/>
      <c r="U50" s="33"/>
      <c r="V50" s="33"/>
      <c r="W50" s="33"/>
      <c r="X50" s="33"/>
      <c r="Y50" s="33"/>
      <c r="Z50" s="33"/>
      <c r="AA50" s="33"/>
      <c r="AB50" s="33"/>
      <c r="AC50" s="33"/>
      <c r="AD50" s="33"/>
      <c r="AE50" s="33"/>
    </row>
    <row r="51" spans="2:12" s="1" customFormat="1" ht="12" customHeight="1">
      <c r="B51" s="21"/>
      <c r="C51" s="28" t="s">
        <v>139</v>
      </c>
      <c r="L51" s="21"/>
    </row>
    <row r="52" spans="1:31" s="2" customFormat="1" ht="16.5" customHeight="1">
      <c r="A52" s="33"/>
      <c r="B52" s="34"/>
      <c r="C52" s="33"/>
      <c r="D52" s="33"/>
      <c r="E52" s="326" t="s">
        <v>140</v>
      </c>
      <c r="F52" s="329"/>
      <c r="G52" s="329"/>
      <c r="H52" s="329"/>
      <c r="I52" s="33"/>
      <c r="J52" s="33"/>
      <c r="K52" s="33"/>
      <c r="L52" s="99"/>
      <c r="S52" s="33"/>
      <c r="T52" s="33"/>
      <c r="U52" s="33"/>
      <c r="V52" s="33"/>
      <c r="W52" s="33"/>
      <c r="X52" s="33"/>
      <c r="Y52" s="33"/>
      <c r="Z52" s="33"/>
      <c r="AA52" s="33"/>
      <c r="AB52" s="33"/>
      <c r="AC52" s="33"/>
      <c r="AD52" s="33"/>
      <c r="AE52" s="33"/>
    </row>
    <row r="53" spans="1:31" s="2" customFormat="1" ht="12" customHeight="1">
      <c r="A53" s="33"/>
      <c r="B53" s="34"/>
      <c r="C53" s="28" t="s">
        <v>141</v>
      </c>
      <c r="D53" s="33"/>
      <c r="E53" s="33"/>
      <c r="F53" s="33"/>
      <c r="G53" s="33"/>
      <c r="H53" s="33"/>
      <c r="I53" s="33"/>
      <c r="J53" s="33"/>
      <c r="K53" s="33"/>
      <c r="L53" s="99"/>
      <c r="S53" s="33"/>
      <c r="T53" s="33"/>
      <c r="U53" s="33"/>
      <c r="V53" s="33"/>
      <c r="W53" s="33"/>
      <c r="X53" s="33"/>
      <c r="Y53" s="33"/>
      <c r="Z53" s="33"/>
      <c r="AA53" s="33"/>
      <c r="AB53" s="33"/>
      <c r="AC53" s="33"/>
      <c r="AD53" s="33"/>
      <c r="AE53" s="33"/>
    </row>
    <row r="54" spans="1:31" s="2" customFormat="1" ht="16.5" customHeight="1">
      <c r="A54" s="33"/>
      <c r="B54" s="34"/>
      <c r="C54" s="33"/>
      <c r="D54" s="33"/>
      <c r="E54" s="302" t="str">
        <f>E11</f>
        <v>7 - PBŘ</v>
      </c>
      <c r="F54" s="329"/>
      <c r="G54" s="329"/>
      <c r="H54" s="329"/>
      <c r="I54" s="33"/>
      <c r="J54" s="33"/>
      <c r="K54" s="33"/>
      <c r="L54" s="99"/>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9"/>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28. 8. 2018</v>
      </c>
      <c r="K56" s="33"/>
      <c r="L56" s="99"/>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28" t="s">
        <v>31</v>
      </c>
      <c r="J58" s="31" t="str">
        <f>E23</f>
        <v>PROJECTICA s.r.o.</v>
      </c>
      <c r="K58" s="33"/>
      <c r="L58" s="99"/>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28" t="s">
        <v>34</v>
      </c>
      <c r="J59" s="31" t="str">
        <f>E26</f>
        <v xml:space="preserve"> </v>
      </c>
      <c r="K59" s="33"/>
      <c r="L59" s="99"/>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9"/>
      <c r="S60" s="33"/>
      <c r="T60" s="33"/>
      <c r="U60" s="33"/>
      <c r="V60" s="33"/>
      <c r="W60" s="33"/>
      <c r="X60" s="33"/>
      <c r="Y60" s="33"/>
      <c r="Z60" s="33"/>
      <c r="AA60" s="33"/>
      <c r="AB60" s="33"/>
      <c r="AC60" s="33"/>
      <c r="AD60" s="33"/>
      <c r="AE60" s="33"/>
    </row>
    <row r="61" spans="1:31" s="2" customFormat="1" ht="29.25" customHeight="1">
      <c r="A61" s="33"/>
      <c r="B61" s="34"/>
      <c r="C61" s="112" t="s">
        <v>147</v>
      </c>
      <c r="D61" s="106"/>
      <c r="E61" s="106"/>
      <c r="F61" s="106"/>
      <c r="G61" s="106"/>
      <c r="H61" s="106"/>
      <c r="I61" s="106"/>
      <c r="J61" s="113" t="s">
        <v>148</v>
      </c>
      <c r="K61" s="106"/>
      <c r="L61" s="99"/>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9"/>
      <c r="S62" s="33"/>
      <c r="T62" s="33"/>
      <c r="U62" s="33"/>
      <c r="V62" s="33"/>
      <c r="W62" s="33"/>
      <c r="X62" s="33"/>
      <c r="Y62" s="33"/>
      <c r="Z62" s="33"/>
      <c r="AA62" s="33"/>
      <c r="AB62" s="33"/>
      <c r="AC62" s="33"/>
      <c r="AD62" s="33"/>
      <c r="AE62" s="33"/>
    </row>
    <row r="63" spans="1:47" s="2" customFormat="1" ht="22.9" customHeight="1">
      <c r="A63" s="33"/>
      <c r="B63" s="34"/>
      <c r="C63" s="114" t="s">
        <v>69</v>
      </c>
      <c r="D63" s="33"/>
      <c r="E63" s="33"/>
      <c r="F63" s="33"/>
      <c r="G63" s="33"/>
      <c r="H63" s="33"/>
      <c r="I63" s="33"/>
      <c r="J63" s="68">
        <f>J89</f>
        <v>0</v>
      </c>
      <c r="K63" s="33"/>
      <c r="L63" s="99"/>
      <c r="S63" s="33"/>
      <c r="T63" s="33"/>
      <c r="U63" s="33"/>
      <c r="V63" s="33"/>
      <c r="W63" s="33"/>
      <c r="X63" s="33"/>
      <c r="Y63" s="33"/>
      <c r="Z63" s="33"/>
      <c r="AA63" s="33"/>
      <c r="AB63" s="33"/>
      <c r="AC63" s="33"/>
      <c r="AD63" s="33"/>
      <c r="AE63" s="33"/>
      <c r="AU63" s="18" t="s">
        <v>149</v>
      </c>
    </row>
    <row r="64" spans="2:12" s="9" customFormat="1" ht="24.95" customHeight="1">
      <c r="B64" s="115"/>
      <c r="D64" s="116" t="s">
        <v>150</v>
      </c>
      <c r="E64" s="117"/>
      <c r="F64" s="117"/>
      <c r="G64" s="117"/>
      <c r="H64" s="117"/>
      <c r="I64" s="117"/>
      <c r="J64" s="118">
        <f>J90</f>
        <v>0</v>
      </c>
      <c r="L64" s="115"/>
    </row>
    <row r="65" spans="2:12" s="10" customFormat="1" ht="19.9" customHeight="1">
      <c r="B65" s="119"/>
      <c r="D65" s="120" t="s">
        <v>153</v>
      </c>
      <c r="E65" s="121"/>
      <c r="F65" s="121"/>
      <c r="G65" s="121"/>
      <c r="H65" s="121"/>
      <c r="I65" s="121"/>
      <c r="J65" s="122">
        <f>J91</f>
        <v>0</v>
      </c>
      <c r="L65" s="119"/>
    </row>
    <row r="66" spans="2:12" s="10" customFormat="1" ht="14.85" customHeight="1">
      <c r="B66" s="119"/>
      <c r="D66" s="120" t="s">
        <v>1775</v>
      </c>
      <c r="E66" s="121"/>
      <c r="F66" s="121"/>
      <c r="G66" s="121"/>
      <c r="H66" s="121"/>
      <c r="I66" s="121"/>
      <c r="J66" s="122">
        <f>J92</f>
        <v>0</v>
      </c>
      <c r="L66" s="119"/>
    </row>
    <row r="67" spans="2:12" s="10" customFormat="1" ht="19.9" customHeight="1">
      <c r="B67" s="119"/>
      <c r="D67" s="120" t="s">
        <v>157</v>
      </c>
      <c r="E67" s="121"/>
      <c r="F67" s="121"/>
      <c r="G67" s="121"/>
      <c r="H67" s="121"/>
      <c r="I67" s="121"/>
      <c r="J67" s="122">
        <f>J113</f>
        <v>0</v>
      </c>
      <c r="L67" s="119"/>
    </row>
    <row r="68" spans="1:31" s="2" customFormat="1" ht="21.75" customHeight="1">
      <c r="A68" s="33"/>
      <c r="B68" s="34"/>
      <c r="C68" s="33"/>
      <c r="D68" s="33"/>
      <c r="E68" s="33"/>
      <c r="F68" s="33"/>
      <c r="G68" s="33"/>
      <c r="H68" s="33"/>
      <c r="I68" s="33"/>
      <c r="J68" s="33"/>
      <c r="K68" s="33"/>
      <c r="L68" s="99"/>
      <c r="S68" s="33"/>
      <c r="T68" s="33"/>
      <c r="U68" s="33"/>
      <c r="V68" s="33"/>
      <c r="W68" s="33"/>
      <c r="X68" s="33"/>
      <c r="Y68" s="33"/>
      <c r="Z68" s="33"/>
      <c r="AA68" s="33"/>
      <c r="AB68" s="33"/>
      <c r="AC68" s="33"/>
      <c r="AD68" s="33"/>
      <c r="AE68" s="33"/>
    </row>
    <row r="69" spans="1:31" s="2" customFormat="1" ht="6.95" customHeight="1">
      <c r="A69" s="33"/>
      <c r="B69" s="43"/>
      <c r="C69" s="44"/>
      <c r="D69" s="44"/>
      <c r="E69" s="44"/>
      <c r="F69" s="44"/>
      <c r="G69" s="44"/>
      <c r="H69" s="44"/>
      <c r="I69" s="44"/>
      <c r="J69" s="44"/>
      <c r="K69" s="44"/>
      <c r="L69" s="99"/>
      <c r="S69" s="33"/>
      <c r="T69" s="33"/>
      <c r="U69" s="33"/>
      <c r="V69" s="33"/>
      <c r="W69" s="33"/>
      <c r="X69" s="33"/>
      <c r="Y69" s="33"/>
      <c r="Z69" s="33"/>
      <c r="AA69" s="33"/>
      <c r="AB69" s="33"/>
      <c r="AC69" s="33"/>
      <c r="AD69" s="33"/>
      <c r="AE69" s="33"/>
    </row>
    <row r="73" spans="1:31" s="2" customFormat="1" ht="6.95" customHeight="1">
      <c r="A73" s="33"/>
      <c r="B73" s="45"/>
      <c r="C73" s="46"/>
      <c r="D73" s="46"/>
      <c r="E73" s="46"/>
      <c r="F73" s="46"/>
      <c r="G73" s="46"/>
      <c r="H73" s="46"/>
      <c r="I73" s="46"/>
      <c r="J73" s="46"/>
      <c r="K73" s="46"/>
      <c r="L73" s="99"/>
      <c r="S73" s="33"/>
      <c r="T73" s="33"/>
      <c r="U73" s="33"/>
      <c r="V73" s="33"/>
      <c r="W73" s="33"/>
      <c r="X73" s="33"/>
      <c r="Y73" s="33"/>
      <c r="Z73" s="33"/>
      <c r="AA73" s="33"/>
      <c r="AB73" s="33"/>
      <c r="AC73" s="33"/>
      <c r="AD73" s="33"/>
      <c r="AE73" s="33"/>
    </row>
    <row r="74" spans="1:31" s="2" customFormat="1" ht="24.95" customHeight="1">
      <c r="A74" s="33"/>
      <c r="B74" s="34"/>
      <c r="C74" s="22" t="s">
        <v>167</v>
      </c>
      <c r="D74" s="33"/>
      <c r="E74" s="33"/>
      <c r="F74" s="33"/>
      <c r="G74" s="33"/>
      <c r="H74" s="33"/>
      <c r="I74" s="33"/>
      <c r="J74" s="33"/>
      <c r="K74" s="33"/>
      <c r="L74" s="99"/>
      <c r="S74" s="33"/>
      <c r="T74" s="33"/>
      <c r="U74" s="33"/>
      <c r="V74" s="33"/>
      <c r="W74" s="33"/>
      <c r="X74" s="33"/>
      <c r="Y74" s="33"/>
      <c r="Z74" s="33"/>
      <c r="AA74" s="33"/>
      <c r="AB74" s="33"/>
      <c r="AC74" s="33"/>
      <c r="AD74" s="33"/>
      <c r="AE74" s="33"/>
    </row>
    <row r="75" spans="1:31" s="2" customFormat="1" ht="6.95" customHeight="1">
      <c r="A75" s="33"/>
      <c r="B75" s="34"/>
      <c r="C75" s="33"/>
      <c r="D75" s="33"/>
      <c r="E75" s="33"/>
      <c r="F75" s="33"/>
      <c r="G75" s="33"/>
      <c r="H75" s="33"/>
      <c r="I75" s="33"/>
      <c r="J75" s="33"/>
      <c r="K75" s="33"/>
      <c r="L75" s="99"/>
      <c r="S75" s="33"/>
      <c r="T75" s="33"/>
      <c r="U75" s="33"/>
      <c r="V75" s="33"/>
      <c r="W75" s="33"/>
      <c r="X75" s="33"/>
      <c r="Y75" s="33"/>
      <c r="Z75" s="33"/>
      <c r="AA75" s="33"/>
      <c r="AB75" s="33"/>
      <c r="AC75" s="33"/>
      <c r="AD75" s="33"/>
      <c r="AE75" s="33"/>
    </row>
    <row r="76" spans="1:31" s="2" customFormat="1" ht="12" customHeight="1">
      <c r="A76" s="33"/>
      <c r="B76" s="34"/>
      <c r="C76" s="28" t="s">
        <v>17</v>
      </c>
      <c r="D76" s="33"/>
      <c r="E76" s="33"/>
      <c r="F76" s="33"/>
      <c r="G76" s="33"/>
      <c r="H76" s="33"/>
      <c r="I76" s="33"/>
      <c r="J76" s="33"/>
      <c r="K76" s="33"/>
      <c r="L76" s="99"/>
      <c r="S76" s="33"/>
      <c r="T76" s="33"/>
      <c r="U76" s="33"/>
      <c r="V76" s="33"/>
      <c r="W76" s="33"/>
      <c r="X76" s="33"/>
      <c r="Y76" s="33"/>
      <c r="Z76" s="33"/>
      <c r="AA76" s="33"/>
      <c r="AB76" s="33"/>
      <c r="AC76" s="33"/>
      <c r="AD76" s="33"/>
      <c r="AE76" s="33"/>
    </row>
    <row r="77" spans="1:31" s="2" customFormat="1" ht="16.5" customHeight="1">
      <c r="A77" s="33"/>
      <c r="B77" s="34"/>
      <c r="C77" s="33"/>
      <c r="D77" s="33"/>
      <c r="E77" s="326" t="str">
        <f>E7</f>
        <v>Rekonstrukce koupelen</v>
      </c>
      <c r="F77" s="327"/>
      <c r="G77" s="327"/>
      <c r="H77" s="327"/>
      <c r="I77" s="33"/>
      <c r="J77" s="33"/>
      <c r="K77" s="33"/>
      <c r="L77" s="99"/>
      <c r="S77" s="33"/>
      <c r="T77" s="33"/>
      <c r="U77" s="33"/>
      <c r="V77" s="33"/>
      <c r="W77" s="33"/>
      <c r="X77" s="33"/>
      <c r="Y77" s="33"/>
      <c r="Z77" s="33"/>
      <c r="AA77" s="33"/>
      <c r="AB77" s="33"/>
      <c r="AC77" s="33"/>
      <c r="AD77" s="33"/>
      <c r="AE77" s="33"/>
    </row>
    <row r="78" spans="2:12" s="1" customFormat="1" ht="12" customHeight="1">
      <c r="B78" s="21"/>
      <c r="C78" s="28" t="s">
        <v>139</v>
      </c>
      <c r="L78" s="21"/>
    </row>
    <row r="79" spans="1:31" s="2" customFormat="1" ht="16.5" customHeight="1">
      <c r="A79" s="33"/>
      <c r="B79" s="34"/>
      <c r="C79" s="33"/>
      <c r="D79" s="33"/>
      <c r="E79" s="326" t="s">
        <v>140</v>
      </c>
      <c r="F79" s="329"/>
      <c r="G79" s="329"/>
      <c r="H79" s="329"/>
      <c r="I79" s="33"/>
      <c r="J79" s="33"/>
      <c r="K79" s="33"/>
      <c r="L79" s="99"/>
      <c r="S79" s="33"/>
      <c r="T79" s="33"/>
      <c r="U79" s="33"/>
      <c r="V79" s="33"/>
      <c r="W79" s="33"/>
      <c r="X79" s="33"/>
      <c r="Y79" s="33"/>
      <c r="Z79" s="33"/>
      <c r="AA79" s="33"/>
      <c r="AB79" s="33"/>
      <c r="AC79" s="33"/>
      <c r="AD79" s="33"/>
      <c r="AE79" s="33"/>
    </row>
    <row r="80" spans="1:31" s="2" customFormat="1" ht="12" customHeight="1">
      <c r="A80" s="33"/>
      <c r="B80" s="34"/>
      <c r="C80" s="28" t="s">
        <v>141</v>
      </c>
      <c r="D80" s="33"/>
      <c r="E80" s="33"/>
      <c r="F80" s="33"/>
      <c r="G80" s="33"/>
      <c r="H80" s="33"/>
      <c r="I80" s="33"/>
      <c r="J80" s="33"/>
      <c r="K80" s="33"/>
      <c r="L80" s="99"/>
      <c r="S80" s="33"/>
      <c r="T80" s="33"/>
      <c r="U80" s="33"/>
      <c r="V80" s="33"/>
      <c r="W80" s="33"/>
      <c r="X80" s="33"/>
      <c r="Y80" s="33"/>
      <c r="Z80" s="33"/>
      <c r="AA80" s="33"/>
      <c r="AB80" s="33"/>
      <c r="AC80" s="33"/>
      <c r="AD80" s="33"/>
      <c r="AE80" s="33"/>
    </row>
    <row r="81" spans="1:31" s="2" customFormat="1" ht="16.5" customHeight="1">
      <c r="A81" s="33"/>
      <c r="B81" s="34"/>
      <c r="C81" s="33"/>
      <c r="D81" s="33"/>
      <c r="E81" s="302" t="str">
        <f>E11</f>
        <v>7 - PBŘ</v>
      </c>
      <c r="F81" s="329"/>
      <c r="G81" s="329"/>
      <c r="H81" s="329"/>
      <c r="I81" s="33"/>
      <c r="J81" s="33"/>
      <c r="K81" s="33"/>
      <c r="L81" s="99"/>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33"/>
      <c r="J82" s="33"/>
      <c r="K82" s="33"/>
      <c r="L82" s="99"/>
      <c r="S82" s="33"/>
      <c r="T82" s="33"/>
      <c r="U82" s="33"/>
      <c r="V82" s="33"/>
      <c r="W82" s="33"/>
      <c r="X82" s="33"/>
      <c r="Y82" s="33"/>
      <c r="Z82" s="33"/>
      <c r="AA82" s="33"/>
      <c r="AB82" s="33"/>
      <c r="AC82" s="33"/>
      <c r="AD82" s="33"/>
      <c r="AE82" s="33"/>
    </row>
    <row r="83" spans="1:31" s="2" customFormat="1" ht="12" customHeight="1">
      <c r="A83" s="33"/>
      <c r="B83" s="34"/>
      <c r="C83" s="28" t="s">
        <v>21</v>
      </c>
      <c r="D83" s="33"/>
      <c r="E83" s="33"/>
      <c r="F83" s="26" t="str">
        <f>F14</f>
        <v xml:space="preserve"> </v>
      </c>
      <c r="G83" s="33"/>
      <c r="H83" s="33"/>
      <c r="I83" s="28" t="s">
        <v>23</v>
      </c>
      <c r="J83" s="51" t="str">
        <f>IF(J14="","",J14)</f>
        <v>28. 8. 2018</v>
      </c>
      <c r="K83" s="33"/>
      <c r="L83" s="99"/>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9"/>
      <c r="S84" s="33"/>
      <c r="T84" s="33"/>
      <c r="U84" s="33"/>
      <c r="V84" s="33"/>
      <c r="W84" s="33"/>
      <c r="X84" s="33"/>
      <c r="Y84" s="33"/>
      <c r="Z84" s="33"/>
      <c r="AA84" s="33"/>
      <c r="AB84" s="33"/>
      <c r="AC84" s="33"/>
      <c r="AD84" s="33"/>
      <c r="AE84" s="33"/>
    </row>
    <row r="85" spans="1:31" s="2" customFormat="1" ht="15.2" customHeight="1">
      <c r="A85" s="33"/>
      <c r="B85" s="34"/>
      <c r="C85" s="28" t="s">
        <v>25</v>
      </c>
      <c r="D85" s="33"/>
      <c r="E85" s="33"/>
      <c r="F85" s="26" t="str">
        <f>E17</f>
        <v>Správa účelových zařízení VŠE</v>
      </c>
      <c r="G85" s="33"/>
      <c r="H85" s="33"/>
      <c r="I85" s="28" t="s">
        <v>31</v>
      </c>
      <c r="J85" s="31" t="str">
        <f>E23</f>
        <v>PROJECTICA s.r.o.</v>
      </c>
      <c r="K85" s="33"/>
      <c r="L85" s="99"/>
      <c r="S85" s="33"/>
      <c r="T85" s="33"/>
      <c r="U85" s="33"/>
      <c r="V85" s="33"/>
      <c r="W85" s="33"/>
      <c r="X85" s="33"/>
      <c r="Y85" s="33"/>
      <c r="Z85" s="33"/>
      <c r="AA85" s="33"/>
      <c r="AB85" s="33"/>
      <c r="AC85" s="33"/>
      <c r="AD85" s="33"/>
      <c r="AE85" s="33"/>
    </row>
    <row r="86" spans="1:31" s="2" customFormat="1" ht="15.2" customHeight="1">
      <c r="A86" s="33"/>
      <c r="B86" s="34"/>
      <c r="C86" s="28" t="s">
        <v>29</v>
      </c>
      <c r="D86" s="33"/>
      <c r="E86" s="33"/>
      <c r="F86" s="26" t="str">
        <f>IF(E20="","",E20)</f>
        <v>Vyplň údaj</v>
      </c>
      <c r="G86" s="33"/>
      <c r="H86" s="33"/>
      <c r="I86" s="28" t="s">
        <v>34</v>
      </c>
      <c r="J86" s="31" t="str">
        <f>E26</f>
        <v xml:space="preserve"> </v>
      </c>
      <c r="K86" s="33"/>
      <c r="L86" s="99"/>
      <c r="S86" s="33"/>
      <c r="T86" s="33"/>
      <c r="U86" s="33"/>
      <c r="V86" s="33"/>
      <c r="W86" s="33"/>
      <c r="X86" s="33"/>
      <c r="Y86" s="33"/>
      <c r="Z86" s="33"/>
      <c r="AA86" s="33"/>
      <c r="AB86" s="33"/>
      <c r="AC86" s="33"/>
      <c r="AD86" s="33"/>
      <c r="AE86" s="33"/>
    </row>
    <row r="87" spans="1:31" s="2" customFormat="1" ht="10.35" customHeight="1">
      <c r="A87" s="33"/>
      <c r="B87" s="34"/>
      <c r="C87" s="33"/>
      <c r="D87" s="33"/>
      <c r="E87" s="33"/>
      <c r="F87" s="33"/>
      <c r="G87" s="33"/>
      <c r="H87" s="33"/>
      <c r="I87" s="33"/>
      <c r="J87" s="33"/>
      <c r="K87" s="33"/>
      <c r="L87" s="99"/>
      <c r="S87" s="33"/>
      <c r="T87" s="33"/>
      <c r="U87" s="33"/>
      <c r="V87" s="33"/>
      <c r="W87" s="33"/>
      <c r="X87" s="33"/>
      <c r="Y87" s="33"/>
      <c r="Z87" s="33"/>
      <c r="AA87" s="33"/>
      <c r="AB87" s="33"/>
      <c r="AC87" s="33"/>
      <c r="AD87" s="33"/>
      <c r="AE87" s="33"/>
    </row>
    <row r="88" spans="1:31" s="11" customFormat="1" ht="29.25" customHeight="1">
      <c r="A88" s="123"/>
      <c r="B88" s="124"/>
      <c r="C88" s="125" t="s">
        <v>168</v>
      </c>
      <c r="D88" s="126" t="s">
        <v>56</v>
      </c>
      <c r="E88" s="126" t="s">
        <v>52</v>
      </c>
      <c r="F88" s="126" t="s">
        <v>53</v>
      </c>
      <c r="G88" s="126" t="s">
        <v>169</v>
      </c>
      <c r="H88" s="126" t="s">
        <v>170</v>
      </c>
      <c r="I88" s="126" t="s">
        <v>171</v>
      </c>
      <c r="J88" s="126" t="s">
        <v>148</v>
      </c>
      <c r="K88" s="127" t="s">
        <v>172</v>
      </c>
      <c r="L88" s="128"/>
      <c r="M88" s="59" t="s">
        <v>3</v>
      </c>
      <c r="N88" s="60" t="s">
        <v>41</v>
      </c>
      <c r="O88" s="60" t="s">
        <v>173</v>
      </c>
      <c r="P88" s="60" t="s">
        <v>174</v>
      </c>
      <c r="Q88" s="60" t="s">
        <v>175</v>
      </c>
      <c r="R88" s="60" t="s">
        <v>176</v>
      </c>
      <c r="S88" s="60" t="s">
        <v>177</v>
      </c>
      <c r="T88" s="61" t="s">
        <v>178</v>
      </c>
      <c r="U88" s="123"/>
      <c r="V88" s="123"/>
      <c r="W88" s="123"/>
      <c r="X88" s="123"/>
      <c r="Y88" s="123"/>
      <c r="Z88" s="123"/>
      <c r="AA88" s="123"/>
      <c r="AB88" s="123"/>
      <c r="AC88" s="123"/>
      <c r="AD88" s="123"/>
      <c r="AE88" s="123"/>
    </row>
    <row r="89" spans="1:63" s="2" customFormat="1" ht="22.9" customHeight="1">
      <c r="A89" s="33"/>
      <c r="B89" s="34"/>
      <c r="C89" s="66" t="s">
        <v>179</v>
      </c>
      <c r="D89" s="33"/>
      <c r="E89" s="33"/>
      <c r="F89" s="33"/>
      <c r="G89" s="33"/>
      <c r="H89" s="33"/>
      <c r="I89" s="33"/>
      <c r="J89" s="129">
        <f>BK89</f>
        <v>0</v>
      </c>
      <c r="K89" s="33"/>
      <c r="L89" s="34"/>
      <c r="M89" s="62"/>
      <c r="N89" s="52"/>
      <c r="O89" s="63"/>
      <c r="P89" s="130">
        <f>P90</f>
        <v>0</v>
      </c>
      <c r="Q89" s="63"/>
      <c r="R89" s="130">
        <f>R90</f>
        <v>0</v>
      </c>
      <c r="S89" s="63"/>
      <c r="T89" s="131">
        <f>T90</f>
        <v>0</v>
      </c>
      <c r="U89" s="33"/>
      <c r="V89" s="33"/>
      <c r="W89" s="33"/>
      <c r="X89" s="33"/>
      <c r="Y89" s="33"/>
      <c r="Z89" s="33"/>
      <c r="AA89" s="33"/>
      <c r="AB89" s="33"/>
      <c r="AC89" s="33"/>
      <c r="AD89" s="33"/>
      <c r="AE89" s="33"/>
      <c r="AT89" s="18" t="s">
        <v>70</v>
      </c>
      <c r="AU89" s="18" t="s">
        <v>149</v>
      </c>
      <c r="BK89" s="132">
        <f>BK90</f>
        <v>0</v>
      </c>
    </row>
    <row r="90" spans="2:63" s="12" customFormat="1" ht="25.9" customHeight="1">
      <c r="B90" s="133"/>
      <c r="D90" s="134" t="s">
        <v>70</v>
      </c>
      <c r="E90" s="135" t="s">
        <v>180</v>
      </c>
      <c r="F90" s="135" t="s">
        <v>181</v>
      </c>
      <c r="I90" s="136"/>
      <c r="J90" s="137">
        <f>BK90</f>
        <v>0</v>
      </c>
      <c r="L90" s="133"/>
      <c r="M90" s="138"/>
      <c r="N90" s="139"/>
      <c r="O90" s="139"/>
      <c r="P90" s="140">
        <f>P91+P113</f>
        <v>0</v>
      </c>
      <c r="Q90" s="139"/>
      <c r="R90" s="140">
        <f>R91+R113</f>
        <v>0</v>
      </c>
      <c r="S90" s="139"/>
      <c r="T90" s="141">
        <f>T91+T113</f>
        <v>0</v>
      </c>
      <c r="AR90" s="134" t="s">
        <v>15</v>
      </c>
      <c r="AT90" s="142" t="s">
        <v>70</v>
      </c>
      <c r="AU90" s="142" t="s">
        <v>71</v>
      </c>
      <c r="AY90" s="134" t="s">
        <v>182</v>
      </c>
      <c r="BK90" s="143">
        <f>BK91+BK113</f>
        <v>0</v>
      </c>
    </row>
    <row r="91" spans="2:63" s="12" customFormat="1" ht="22.9" customHeight="1">
      <c r="B91" s="133"/>
      <c r="D91" s="134" t="s">
        <v>70</v>
      </c>
      <c r="E91" s="144" t="s">
        <v>219</v>
      </c>
      <c r="F91" s="144" t="s">
        <v>220</v>
      </c>
      <c r="I91" s="136"/>
      <c r="J91" s="145">
        <f>BK91</f>
        <v>0</v>
      </c>
      <c r="L91" s="133"/>
      <c r="M91" s="138"/>
      <c r="N91" s="139"/>
      <c r="O91" s="139"/>
      <c r="P91" s="140">
        <f>P92</f>
        <v>0</v>
      </c>
      <c r="Q91" s="139"/>
      <c r="R91" s="140">
        <f>R92</f>
        <v>0</v>
      </c>
      <c r="S91" s="139"/>
      <c r="T91" s="141">
        <f>T92</f>
        <v>0</v>
      </c>
      <c r="AR91" s="134" t="s">
        <v>15</v>
      </c>
      <c r="AT91" s="142" t="s">
        <v>70</v>
      </c>
      <c r="AU91" s="142" t="s">
        <v>15</v>
      </c>
      <c r="AY91" s="134" t="s">
        <v>182</v>
      </c>
      <c r="BK91" s="143">
        <f>BK92</f>
        <v>0</v>
      </c>
    </row>
    <row r="92" spans="2:63" s="12" customFormat="1" ht="20.85" customHeight="1">
      <c r="B92" s="133"/>
      <c r="D92" s="134" t="s">
        <v>70</v>
      </c>
      <c r="E92" s="144" t="s">
        <v>1776</v>
      </c>
      <c r="F92" s="144" t="s">
        <v>1777</v>
      </c>
      <c r="I92" s="136"/>
      <c r="J92" s="145">
        <f>BK92</f>
        <v>0</v>
      </c>
      <c r="L92" s="133"/>
      <c r="M92" s="138"/>
      <c r="N92" s="139"/>
      <c r="O92" s="139"/>
      <c r="P92" s="140">
        <f>SUM(P93:P112)</f>
        <v>0</v>
      </c>
      <c r="Q92" s="139"/>
      <c r="R92" s="140">
        <f>SUM(R93:R112)</f>
        <v>0</v>
      </c>
      <c r="S92" s="139"/>
      <c r="T92" s="141">
        <f>SUM(T93:T112)</f>
        <v>0</v>
      </c>
      <c r="AR92" s="134" t="s">
        <v>15</v>
      </c>
      <c r="AT92" s="142" t="s">
        <v>70</v>
      </c>
      <c r="AU92" s="142" t="s">
        <v>79</v>
      </c>
      <c r="AY92" s="134" t="s">
        <v>182</v>
      </c>
      <c r="BK92" s="143">
        <f>SUM(BK93:BK112)</f>
        <v>0</v>
      </c>
    </row>
    <row r="93" spans="1:65" s="2" customFormat="1" ht="24">
      <c r="A93" s="33"/>
      <c r="B93" s="146"/>
      <c r="C93" s="147" t="s">
        <v>15</v>
      </c>
      <c r="D93" s="342" t="s">
        <v>184</v>
      </c>
      <c r="E93" s="148" t="s">
        <v>1778</v>
      </c>
      <c r="F93" s="149" t="s">
        <v>1779</v>
      </c>
      <c r="G93" s="150" t="s">
        <v>300</v>
      </c>
      <c r="H93" s="151">
        <v>40</v>
      </c>
      <c r="I93" s="152"/>
      <c r="J93" s="153">
        <f>ROUND(I93*H93,2)</f>
        <v>0</v>
      </c>
      <c r="K93" s="149" t="s">
        <v>3</v>
      </c>
      <c r="L93" s="34"/>
      <c r="M93" s="154" t="s">
        <v>3</v>
      </c>
      <c r="N93" s="155" t="s">
        <v>42</v>
      </c>
      <c r="O93" s="54"/>
      <c r="P93" s="156">
        <f>O93*H93</f>
        <v>0</v>
      </c>
      <c r="Q93" s="156">
        <v>0</v>
      </c>
      <c r="R93" s="156">
        <f>Q93*H93</f>
        <v>0</v>
      </c>
      <c r="S93" s="156">
        <v>0</v>
      </c>
      <c r="T93" s="157">
        <f>S93*H93</f>
        <v>0</v>
      </c>
      <c r="U93" s="33"/>
      <c r="V93" s="33"/>
      <c r="W93" s="33"/>
      <c r="X93" s="33"/>
      <c r="Y93" s="33"/>
      <c r="Z93" s="33"/>
      <c r="AA93" s="33"/>
      <c r="AB93" s="33"/>
      <c r="AC93" s="33"/>
      <c r="AD93" s="33"/>
      <c r="AE93" s="33"/>
      <c r="AR93" s="158" t="s">
        <v>87</v>
      </c>
      <c r="AT93" s="158" t="s">
        <v>184</v>
      </c>
      <c r="AU93" s="158" t="s">
        <v>75</v>
      </c>
      <c r="AY93" s="18" t="s">
        <v>182</v>
      </c>
      <c r="BE93" s="159">
        <f>IF(N93="základní",J93,0)</f>
        <v>0</v>
      </c>
      <c r="BF93" s="159">
        <f>IF(N93="snížená",J93,0)</f>
        <v>0</v>
      </c>
      <c r="BG93" s="159">
        <f>IF(N93="zákl. přenesená",J93,0)</f>
        <v>0</v>
      </c>
      <c r="BH93" s="159">
        <f>IF(N93="sníž. přenesená",J93,0)</f>
        <v>0</v>
      </c>
      <c r="BI93" s="159">
        <f>IF(N93="nulová",J93,0)</f>
        <v>0</v>
      </c>
      <c r="BJ93" s="18" t="s">
        <v>15</v>
      </c>
      <c r="BK93" s="159">
        <f>ROUND(I93*H93,2)</f>
        <v>0</v>
      </c>
      <c r="BL93" s="18" t="s">
        <v>87</v>
      </c>
      <c r="BM93" s="158" t="s">
        <v>1780</v>
      </c>
    </row>
    <row r="94" spans="2:51" s="13" customFormat="1" ht="12">
      <c r="B94" s="160"/>
      <c r="D94" s="343" t="s">
        <v>190</v>
      </c>
      <c r="E94" s="161" t="s">
        <v>3</v>
      </c>
      <c r="F94" s="162" t="s">
        <v>1720</v>
      </c>
      <c r="H94" s="163">
        <v>40</v>
      </c>
      <c r="I94" s="164"/>
      <c r="L94" s="160"/>
      <c r="M94" s="165"/>
      <c r="N94" s="166"/>
      <c r="O94" s="166"/>
      <c r="P94" s="166"/>
      <c r="Q94" s="166"/>
      <c r="R94" s="166"/>
      <c r="S94" s="166"/>
      <c r="T94" s="167"/>
      <c r="AT94" s="161" t="s">
        <v>190</v>
      </c>
      <c r="AU94" s="161" t="s">
        <v>75</v>
      </c>
      <c r="AV94" s="13" t="s">
        <v>79</v>
      </c>
      <c r="AW94" s="13" t="s">
        <v>33</v>
      </c>
      <c r="AX94" s="13" t="s">
        <v>15</v>
      </c>
      <c r="AY94" s="161" t="s">
        <v>182</v>
      </c>
    </row>
    <row r="95" spans="1:65" s="2" customFormat="1" ht="24">
      <c r="A95" s="33"/>
      <c r="B95" s="146"/>
      <c r="C95" s="147" t="s">
        <v>79</v>
      </c>
      <c r="D95" s="342" t="s">
        <v>184</v>
      </c>
      <c r="E95" s="148" t="s">
        <v>1781</v>
      </c>
      <c r="F95" s="149" t="s">
        <v>1782</v>
      </c>
      <c r="G95" s="150" t="s">
        <v>300</v>
      </c>
      <c r="H95" s="151">
        <v>44</v>
      </c>
      <c r="I95" s="152"/>
      <c r="J95" s="153">
        <f>ROUND(I95*H95,2)</f>
        <v>0</v>
      </c>
      <c r="K95" s="149" t="s">
        <v>3</v>
      </c>
      <c r="L95" s="34"/>
      <c r="M95" s="154" t="s">
        <v>3</v>
      </c>
      <c r="N95" s="155" t="s">
        <v>42</v>
      </c>
      <c r="O95" s="54"/>
      <c r="P95" s="156">
        <f>O95*H95</f>
        <v>0</v>
      </c>
      <c r="Q95" s="156">
        <v>0</v>
      </c>
      <c r="R95" s="156">
        <f>Q95*H95</f>
        <v>0</v>
      </c>
      <c r="S95" s="156">
        <v>0</v>
      </c>
      <c r="T95" s="157">
        <f>S95*H95</f>
        <v>0</v>
      </c>
      <c r="U95" s="33"/>
      <c r="V95" s="33"/>
      <c r="W95" s="33"/>
      <c r="X95" s="33"/>
      <c r="Y95" s="33"/>
      <c r="Z95" s="33"/>
      <c r="AA95" s="33"/>
      <c r="AB95" s="33"/>
      <c r="AC95" s="33"/>
      <c r="AD95" s="33"/>
      <c r="AE95" s="33"/>
      <c r="AR95" s="158" t="s">
        <v>87</v>
      </c>
      <c r="AT95" s="158" t="s">
        <v>184</v>
      </c>
      <c r="AU95" s="158" t="s">
        <v>75</v>
      </c>
      <c r="AY95" s="18" t="s">
        <v>182</v>
      </c>
      <c r="BE95" s="159">
        <f>IF(N95="základní",J95,0)</f>
        <v>0</v>
      </c>
      <c r="BF95" s="159">
        <f>IF(N95="snížená",J95,0)</f>
        <v>0</v>
      </c>
      <c r="BG95" s="159">
        <f>IF(N95="zákl. přenesená",J95,0)</f>
        <v>0</v>
      </c>
      <c r="BH95" s="159">
        <f>IF(N95="sníž. přenesená",J95,0)</f>
        <v>0</v>
      </c>
      <c r="BI95" s="159">
        <f>IF(N95="nulová",J95,0)</f>
        <v>0</v>
      </c>
      <c r="BJ95" s="18" t="s">
        <v>15</v>
      </c>
      <c r="BK95" s="159">
        <f>ROUND(I95*H95,2)</f>
        <v>0</v>
      </c>
      <c r="BL95" s="18" t="s">
        <v>87</v>
      </c>
      <c r="BM95" s="158" t="s">
        <v>1783</v>
      </c>
    </row>
    <row r="96" spans="2:51" s="13" customFormat="1" ht="12">
      <c r="B96" s="160"/>
      <c r="D96" s="343" t="s">
        <v>190</v>
      </c>
      <c r="E96" s="161" t="s">
        <v>3</v>
      </c>
      <c r="F96" s="162" t="s">
        <v>1720</v>
      </c>
      <c r="H96" s="163">
        <v>40</v>
      </c>
      <c r="I96" s="164"/>
      <c r="L96" s="160"/>
      <c r="M96" s="165"/>
      <c r="N96" s="166"/>
      <c r="O96" s="166"/>
      <c r="P96" s="166"/>
      <c r="Q96" s="166"/>
      <c r="R96" s="166"/>
      <c r="S96" s="166"/>
      <c r="T96" s="167"/>
      <c r="AT96" s="161" t="s">
        <v>190</v>
      </c>
      <c r="AU96" s="161" t="s">
        <v>75</v>
      </c>
      <c r="AV96" s="13" t="s">
        <v>79</v>
      </c>
      <c r="AW96" s="13" t="s">
        <v>33</v>
      </c>
      <c r="AX96" s="13" t="s">
        <v>71</v>
      </c>
      <c r="AY96" s="161" t="s">
        <v>182</v>
      </c>
    </row>
    <row r="97" spans="2:51" s="13" customFormat="1" ht="12">
      <c r="B97" s="160"/>
      <c r="D97" s="343" t="s">
        <v>190</v>
      </c>
      <c r="E97" s="161" t="s">
        <v>3</v>
      </c>
      <c r="F97" s="162" t="s">
        <v>1784</v>
      </c>
      <c r="H97" s="163">
        <v>4</v>
      </c>
      <c r="I97" s="164"/>
      <c r="L97" s="160"/>
      <c r="M97" s="165"/>
      <c r="N97" s="166"/>
      <c r="O97" s="166"/>
      <c r="P97" s="166"/>
      <c r="Q97" s="166"/>
      <c r="R97" s="166"/>
      <c r="S97" s="166"/>
      <c r="T97" s="167"/>
      <c r="AT97" s="161" t="s">
        <v>190</v>
      </c>
      <c r="AU97" s="161" t="s">
        <v>75</v>
      </c>
      <c r="AV97" s="13" t="s">
        <v>79</v>
      </c>
      <c r="AW97" s="13" t="s">
        <v>33</v>
      </c>
      <c r="AX97" s="13" t="s">
        <v>71</v>
      </c>
      <c r="AY97" s="161" t="s">
        <v>182</v>
      </c>
    </row>
    <row r="98" spans="2:51" s="14" customFormat="1" ht="12">
      <c r="B98" s="168"/>
      <c r="D98" s="343" t="s">
        <v>190</v>
      </c>
      <c r="E98" s="169" t="s">
        <v>3</v>
      </c>
      <c r="F98" s="170" t="s">
        <v>198</v>
      </c>
      <c r="H98" s="171">
        <v>44</v>
      </c>
      <c r="I98" s="172"/>
      <c r="L98" s="168"/>
      <c r="M98" s="173"/>
      <c r="N98" s="174"/>
      <c r="O98" s="174"/>
      <c r="P98" s="174"/>
      <c r="Q98" s="174"/>
      <c r="R98" s="174"/>
      <c r="S98" s="174"/>
      <c r="T98" s="175"/>
      <c r="AT98" s="169" t="s">
        <v>190</v>
      </c>
      <c r="AU98" s="169" t="s">
        <v>75</v>
      </c>
      <c r="AV98" s="14" t="s">
        <v>87</v>
      </c>
      <c r="AW98" s="14" t="s">
        <v>33</v>
      </c>
      <c r="AX98" s="14" t="s">
        <v>15</v>
      </c>
      <c r="AY98" s="169" t="s">
        <v>182</v>
      </c>
    </row>
    <row r="99" spans="1:65" s="2" customFormat="1" ht="24">
      <c r="A99" s="33"/>
      <c r="B99" s="146"/>
      <c r="C99" s="147" t="s">
        <v>75</v>
      </c>
      <c r="D99" s="342" t="s">
        <v>184</v>
      </c>
      <c r="E99" s="148" t="s">
        <v>1785</v>
      </c>
      <c r="F99" s="149" t="s">
        <v>1786</v>
      </c>
      <c r="G99" s="150" t="s">
        <v>300</v>
      </c>
      <c r="H99" s="151">
        <v>88</v>
      </c>
      <c r="I99" s="152"/>
      <c r="J99" s="153">
        <f>ROUND(I99*H99,2)</f>
        <v>0</v>
      </c>
      <c r="K99" s="149" t="s">
        <v>3</v>
      </c>
      <c r="L99" s="34"/>
      <c r="M99" s="154" t="s">
        <v>3</v>
      </c>
      <c r="N99" s="155" t="s">
        <v>42</v>
      </c>
      <c r="O99" s="54"/>
      <c r="P99" s="156">
        <f>O99*H99</f>
        <v>0</v>
      </c>
      <c r="Q99" s="156">
        <v>0</v>
      </c>
      <c r="R99" s="156">
        <f>Q99*H99</f>
        <v>0</v>
      </c>
      <c r="S99" s="156">
        <v>0</v>
      </c>
      <c r="T99" s="157">
        <f>S99*H99</f>
        <v>0</v>
      </c>
      <c r="U99" s="33"/>
      <c r="V99" s="33"/>
      <c r="W99" s="33"/>
      <c r="X99" s="33"/>
      <c r="Y99" s="33"/>
      <c r="Z99" s="33"/>
      <c r="AA99" s="33"/>
      <c r="AB99" s="33"/>
      <c r="AC99" s="33"/>
      <c r="AD99" s="33"/>
      <c r="AE99" s="33"/>
      <c r="AR99" s="158" t="s">
        <v>87</v>
      </c>
      <c r="AT99" s="158" t="s">
        <v>184</v>
      </c>
      <c r="AU99" s="158" t="s">
        <v>75</v>
      </c>
      <c r="AY99" s="18" t="s">
        <v>182</v>
      </c>
      <c r="BE99" s="159">
        <f>IF(N99="základní",J99,0)</f>
        <v>0</v>
      </c>
      <c r="BF99" s="159">
        <f>IF(N99="snížená",J99,0)</f>
        <v>0</v>
      </c>
      <c r="BG99" s="159">
        <f>IF(N99="zákl. přenesená",J99,0)</f>
        <v>0</v>
      </c>
      <c r="BH99" s="159">
        <f>IF(N99="sníž. přenesená",J99,0)</f>
        <v>0</v>
      </c>
      <c r="BI99" s="159">
        <f>IF(N99="nulová",J99,0)</f>
        <v>0</v>
      </c>
      <c r="BJ99" s="18" t="s">
        <v>15</v>
      </c>
      <c r="BK99" s="159">
        <f>ROUND(I99*H99,2)</f>
        <v>0</v>
      </c>
      <c r="BL99" s="18" t="s">
        <v>87</v>
      </c>
      <c r="BM99" s="158" t="s">
        <v>1787</v>
      </c>
    </row>
    <row r="100" spans="2:51" s="13" customFormat="1" ht="12">
      <c r="B100" s="160"/>
      <c r="D100" s="343" t="s">
        <v>190</v>
      </c>
      <c r="E100" s="161" t="s">
        <v>3</v>
      </c>
      <c r="F100" s="162" t="s">
        <v>1788</v>
      </c>
      <c r="H100" s="163">
        <v>8</v>
      </c>
      <c r="I100" s="164"/>
      <c r="L100" s="160"/>
      <c r="M100" s="165"/>
      <c r="N100" s="166"/>
      <c r="O100" s="166"/>
      <c r="P100" s="166"/>
      <c r="Q100" s="166"/>
      <c r="R100" s="166"/>
      <c r="S100" s="166"/>
      <c r="T100" s="167"/>
      <c r="AT100" s="161" t="s">
        <v>190</v>
      </c>
      <c r="AU100" s="161" t="s">
        <v>75</v>
      </c>
      <c r="AV100" s="13" t="s">
        <v>79</v>
      </c>
      <c r="AW100" s="13" t="s">
        <v>33</v>
      </c>
      <c r="AX100" s="13" t="s">
        <v>71</v>
      </c>
      <c r="AY100" s="161" t="s">
        <v>182</v>
      </c>
    </row>
    <row r="101" spans="2:51" s="13" customFormat="1" ht="12">
      <c r="B101" s="160"/>
      <c r="D101" s="343" t="s">
        <v>190</v>
      </c>
      <c r="E101" s="161" t="s">
        <v>3</v>
      </c>
      <c r="F101" s="162" t="s">
        <v>1789</v>
      </c>
      <c r="H101" s="163">
        <v>80</v>
      </c>
      <c r="I101" s="164"/>
      <c r="L101" s="160"/>
      <c r="M101" s="165"/>
      <c r="N101" s="166"/>
      <c r="O101" s="166"/>
      <c r="P101" s="166"/>
      <c r="Q101" s="166"/>
      <c r="R101" s="166"/>
      <c r="S101" s="166"/>
      <c r="T101" s="167"/>
      <c r="AT101" s="161" t="s">
        <v>190</v>
      </c>
      <c r="AU101" s="161" t="s">
        <v>75</v>
      </c>
      <c r="AV101" s="13" t="s">
        <v>79</v>
      </c>
      <c r="AW101" s="13" t="s">
        <v>33</v>
      </c>
      <c r="AX101" s="13" t="s">
        <v>71</v>
      </c>
      <c r="AY101" s="161" t="s">
        <v>182</v>
      </c>
    </row>
    <row r="102" spans="2:51" s="14" customFormat="1" ht="12">
      <c r="B102" s="168"/>
      <c r="D102" s="343" t="s">
        <v>190</v>
      </c>
      <c r="E102" s="169" t="s">
        <v>3</v>
      </c>
      <c r="F102" s="170" t="s">
        <v>198</v>
      </c>
      <c r="H102" s="171">
        <v>88</v>
      </c>
      <c r="I102" s="172"/>
      <c r="L102" s="168"/>
      <c r="M102" s="173"/>
      <c r="N102" s="174"/>
      <c r="O102" s="174"/>
      <c r="P102" s="174"/>
      <c r="Q102" s="174"/>
      <c r="R102" s="174"/>
      <c r="S102" s="174"/>
      <c r="T102" s="175"/>
      <c r="AT102" s="169" t="s">
        <v>190</v>
      </c>
      <c r="AU102" s="169" t="s">
        <v>75</v>
      </c>
      <c r="AV102" s="14" t="s">
        <v>87</v>
      </c>
      <c r="AW102" s="14" t="s">
        <v>33</v>
      </c>
      <c r="AX102" s="14" t="s">
        <v>15</v>
      </c>
      <c r="AY102" s="169" t="s">
        <v>182</v>
      </c>
    </row>
    <row r="103" spans="1:65" s="2" customFormat="1" ht="24">
      <c r="A103" s="33"/>
      <c r="B103" s="146"/>
      <c r="C103" s="147" t="s">
        <v>87</v>
      </c>
      <c r="D103" s="342" t="s">
        <v>184</v>
      </c>
      <c r="E103" s="148" t="s">
        <v>1790</v>
      </c>
      <c r="F103" s="149" t="s">
        <v>1791</v>
      </c>
      <c r="G103" s="150" t="s">
        <v>300</v>
      </c>
      <c r="H103" s="151">
        <v>44</v>
      </c>
      <c r="I103" s="152"/>
      <c r="J103" s="153">
        <f>ROUND(I103*H103,2)</f>
        <v>0</v>
      </c>
      <c r="K103" s="149" t="s">
        <v>3</v>
      </c>
      <c r="L103" s="34"/>
      <c r="M103" s="154" t="s">
        <v>3</v>
      </c>
      <c r="N103" s="155" t="s">
        <v>42</v>
      </c>
      <c r="O103" s="54"/>
      <c r="P103" s="156">
        <f>O103*H103</f>
        <v>0</v>
      </c>
      <c r="Q103" s="156">
        <v>0</v>
      </c>
      <c r="R103" s="156">
        <f>Q103*H103</f>
        <v>0</v>
      </c>
      <c r="S103" s="156">
        <v>0</v>
      </c>
      <c r="T103" s="157">
        <f>S103*H103</f>
        <v>0</v>
      </c>
      <c r="U103" s="33"/>
      <c r="V103" s="33"/>
      <c r="W103" s="33"/>
      <c r="X103" s="33"/>
      <c r="Y103" s="33"/>
      <c r="Z103" s="33"/>
      <c r="AA103" s="33"/>
      <c r="AB103" s="33"/>
      <c r="AC103" s="33"/>
      <c r="AD103" s="33"/>
      <c r="AE103" s="33"/>
      <c r="AR103" s="158" t="s">
        <v>87</v>
      </c>
      <c r="AT103" s="158" t="s">
        <v>184</v>
      </c>
      <c r="AU103" s="158" t="s">
        <v>75</v>
      </c>
      <c r="AY103" s="18" t="s">
        <v>182</v>
      </c>
      <c r="BE103" s="159">
        <f>IF(N103="základní",J103,0)</f>
        <v>0</v>
      </c>
      <c r="BF103" s="159">
        <f>IF(N103="snížená",J103,0)</f>
        <v>0</v>
      </c>
      <c r="BG103" s="159">
        <f>IF(N103="zákl. přenesená",J103,0)</f>
        <v>0</v>
      </c>
      <c r="BH103" s="159">
        <f>IF(N103="sníž. přenesená",J103,0)</f>
        <v>0</v>
      </c>
      <c r="BI103" s="159">
        <f>IF(N103="nulová",J103,0)</f>
        <v>0</v>
      </c>
      <c r="BJ103" s="18" t="s">
        <v>15</v>
      </c>
      <c r="BK103" s="159">
        <f>ROUND(I103*H103,2)</f>
        <v>0</v>
      </c>
      <c r="BL103" s="18" t="s">
        <v>87</v>
      </c>
      <c r="BM103" s="158" t="s">
        <v>1792</v>
      </c>
    </row>
    <row r="104" spans="2:51" s="13" customFormat="1" ht="12">
      <c r="B104" s="160"/>
      <c r="D104" s="343" t="s">
        <v>190</v>
      </c>
      <c r="E104" s="161" t="s">
        <v>3</v>
      </c>
      <c r="F104" s="162" t="s">
        <v>1793</v>
      </c>
      <c r="H104" s="163">
        <v>44</v>
      </c>
      <c r="I104" s="164"/>
      <c r="L104" s="160"/>
      <c r="M104" s="165"/>
      <c r="N104" s="166"/>
      <c r="O104" s="166"/>
      <c r="P104" s="166"/>
      <c r="Q104" s="166"/>
      <c r="R104" s="166"/>
      <c r="S104" s="166"/>
      <c r="T104" s="167"/>
      <c r="AT104" s="161" t="s">
        <v>190</v>
      </c>
      <c r="AU104" s="161" t="s">
        <v>75</v>
      </c>
      <c r="AV104" s="13" t="s">
        <v>79</v>
      </c>
      <c r="AW104" s="13" t="s">
        <v>33</v>
      </c>
      <c r="AX104" s="13" t="s">
        <v>15</v>
      </c>
      <c r="AY104" s="161" t="s">
        <v>182</v>
      </c>
    </row>
    <row r="105" spans="1:65" s="2" customFormat="1" ht="36">
      <c r="A105" s="33"/>
      <c r="B105" s="146"/>
      <c r="C105" s="147" t="s">
        <v>111</v>
      </c>
      <c r="D105" s="342" t="s">
        <v>184</v>
      </c>
      <c r="E105" s="148" t="s">
        <v>1794</v>
      </c>
      <c r="F105" s="149" t="s">
        <v>1795</v>
      </c>
      <c r="G105" s="150" t="s">
        <v>300</v>
      </c>
      <c r="H105" s="151">
        <v>5</v>
      </c>
      <c r="I105" s="152"/>
      <c r="J105" s="153">
        <f>ROUND(I105*H105,2)</f>
        <v>0</v>
      </c>
      <c r="K105" s="149" t="s">
        <v>3</v>
      </c>
      <c r="L105" s="34"/>
      <c r="M105" s="154" t="s">
        <v>3</v>
      </c>
      <c r="N105" s="155" t="s">
        <v>42</v>
      </c>
      <c r="O105" s="54"/>
      <c r="P105" s="156">
        <f>O105*H105</f>
        <v>0</v>
      </c>
      <c r="Q105" s="156">
        <v>0</v>
      </c>
      <c r="R105" s="156">
        <f>Q105*H105</f>
        <v>0</v>
      </c>
      <c r="S105" s="156">
        <v>0</v>
      </c>
      <c r="T105" s="157">
        <f>S105*H105</f>
        <v>0</v>
      </c>
      <c r="U105" s="33"/>
      <c r="V105" s="33"/>
      <c r="W105" s="33"/>
      <c r="X105" s="33"/>
      <c r="Y105" s="33"/>
      <c r="Z105" s="33"/>
      <c r="AA105" s="33"/>
      <c r="AB105" s="33"/>
      <c r="AC105" s="33"/>
      <c r="AD105" s="33"/>
      <c r="AE105" s="33"/>
      <c r="AR105" s="158" t="s">
        <v>87</v>
      </c>
      <c r="AT105" s="158" t="s">
        <v>184</v>
      </c>
      <c r="AU105" s="158" t="s">
        <v>75</v>
      </c>
      <c r="AY105" s="18" t="s">
        <v>182</v>
      </c>
      <c r="BE105" s="159">
        <f>IF(N105="základní",J105,0)</f>
        <v>0</v>
      </c>
      <c r="BF105" s="159">
        <f>IF(N105="snížená",J105,0)</f>
        <v>0</v>
      </c>
      <c r="BG105" s="159">
        <f>IF(N105="zákl. přenesená",J105,0)</f>
        <v>0</v>
      </c>
      <c r="BH105" s="159">
        <f>IF(N105="sníž. přenesená",J105,0)</f>
        <v>0</v>
      </c>
      <c r="BI105" s="159">
        <f>IF(N105="nulová",J105,0)</f>
        <v>0</v>
      </c>
      <c r="BJ105" s="18" t="s">
        <v>15</v>
      </c>
      <c r="BK105" s="159">
        <f>ROUND(I105*H105,2)</f>
        <v>0</v>
      </c>
      <c r="BL105" s="18" t="s">
        <v>87</v>
      </c>
      <c r="BM105" s="158" t="s">
        <v>1796</v>
      </c>
    </row>
    <row r="106" spans="1:65" s="2" customFormat="1" ht="24">
      <c r="A106" s="33"/>
      <c r="B106" s="146"/>
      <c r="C106" s="147" t="s">
        <v>126</v>
      </c>
      <c r="D106" s="342" t="s">
        <v>184</v>
      </c>
      <c r="E106" s="148" t="s">
        <v>1797</v>
      </c>
      <c r="F106" s="149" t="s">
        <v>1798</v>
      </c>
      <c r="G106" s="150" t="s">
        <v>300</v>
      </c>
      <c r="H106" s="151">
        <v>10</v>
      </c>
      <c r="I106" s="152"/>
      <c r="J106" s="153">
        <f>ROUND(I106*H106,2)</f>
        <v>0</v>
      </c>
      <c r="K106" s="149" t="s">
        <v>3</v>
      </c>
      <c r="L106" s="34"/>
      <c r="M106" s="154" t="s">
        <v>3</v>
      </c>
      <c r="N106" s="155" t="s">
        <v>42</v>
      </c>
      <c r="O106" s="54"/>
      <c r="P106" s="156">
        <f>O106*H106</f>
        <v>0</v>
      </c>
      <c r="Q106" s="156">
        <v>0</v>
      </c>
      <c r="R106" s="156">
        <f>Q106*H106</f>
        <v>0</v>
      </c>
      <c r="S106" s="156">
        <v>0</v>
      </c>
      <c r="T106" s="157">
        <f>S106*H106</f>
        <v>0</v>
      </c>
      <c r="U106" s="33"/>
      <c r="V106" s="33"/>
      <c r="W106" s="33"/>
      <c r="X106" s="33"/>
      <c r="Y106" s="33"/>
      <c r="Z106" s="33"/>
      <c r="AA106" s="33"/>
      <c r="AB106" s="33"/>
      <c r="AC106" s="33"/>
      <c r="AD106" s="33"/>
      <c r="AE106" s="33"/>
      <c r="AR106" s="158" t="s">
        <v>87</v>
      </c>
      <c r="AT106" s="158" t="s">
        <v>184</v>
      </c>
      <c r="AU106" s="158" t="s">
        <v>75</v>
      </c>
      <c r="AY106" s="18" t="s">
        <v>182</v>
      </c>
      <c r="BE106" s="159">
        <f>IF(N106="základní",J106,0)</f>
        <v>0</v>
      </c>
      <c r="BF106" s="159">
        <f>IF(N106="snížená",J106,0)</f>
        <v>0</v>
      </c>
      <c r="BG106" s="159">
        <f>IF(N106="zákl. přenesená",J106,0)</f>
        <v>0</v>
      </c>
      <c r="BH106" s="159">
        <f>IF(N106="sníž. přenesená",J106,0)</f>
        <v>0</v>
      </c>
      <c r="BI106" s="159">
        <f>IF(N106="nulová",J106,0)</f>
        <v>0</v>
      </c>
      <c r="BJ106" s="18" t="s">
        <v>15</v>
      </c>
      <c r="BK106" s="159">
        <f>ROUND(I106*H106,2)</f>
        <v>0</v>
      </c>
      <c r="BL106" s="18" t="s">
        <v>87</v>
      </c>
      <c r="BM106" s="158" t="s">
        <v>1799</v>
      </c>
    </row>
    <row r="107" spans="2:51" s="13" customFormat="1" ht="12">
      <c r="B107" s="160"/>
      <c r="D107" s="343" t="s">
        <v>190</v>
      </c>
      <c r="E107" s="161" t="s">
        <v>3</v>
      </c>
      <c r="F107" s="162" t="s">
        <v>1800</v>
      </c>
      <c r="H107" s="163">
        <v>10</v>
      </c>
      <c r="I107" s="164"/>
      <c r="L107" s="160"/>
      <c r="M107" s="165"/>
      <c r="N107" s="166"/>
      <c r="O107" s="166"/>
      <c r="P107" s="166"/>
      <c r="Q107" s="166"/>
      <c r="R107" s="166"/>
      <c r="S107" s="166"/>
      <c r="T107" s="167"/>
      <c r="AT107" s="161" t="s">
        <v>190</v>
      </c>
      <c r="AU107" s="161" t="s">
        <v>75</v>
      </c>
      <c r="AV107" s="13" t="s">
        <v>79</v>
      </c>
      <c r="AW107" s="13" t="s">
        <v>33</v>
      </c>
      <c r="AX107" s="13" t="s">
        <v>15</v>
      </c>
      <c r="AY107" s="161" t="s">
        <v>182</v>
      </c>
    </row>
    <row r="108" spans="1:65" s="2" customFormat="1" ht="33" customHeight="1">
      <c r="A108" s="33"/>
      <c r="B108" s="146"/>
      <c r="C108" s="147" t="s">
        <v>129</v>
      </c>
      <c r="D108" s="342" t="s">
        <v>184</v>
      </c>
      <c r="E108" s="148" t="s">
        <v>1801</v>
      </c>
      <c r="F108" s="149" t="s">
        <v>1802</v>
      </c>
      <c r="G108" s="150" t="s">
        <v>300</v>
      </c>
      <c r="H108" s="151">
        <v>5</v>
      </c>
      <c r="I108" s="152"/>
      <c r="J108" s="153">
        <f>ROUND(I108*H108,2)</f>
        <v>0</v>
      </c>
      <c r="K108" s="149" t="s">
        <v>3</v>
      </c>
      <c r="L108" s="34"/>
      <c r="M108" s="154" t="s">
        <v>3</v>
      </c>
      <c r="N108" s="155" t="s">
        <v>42</v>
      </c>
      <c r="O108" s="54"/>
      <c r="P108" s="156">
        <f>O108*H108</f>
        <v>0</v>
      </c>
      <c r="Q108" s="156">
        <v>0</v>
      </c>
      <c r="R108" s="156">
        <f>Q108*H108</f>
        <v>0</v>
      </c>
      <c r="S108" s="156">
        <v>0</v>
      </c>
      <c r="T108" s="157">
        <f>S108*H108</f>
        <v>0</v>
      </c>
      <c r="U108" s="33"/>
      <c r="V108" s="33"/>
      <c r="W108" s="33"/>
      <c r="X108" s="33"/>
      <c r="Y108" s="33"/>
      <c r="Z108" s="33"/>
      <c r="AA108" s="33"/>
      <c r="AB108" s="33"/>
      <c r="AC108" s="33"/>
      <c r="AD108" s="33"/>
      <c r="AE108" s="33"/>
      <c r="AR108" s="158" t="s">
        <v>87</v>
      </c>
      <c r="AT108" s="158" t="s">
        <v>184</v>
      </c>
      <c r="AU108" s="158" t="s">
        <v>75</v>
      </c>
      <c r="AY108" s="18" t="s">
        <v>182</v>
      </c>
      <c r="BE108" s="159">
        <f>IF(N108="základní",J108,0)</f>
        <v>0</v>
      </c>
      <c r="BF108" s="159">
        <f>IF(N108="snížená",J108,0)</f>
        <v>0</v>
      </c>
      <c r="BG108" s="159">
        <f>IF(N108="zákl. přenesená",J108,0)</f>
        <v>0</v>
      </c>
      <c r="BH108" s="159">
        <f>IF(N108="sníž. přenesená",J108,0)</f>
        <v>0</v>
      </c>
      <c r="BI108" s="159">
        <f>IF(N108="nulová",J108,0)</f>
        <v>0</v>
      </c>
      <c r="BJ108" s="18" t="s">
        <v>15</v>
      </c>
      <c r="BK108" s="159">
        <f>ROUND(I108*H108,2)</f>
        <v>0</v>
      </c>
      <c r="BL108" s="18" t="s">
        <v>87</v>
      </c>
      <c r="BM108" s="158" t="s">
        <v>1803</v>
      </c>
    </row>
    <row r="109" spans="1:65" s="2" customFormat="1" ht="24">
      <c r="A109" s="33"/>
      <c r="B109" s="146"/>
      <c r="C109" s="147" t="s">
        <v>132</v>
      </c>
      <c r="D109" s="342" t="s">
        <v>184</v>
      </c>
      <c r="E109" s="148" t="s">
        <v>1804</v>
      </c>
      <c r="F109" s="149" t="s">
        <v>1805</v>
      </c>
      <c r="G109" s="150" t="s">
        <v>300</v>
      </c>
      <c r="H109" s="151">
        <v>5</v>
      </c>
      <c r="I109" s="152"/>
      <c r="J109" s="153">
        <f>ROUND(I109*H109,2)</f>
        <v>0</v>
      </c>
      <c r="K109" s="149" t="s">
        <v>3</v>
      </c>
      <c r="L109" s="34"/>
      <c r="M109" s="154" t="s">
        <v>3</v>
      </c>
      <c r="N109" s="155" t="s">
        <v>42</v>
      </c>
      <c r="O109" s="54"/>
      <c r="P109" s="156">
        <f>O109*H109</f>
        <v>0</v>
      </c>
      <c r="Q109" s="156">
        <v>0</v>
      </c>
      <c r="R109" s="156">
        <f>Q109*H109</f>
        <v>0</v>
      </c>
      <c r="S109" s="156">
        <v>0</v>
      </c>
      <c r="T109" s="157">
        <f>S109*H109</f>
        <v>0</v>
      </c>
      <c r="U109" s="33"/>
      <c r="V109" s="33"/>
      <c r="W109" s="33"/>
      <c r="X109" s="33"/>
      <c r="Y109" s="33"/>
      <c r="Z109" s="33"/>
      <c r="AA109" s="33"/>
      <c r="AB109" s="33"/>
      <c r="AC109" s="33"/>
      <c r="AD109" s="33"/>
      <c r="AE109" s="33"/>
      <c r="AR109" s="158" t="s">
        <v>87</v>
      </c>
      <c r="AT109" s="158" t="s">
        <v>184</v>
      </c>
      <c r="AU109" s="158" t="s">
        <v>75</v>
      </c>
      <c r="AY109" s="18" t="s">
        <v>182</v>
      </c>
      <c r="BE109" s="159">
        <f>IF(N109="základní",J109,0)</f>
        <v>0</v>
      </c>
      <c r="BF109" s="159">
        <f>IF(N109="snížená",J109,0)</f>
        <v>0</v>
      </c>
      <c r="BG109" s="159">
        <f>IF(N109="zákl. přenesená",J109,0)</f>
        <v>0</v>
      </c>
      <c r="BH109" s="159">
        <f>IF(N109="sníž. přenesená",J109,0)</f>
        <v>0</v>
      </c>
      <c r="BI109" s="159">
        <f>IF(N109="nulová",J109,0)</f>
        <v>0</v>
      </c>
      <c r="BJ109" s="18" t="s">
        <v>15</v>
      </c>
      <c r="BK109" s="159">
        <f>ROUND(I109*H109,2)</f>
        <v>0</v>
      </c>
      <c r="BL109" s="18" t="s">
        <v>87</v>
      </c>
      <c r="BM109" s="158" t="s">
        <v>1806</v>
      </c>
    </row>
    <row r="110" spans="1:65" s="2" customFormat="1" ht="16.5" customHeight="1">
      <c r="A110" s="33"/>
      <c r="B110" s="146"/>
      <c r="C110" s="147" t="s">
        <v>219</v>
      </c>
      <c r="D110" s="342" t="s">
        <v>184</v>
      </c>
      <c r="E110" s="148" t="s">
        <v>1807</v>
      </c>
      <c r="F110" s="149" t="s">
        <v>1808</v>
      </c>
      <c r="G110" s="150" t="s">
        <v>300</v>
      </c>
      <c r="H110" s="151">
        <v>5</v>
      </c>
      <c r="I110" s="152"/>
      <c r="J110" s="153">
        <f>ROUND(I110*H110,2)</f>
        <v>0</v>
      </c>
      <c r="K110" s="149" t="s">
        <v>3</v>
      </c>
      <c r="L110" s="34"/>
      <c r="M110" s="154" t="s">
        <v>3</v>
      </c>
      <c r="N110" s="155" t="s">
        <v>42</v>
      </c>
      <c r="O110" s="54"/>
      <c r="P110" s="156">
        <f>O110*H110</f>
        <v>0</v>
      </c>
      <c r="Q110" s="156">
        <v>0</v>
      </c>
      <c r="R110" s="156">
        <f>Q110*H110</f>
        <v>0</v>
      </c>
      <c r="S110" s="156">
        <v>0</v>
      </c>
      <c r="T110" s="157">
        <f>S110*H110</f>
        <v>0</v>
      </c>
      <c r="U110" s="33"/>
      <c r="V110" s="33"/>
      <c r="W110" s="33"/>
      <c r="X110" s="33"/>
      <c r="Y110" s="33"/>
      <c r="Z110" s="33"/>
      <c r="AA110" s="33"/>
      <c r="AB110" s="33"/>
      <c r="AC110" s="33"/>
      <c r="AD110" s="33"/>
      <c r="AE110" s="33"/>
      <c r="AR110" s="158" t="s">
        <v>87</v>
      </c>
      <c r="AT110" s="158" t="s">
        <v>184</v>
      </c>
      <c r="AU110" s="158" t="s">
        <v>75</v>
      </c>
      <c r="AY110" s="18" t="s">
        <v>182</v>
      </c>
      <c r="BE110" s="159">
        <f>IF(N110="základní",J110,0)</f>
        <v>0</v>
      </c>
      <c r="BF110" s="159">
        <f>IF(N110="snížená",J110,0)</f>
        <v>0</v>
      </c>
      <c r="BG110" s="159">
        <f>IF(N110="zákl. přenesená",J110,0)</f>
        <v>0</v>
      </c>
      <c r="BH110" s="159">
        <f>IF(N110="sníž. přenesená",J110,0)</f>
        <v>0</v>
      </c>
      <c r="BI110" s="159">
        <f>IF(N110="nulová",J110,0)</f>
        <v>0</v>
      </c>
      <c r="BJ110" s="18" t="s">
        <v>15</v>
      </c>
      <c r="BK110" s="159">
        <f>ROUND(I110*H110,2)</f>
        <v>0</v>
      </c>
      <c r="BL110" s="18" t="s">
        <v>87</v>
      </c>
      <c r="BM110" s="158" t="s">
        <v>1809</v>
      </c>
    </row>
    <row r="111" spans="1:65" s="2" customFormat="1" ht="24">
      <c r="A111" s="33"/>
      <c r="B111" s="146"/>
      <c r="C111" s="147" t="s">
        <v>235</v>
      </c>
      <c r="D111" s="342" t="s">
        <v>184</v>
      </c>
      <c r="E111" s="148" t="s">
        <v>1810</v>
      </c>
      <c r="F111" s="149" t="s">
        <v>1811</v>
      </c>
      <c r="G111" s="150" t="s">
        <v>300</v>
      </c>
      <c r="H111" s="151">
        <v>44</v>
      </c>
      <c r="I111" s="152"/>
      <c r="J111" s="153">
        <f>ROUND(I111*H111,2)</f>
        <v>0</v>
      </c>
      <c r="K111" s="149" t="s">
        <v>3</v>
      </c>
      <c r="L111" s="34"/>
      <c r="M111" s="154" t="s">
        <v>3</v>
      </c>
      <c r="N111" s="155" t="s">
        <v>42</v>
      </c>
      <c r="O111" s="54"/>
      <c r="P111" s="156">
        <f>O111*H111</f>
        <v>0</v>
      </c>
      <c r="Q111" s="156">
        <v>0</v>
      </c>
      <c r="R111" s="156">
        <f>Q111*H111</f>
        <v>0</v>
      </c>
      <c r="S111" s="156">
        <v>0</v>
      </c>
      <c r="T111" s="157">
        <f>S111*H111</f>
        <v>0</v>
      </c>
      <c r="U111" s="33"/>
      <c r="V111" s="33"/>
      <c r="W111" s="33"/>
      <c r="X111" s="33"/>
      <c r="Y111" s="33"/>
      <c r="Z111" s="33"/>
      <c r="AA111" s="33"/>
      <c r="AB111" s="33"/>
      <c r="AC111" s="33"/>
      <c r="AD111" s="33"/>
      <c r="AE111" s="33"/>
      <c r="AR111" s="158" t="s">
        <v>87</v>
      </c>
      <c r="AT111" s="158" t="s">
        <v>184</v>
      </c>
      <c r="AU111" s="158" t="s">
        <v>75</v>
      </c>
      <c r="AY111" s="18" t="s">
        <v>182</v>
      </c>
      <c r="BE111" s="159">
        <f>IF(N111="základní",J111,0)</f>
        <v>0</v>
      </c>
      <c r="BF111" s="159">
        <f>IF(N111="snížená",J111,0)</f>
        <v>0</v>
      </c>
      <c r="BG111" s="159">
        <f>IF(N111="zákl. přenesená",J111,0)</f>
        <v>0</v>
      </c>
      <c r="BH111" s="159">
        <f>IF(N111="sníž. přenesená",J111,0)</f>
        <v>0</v>
      </c>
      <c r="BI111" s="159">
        <f>IF(N111="nulová",J111,0)</f>
        <v>0</v>
      </c>
      <c r="BJ111" s="18" t="s">
        <v>15</v>
      </c>
      <c r="BK111" s="159">
        <f>ROUND(I111*H111,2)</f>
        <v>0</v>
      </c>
      <c r="BL111" s="18" t="s">
        <v>87</v>
      </c>
      <c r="BM111" s="158" t="s">
        <v>1812</v>
      </c>
    </row>
    <row r="112" spans="2:51" s="13" customFormat="1" ht="12">
      <c r="B112" s="160"/>
      <c r="D112" s="343" t="s">
        <v>190</v>
      </c>
      <c r="E112" s="161" t="s">
        <v>3</v>
      </c>
      <c r="F112" s="162" t="s">
        <v>398</v>
      </c>
      <c r="H112" s="163">
        <v>44</v>
      </c>
      <c r="I112" s="164"/>
      <c r="L112" s="160"/>
      <c r="M112" s="165"/>
      <c r="N112" s="166"/>
      <c r="O112" s="166"/>
      <c r="P112" s="166"/>
      <c r="Q112" s="166"/>
      <c r="R112" s="166"/>
      <c r="S112" s="166"/>
      <c r="T112" s="167"/>
      <c r="AT112" s="161" t="s">
        <v>190</v>
      </c>
      <c r="AU112" s="161" t="s">
        <v>75</v>
      </c>
      <c r="AV112" s="13" t="s">
        <v>79</v>
      </c>
      <c r="AW112" s="13" t="s">
        <v>33</v>
      </c>
      <c r="AX112" s="13" t="s">
        <v>15</v>
      </c>
      <c r="AY112" s="161" t="s">
        <v>182</v>
      </c>
    </row>
    <row r="113" spans="2:63" s="12" customFormat="1" ht="22.9" customHeight="1">
      <c r="B113" s="133"/>
      <c r="D113" s="344" t="s">
        <v>70</v>
      </c>
      <c r="E113" s="144" t="s">
        <v>260</v>
      </c>
      <c r="F113" s="144" t="s">
        <v>261</v>
      </c>
      <c r="I113" s="136"/>
      <c r="J113" s="145">
        <f>BK113</f>
        <v>0</v>
      </c>
      <c r="L113" s="133"/>
      <c r="M113" s="138"/>
      <c r="N113" s="139"/>
      <c r="O113" s="139"/>
      <c r="P113" s="140">
        <f>P114</f>
        <v>0</v>
      </c>
      <c r="Q113" s="139"/>
      <c r="R113" s="140">
        <f>R114</f>
        <v>0</v>
      </c>
      <c r="S113" s="139"/>
      <c r="T113" s="141">
        <f>T114</f>
        <v>0</v>
      </c>
      <c r="AR113" s="134" t="s">
        <v>15</v>
      </c>
      <c r="AT113" s="142" t="s">
        <v>70</v>
      </c>
      <c r="AU113" s="142" t="s">
        <v>15</v>
      </c>
      <c r="AY113" s="134" t="s">
        <v>182</v>
      </c>
      <c r="BK113" s="143">
        <f>BK114</f>
        <v>0</v>
      </c>
    </row>
    <row r="114" spans="1:65" s="2" customFormat="1" ht="55.5" customHeight="1">
      <c r="A114" s="33"/>
      <c r="B114" s="146"/>
      <c r="C114" s="147" t="s">
        <v>242</v>
      </c>
      <c r="D114" s="342" t="s">
        <v>184</v>
      </c>
      <c r="E114" s="148" t="s">
        <v>1195</v>
      </c>
      <c r="F114" s="149" t="s">
        <v>1196</v>
      </c>
      <c r="G114" s="150" t="s">
        <v>245</v>
      </c>
      <c r="H114" s="151">
        <v>2</v>
      </c>
      <c r="I114" s="152"/>
      <c r="J114" s="153">
        <f>ROUND(I114*H114,2)</f>
        <v>0</v>
      </c>
      <c r="K114" s="149" t="s">
        <v>188</v>
      </c>
      <c r="L114" s="34"/>
      <c r="M114" s="194" t="s">
        <v>3</v>
      </c>
      <c r="N114" s="195" t="s">
        <v>42</v>
      </c>
      <c r="O114" s="196"/>
      <c r="P114" s="197">
        <f>O114*H114</f>
        <v>0</v>
      </c>
      <c r="Q114" s="197">
        <v>0</v>
      </c>
      <c r="R114" s="197">
        <f>Q114*H114</f>
        <v>0</v>
      </c>
      <c r="S114" s="197">
        <v>0</v>
      </c>
      <c r="T114" s="198">
        <f>S114*H114</f>
        <v>0</v>
      </c>
      <c r="U114" s="33"/>
      <c r="V114" s="33"/>
      <c r="W114" s="33"/>
      <c r="X114" s="33"/>
      <c r="Y114" s="33"/>
      <c r="Z114" s="33"/>
      <c r="AA114" s="33"/>
      <c r="AB114" s="33"/>
      <c r="AC114" s="33"/>
      <c r="AD114" s="33"/>
      <c r="AE114" s="33"/>
      <c r="AR114" s="158" t="s">
        <v>87</v>
      </c>
      <c r="AT114" s="158" t="s">
        <v>184</v>
      </c>
      <c r="AU114" s="158" t="s">
        <v>79</v>
      </c>
      <c r="AY114" s="18" t="s">
        <v>182</v>
      </c>
      <c r="BE114" s="159">
        <f>IF(N114="základní",J114,0)</f>
        <v>0</v>
      </c>
      <c r="BF114" s="159">
        <f>IF(N114="snížená",J114,0)</f>
        <v>0</v>
      </c>
      <c r="BG114" s="159">
        <f>IF(N114="zákl. přenesená",J114,0)</f>
        <v>0</v>
      </c>
      <c r="BH114" s="159">
        <f>IF(N114="sníž. přenesená",J114,0)</f>
        <v>0</v>
      </c>
      <c r="BI114" s="159">
        <f>IF(N114="nulová",J114,0)</f>
        <v>0</v>
      </c>
      <c r="BJ114" s="18" t="s">
        <v>15</v>
      </c>
      <c r="BK114" s="159">
        <f>ROUND(I114*H114,2)</f>
        <v>0</v>
      </c>
      <c r="BL114" s="18" t="s">
        <v>87</v>
      </c>
      <c r="BM114" s="158" t="s">
        <v>1813</v>
      </c>
    </row>
    <row r="115" spans="1:31" s="2" customFormat="1" ht="6.95" customHeight="1">
      <c r="A115" s="33"/>
      <c r="B115" s="43"/>
      <c r="C115" s="44"/>
      <c r="D115" s="44"/>
      <c r="E115" s="44"/>
      <c r="F115" s="44"/>
      <c r="G115" s="44"/>
      <c r="H115" s="44"/>
      <c r="I115" s="44"/>
      <c r="J115" s="44"/>
      <c r="K115" s="44"/>
      <c r="L115" s="34"/>
      <c r="M115" s="33"/>
      <c r="O115" s="33"/>
      <c r="P115" s="33"/>
      <c r="Q115" s="33"/>
      <c r="R115" s="33"/>
      <c r="S115" s="33"/>
      <c r="T115" s="33"/>
      <c r="U115" s="33"/>
      <c r="V115" s="33"/>
      <c r="W115" s="33"/>
      <c r="X115" s="33"/>
      <c r="Y115" s="33"/>
      <c r="Z115" s="33"/>
      <c r="AA115" s="33"/>
      <c r="AB115" s="33"/>
      <c r="AC115" s="33"/>
      <c r="AD115" s="33"/>
      <c r="AE115" s="33"/>
    </row>
  </sheetData>
  <autoFilter ref="C88:K114"/>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3"/>
  <sheetViews>
    <sheetView showGridLines="0" workbookViewId="0" topLeftCell="A79">
      <selection activeCell="J101" sqref="J10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134</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s="1" customFormat="1" ht="12" customHeight="1">
      <c r="B8" s="21"/>
      <c r="D8" s="28" t="s">
        <v>139</v>
      </c>
      <c r="L8" s="21"/>
    </row>
    <row r="9" spans="1:31" s="2" customFormat="1" ht="16.5" customHeight="1">
      <c r="A9" s="33"/>
      <c r="B9" s="34"/>
      <c r="C9" s="33"/>
      <c r="D9" s="33"/>
      <c r="E9" s="326" t="s">
        <v>140</v>
      </c>
      <c r="F9" s="329"/>
      <c r="G9" s="329"/>
      <c r="H9" s="329"/>
      <c r="I9" s="33"/>
      <c r="J9" s="33"/>
      <c r="K9" s="33"/>
      <c r="L9" s="99"/>
      <c r="S9" s="33"/>
      <c r="T9" s="33"/>
      <c r="U9" s="33"/>
      <c r="V9" s="33"/>
      <c r="W9" s="33"/>
      <c r="X9" s="33"/>
      <c r="Y9" s="33"/>
      <c r="Z9" s="33"/>
      <c r="AA9" s="33"/>
      <c r="AB9" s="33"/>
      <c r="AC9" s="33"/>
      <c r="AD9" s="33"/>
      <c r="AE9" s="33"/>
    </row>
    <row r="10" spans="1:31" s="2" customFormat="1" ht="12" customHeight="1">
      <c r="A10" s="33"/>
      <c r="B10" s="34"/>
      <c r="C10" s="33"/>
      <c r="D10" s="28" t="s">
        <v>141</v>
      </c>
      <c r="E10" s="33"/>
      <c r="F10" s="33"/>
      <c r="G10" s="33"/>
      <c r="H10" s="33"/>
      <c r="I10" s="33"/>
      <c r="J10" s="33"/>
      <c r="K10" s="33"/>
      <c r="L10" s="99"/>
      <c r="S10" s="33"/>
      <c r="T10" s="33"/>
      <c r="U10" s="33"/>
      <c r="V10" s="33"/>
      <c r="W10" s="33"/>
      <c r="X10" s="33"/>
      <c r="Y10" s="33"/>
      <c r="Z10" s="33"/>
      <c r="AA10" s="33"/>
      <c r="AB10" s="33"/>
      <c r="AC10" s="33"/>
      <c r="AD10" s="33"/>
      <c r="AE10" s="33"/>
    </row>
    <row r="11" spans="1:31" s="2" customFormat="1" ht="16.5" customHeight="1">
      <c r="A11" s="33"/>
      <c r="B11" s="34"/>
      <c r="C11" s="33"/>
      <c r="D11" s="33"/>
      <c r="E11" s="302" t="s">
        <v>1814</v>
      </c>
      <c r="F11" s="329"/>
      <c r="G11" s="329"/>
      <c r="H11" s="329"/>
      <c r="I11" s="33"/>
      <c r="J11" s="33"/>
      <c r="K11" s="33"/>
      <c r="L11" s="99"/>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9"/>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9"/>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stavby'!AU8</f>
        <v>28. 8. 2018</v>
      </c>
      <c r="K14" s="33"/>
      <c r="L14" s="99"/>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9"/>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
        <v>3</v>
      </c>
      <c r="K16" s="33"/>
      <c r="L16" s="99"/>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3</v>
      </c>
      <c r="K17" s="33"/>
      <c r="L17" s="99"/>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9"/>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28" t="s">
        <v>26</v>
      </c>
      <c r="J19" s="29" t="str">
        <f>'Rekapitulace stavby'!AU13</f>
        <v>Vyplň údaj</v>
      </c>
      <c r="K19" s="33"/>
      <c r="L19" s="99"/>
      <c r="S19" s="33"/>
      <c r="T19" s="33"/>
      <c r="U19" s="33"/>
      <c r="V19" s="33"/>
      <c r="W19" s="33"/>
      <c r="X19" s="33"/>
      <c r="Y19" s="33"/>
      <c r="Z19" s="33"/>
      <c r="AA19" s="33"/>
      <c r="AB19" s="33"/>
      <c r="AC19" s="33"/>
      <c r="AD19" s="33"/>
      <c r="AE19" s="33"/>
    </row>
    <row r="20" spans="1:31" s="2" customFormat="1" ht="18" customHeight="1">
      <c r="A20" s="33"/>
      <c r="B20" s="34"/>
      <c r="C20" s="33"/>
      <c r="D20" s="33"/>
      <c r="E20" s="330" t="str">
        <f>'Rekapitulace stavby'!E14</f>
        <v>Vyplň údaj</v>
      </c>
      <c r="F20" s="318"/>
      <c r="G20" s="318"/>
      <c r="H20" s="318"/>
      <c r="I20" s="28" t="s">
        <v>28</v>
      </c>
      <c r="J20" s="29" t="str">
        <f>'Rekapitulace stavby'!AU14</f>
        <v>Vyplň údaj</v>
      </c>
      <c r="K20" s="33"/>
      <c r="L20" s="99"/>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9"/>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28" t="s">
        <v>26</v>
      </c>
      <c r="J22" s="26" t="s">
        <v>3</v>
      </c>
      <c r="K22" s="33"/>
      <c r="L22" s="99"/>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28</v>
      </c>
      <c r="J23" s="26" t="s">
        <v>3</v>
      </c>
      <c r="K23" s="33"/>
      <c r="L23" s="99"/>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9"/>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28" t="s">
        <v>26</v>
      </c>
      <c r="J25" s="26" t="str">
        <f>IF('Rekapitulace stavby'!AU19="","",'Rekapitulace stavby'!AU19)</f>
        <v/>
      </c>
      <c r="K25" s="33"/>
      <c r="L25" s="99"/>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stavby'!AU20="","",'Rekapitulace stavby'!AU20)</f>
        <v/>
      </c>
      <c r="K26" s="33"/>
      <c r="L26" s="99"/>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9"/>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33"/>
      <c r="J28" s="33"/>
      <c r="K28" s="33"/>
      <c r="L28" s="99"/>
      <c r="S28" s="33"/>
      <c r="T28" s="33"/>
      <c r="U28" s="33"/>
      <c r="V28" s="33"/>
      <c r="W28" s="33"/>
      <c r="X28" s="33"/>
      <c r="Y28" s="33"/>
      <c r="Z28" s="33"/>
      <c r="AA28" s="33"/>
      <c r="AB28" s="33"/>
      <c r="AC28" s="33"/>
      <c r="AD28" s="33"/>
      <c r="AE28" s="33"/>
    </row>
    <row r="29" spans="1:31" s="8" customFormat="1" ht="16.5" customHeight="1">
      <c r="A29" s="100"/>
      <c r="B29" s="101"/>
      <c r="C29" s="100"/>
      <c r="D29" s="100"/>
      <c r="E29" s="322" t="s">
        <v>3</v>
      </c>
      <c r="F29" s="322"/>
      <c r="G29" s="322"/>
      <c r="H29" s="32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99"/>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63"/>
      <c r="J31" s="63"/>
      <c r="K31" s="63"/>
      <c r="L31" s="99"/>
      <c r="S31" s="33"/>
      <c r="T31" s="33"/>
      <c r="U31" s="33"/>
      <c r="V31" s="33"/>
      <c r="W31" s="33"/>
      <c r="X31" s="33"/>
      <c r="Y31" s="33"/>
      <c r="Z31" s="33"/>
      <c r="AA31" s="33"/>
      <c r="AB31" s="33"/>
      <c r="AC31" s="33"/>
      <c r="AD31" s="33"/>
      <c r="AE31" s="33"/>
    </row>
    <row r="32" spans="1:31" s="2" customFormat="1" ht="25.35" customHeight="1">
      <c r="A32" s="33"/>
      <c r="B32" s="34"/>
      <c r="C32" s="33"/>
      <c r="D32" s="103" t="s">
        <v>37</v>
      </c>
      <c r="E32" s="33"/>
      <c r="F32" s="33"/>
      <c r="G32" s="33"/>
      <c r="H32" s="33"/>
      <c r="I32" s="33"/>
      <c r="J32" s="68">
        <f>ROUND(J87,2)</f>
        <v>0</v>
      </c>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37" t="s">
        <v>38</v>
      </c>
      <c r="J34" s="37" t="s">
        <v>40</v>
      </c>
      <c r="K34" s="33"/>
      <c r="L34" s="99"/>
      <c r="S34" s="33"/>
      <c r="T34" s="33"/>
      <c r="U34" s="33"/>
      <c r="V34" s="33"/>
      <c r="W34" s="33"/>
      <c r="X34" s="33"/>
      <c r="Y34" s="33"/>
      <c r="Z34" s="33"/>
      <c r="AA34" s="33"/>
      <c r="AB34" s="33"/>
      <c r="AC34" s="33"/>
      <c r="AD34" s="33"/>
      <c r="AE34" s="33"/>
    </row>
    <row r="35" spans="1:31" s="2" customFormat="1" ht="14.45" customHeight="1">
      <c r="A35" s="33"/>
      <c r="B35" s="34"/>
      <c r="C35" s="33"/>
      <c r="D35" s="98" t="s">
        <v>41</v>
      </c>
      <c r="E35" s="28" t="s">
        <v>42</v>
      </c>
      <c r="F35" s="104">
        <f>ROUND((SUM(BE87:BE92)),2)</f>
        <v>0</v>
      </c>
      <c r="G35" s="33"/>
      <c r="H35" s="33"/>
      <c r="I35" s="105">
        <v>0.21</v>
      </c>
      <c r="J35" s="104">
        <f>ROUND(((SUM(BE87:BE92))*I35),2)</f>
        <v>0</v>
      </c>
      <c r="K35" s="33"/>
      <c r="L35" s="99"/>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04">
        <f>ROUND((SUM(BF87:BF92)),2)</f>
        <v>0</v>
      </c>
      <c r="G36" s="33"/>
      <c r="H36" s="33"/>
      <c r="I36" s="105">
        <v>0.15</v>
      </c>
      <c r="J36" s="104">
        <f>ROUND(((SUM(BF87:BF92))*I36),2)</f>
        <v>0</v>
      </c>
      <c r="K36" s="33"/>
      <c r="L36" s="99"/>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4">
        <f>ROUND((SUM(BG87:BG92)),2)</f>
        <v>0</v>
      </c>
      <c r="G37" s="33"/>
      <c r="H37" s="33"/>
      <c r="I37" s="105">
        <v>0.21</v>
      </c>
      <c r="J37" s="104">
        <f>0</f>
        <v>0</v>
      </c>
      <c r="K37" s="33"/>
      <c r="L37" s="99"/>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04">
        <f>ROUND((SUM(BH87:BH92)),2)</f>
        <v>0</v>
      </c>
      <c r="G38" s="33"/>
      <c r="H38" s="33"/>
      <c r="I38" s="105">
        <v>0.15</v>
      </c>
      <c r="J38" s="104">
        <f>0</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04">
        <f>ROUND((SUM(BI87:BI92)),2)</f>
        <v>0</v>
      </c>
      <c r="G39" s="33"/>
      <c r="H39" s="33"/>
      <c r="I39" s="105">
        <v>0</v>
      </c>
      <c r="J39" s="104">
        <f>0</f>
        <v>0</v>
      </c>
      <c r="K39" s="33"/>
      <c r="L39" s="99"/>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9"/>
      <c r="S40" s="33"/>
      <c r="T40" s="33"/>
      <c r="U40" s="33"/>
      <c r="V40" s="33"/>
      <c r="W40" s="33"/>
      <c r="X40" s="33"/>
      <c r="Y40" s="33"/>
      <c r="Z40" s="33"/>
      <c r="AA40" s="33"/>
      <c r="AB40" s="33"/>
      <c r="AC40" s="33"/>
      <c r="AD40" s="33"/>
      <c r="AE40" s="33"/>
    </row>
    <row r="41" spans="1:31" s="2" customFormat="1" ht="25.35" customHeight="1">
      <c r="A41" s="33"/>
      <c r="B41" s="34"/>
      <c r="C41" s="106"/>
      <c r="D41" s="107" t="s">
        <v>47</v>
      </c>
      <c r="E41" s="57"/>
      <c r="F41" s="57"/>
      <c r="G41" s="108" t="s">
        <v>48</v>
      </c>
      <c r="H41" s="109" t="s">
        <v>49</v>
      </c>
      <c r="I41" s="57"/>
      <c r="J41" s="110">
        <f>SUM(J32:J39)</f>
        <v>0</v>
      </c>
      <c r="K41" s="111"/>
      <c r="L41" s="99"/>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9"/>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9"/>
      <c r="S46" s="33"/>
      <c r="T46" s="33"/>
      <c r="U46" s="33"/>
      <c r="V46" s="33"/>
      <c r="W46" s="33"/>
      <c r="X46" s="33"/>
      <c r="Y46" s="33"/>
      <c r="Z46" s="33"/>
      <c r="AA46" s="33"/>
      <c r="AB46" s="33"/>
      <c r="AC46" s="33"/>
      <c r="AD46" s="33"/>
      <c r="AE46" s="33"/>
    </row>
    <row r="47" spans="1:31" s="2" customFormat="1" ht="24.95" customHeight="1">
      <c r="A47" s="33"/>
      <c r="B47" s="34"/>
      <c r="C47" s="22" t="s">
        <v>146</v>
      </c>
      <c r="D47" s="33"/>
      <c r="E47" s="33"/>
      <c r="F47" s="33"/>
      <c r="G47" s="33"/>
      <c r="H47" s="33"/>
      <c r="I47" s="33"/>
      <c r="J47" s="33"/>
      <c r="K47" s="33"/>
      <c r="L47" s="99"/>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9"/>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16.5" customHeight="1">
      <c r="A50" s="33"/>
      <c r="B50" s="34"/>
      <c r="C50" s="33"/>
      <c r="D50" s="33"/>
      <c r="E50" s="326" t="str">
        <f>E7</f>
        <v>Rekonstrukce koupelen</v>
      </c>
      <c r="F50" s="327"/>
      <c r="G50" s="327"/>
      <c r="H50" s="327"/>
      <c r="I50" s="33"/>
      <c r="J50" s="33"/>
      <c r="K50" s="33"/>
      <c r="L50" s="99"/>
      <c r="S50" s="33"/>
      <c r="T50" s="33"/>
      <c r="U50" s="33"/>
      <c r="V50" s="33"/>
      <c r="W50" s="33"/>
      <c r="X50" s="33"/>
      <c r="Y50" s="33"/>
      <c r="Z50" s="33"/>
      <c r="AA50" s="33"/>
      <c r="AB50" s="33"/>
      <c r="AC50" s="33"/>
      <c r="AD50" s="33"/>
      <c r="AE50" s="33"/>
    </row>
    <row r="51" spans="2:12" s="1" customFormat="1" ht="12" customHeight="1">
      <c r="B51" s="21"/>
      <c r="C51" s="28" t="s">
        <v>139</v>
      </c>
      <c r="L51" s="21"/>
    </row>
    <row r="52" spans="1:31" s="2" customFormat="1" ht="16.5" customHeight="1">
      <c r="A52" s="33"/>
      <c r="B52" s="34"/>
      <c r="C52" s="33"/>
      <c r="D52" s="33"/>
      <c r="E52" s="326" t="s">
        <v>140</v>
      </c>
      <c r="F52" s="329"/>
      <c r="G52" s="329"/>
      <c r="H52" s="329"/>
      <c r="I52" s="33"/>
      <c r="J52" s="33"/>
      <c r="K52" s="33"/>
      <c r="L52" s="99"/>
      <c r="S52" s="33"/>
      <c r="T52" s="33"/>
      <c r="U52" s="33"/>
      <c r="V52" s="33"/>
      <c r="W52" s="33"/>
      <c r="X52" s="33"/>
      <c r="Y52" s="33"/>
      <c r="Z52" s="33"/>
      <c r="AA52" s="33"/>
      <c r="AB52" s="33"/>
      <c r="AC52" s="33"/>
      <c r="AD52" s="33"/>
      <c r="AE52" s="33"/>
    </row>
    <row r="53" spans="1:31" s="2" customFormat="1" ht="12" customHeight="1">
      <c r="A53" s="33"/>
      <c r="B53" s="34"/>
      <c r="C53" s="28" t="s">
        <v>141</v>
      </c>
      <c r="D53" s="33"/>
      <c r="E53" s="33"/>
      <c r="F53" s="33"/>
      <c r="G53" s="33"/>
      <c r="H53" s="33"/>
      <c r="I53" s="33"/>
      <c r="J53" s="33"/>
      <c r="K53" s="33"/>
      <c r="L53" s="99"/>
      <c r="S53" s="33"/>
      <c r="T53" s="33"/>
      <c r="U53" s="33"/>
      <c r="V53" s="33"/>
      <c r="W53" s="33"/>
      <c r="X53" s="33"/>
      <c r="Y53" s="33"/>
      <c r="Z53" s="33"/>
      <c r="AA53" s="33"/>
      <c r="AB53" s="33"/>
      <c r="AC53" s="33"/>
      <c r="AD53" s="33"/>
      <c r="AE53" s="33"/>
    </row>
    <row r="54" spans="1:31" s="2" customFormat="1" ht="16.5" customHeight="1">
      <c r="A54" s="33"/>
      <c r="B54" s="34"/>
      <c r="C54" s="33"/>
      <c r="D54" s="33"/>
      <c r="E54" s="302" t="str">
        <f>E11</f>
        <v>8 - Topení</v>
      </c>
      <c r="F54" s="329"/>
      <c r="G54" s="329"/>
      <c r="H54" s="329"/>
      <c r="I54" s="33"/>
      <c r="J54" s="33"/>
      <c r="K54" s="33"/>
      <c r="L54" s="99"/>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9"/>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28. 8. 2018</v>
      </c>
      <c r="K56" s="33"/>
      <c r="L56" s="99"/>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28" t="s">
        <v>31</v>
      </c>
      <c r="J58" s="31" t="str">
        <f>E23</f>
        <v>PROJECTICA s.r.o.</v>
      </c>
      <c r="K58" s="33"/>
      <c r="L58" s="99"/>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28" t="s">
        <v>34</v>
      </c>
      <c r="J59" s="31" t="str">
        <f>E26</f>
        <v xml:space="preserve"> </v>
      </c>
      <c r="K59" s="33"/>
      <c r="L59" s="99"/>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9"/>
      <c r="S60" s="33"/>
      <c r="T60" s="33"/>
      <c r="U60" s="33"/>
      <c r="V60" s="33"/>
      <c r="W60" s="33"/>
      <c r="X60" s="33"/>
      <c r="Y60" s="33"/>
      <c r="Z60" s="33"/>
      <c r="AA60" s="33"/>
      <c r="AB60" s="33"/>
      <c r="AC60" s="33"/>
      <c r="AD60" s="33"/>
      <c r="AE60" s="33"/>
    </row>
    <row r="61" spans="1:31" s="2" customFormat="1" ht="29.25" customHeight="1">
      <c r="A61" s="33"/>
      <c r="B61" s="34"/>
      <c r="C61" s="112" t="s">
        <v>147</v>
      </c>
      <c r="D61" s="106"/>
      <c r="E61" s="106"/>
      <c r="F61" s="106"/>
      <c r="G61" s="106"/>
      <c r="H61" s="106"/>
      <c r="I61" s="106"/>
      <c r="J61" s="113" t="s">
        <v>148</v>
      </c>
      <c r="K61" s="106"/>
      <c r="L61" s="99"/>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9"/>
      <c r="S62" s="33"/>
      <c r="T62" s="33"/>
      <c r="U62" s="33"/>
      <c r="V62" s="33"/>
      <c r="W62" s="33"/>
      <c r="X62" s="33"/>
      <c r="Y62" s="33"/>
      <c r="Z62" s="33"/>
      <c r="AA62" s="33"/>
      <c r="AB62" s="33"/>
      <c r="AC62" s="33"/>
      <c r="AD62" s="33"/>
      <c r="AE62" s="33"/>
    </row>
    <row r="63" spans="1:47" s="2" customFormat="1" ht="22.9" customHeight="1">
      <c r="A63" s="33"/>
      <c r="B63" s="34"/>
      <c r="C63" s="114" t="s">
        <v>69</v>
      </c>
      <c r="D63" s="33"/>
      <c r="E63" s="33"/>
      <c r="F63" s="33"/>
      <c r="G63" s="33"/>
      <c r="H63" s="33"/>
      <c r="I63" s="33"/>
      <c r="J63" s="68">
        <f>J87</f>
        <v>0</v>
      </c>
      <c r="K63" s="33"/>
      <c r="L63" s="99"/>
      <c r="S63" s="33"/>
      <c r="T63" s="33"/>
      <c r="U63" s="33"/>
      <c r="V63" s="33"/>
      <c r="W63" s="33"/>
      <c r="X63" s="33"/>
      <c r="Y63" s="33"/>
      <c r="Z63" s="33"/>
      <c r="AA63" s="33"/>
      <c r="AB63" s="33"/>
      <c r="AC63" s="33"/>
      <c r="AD63" s="33"/>
      <c r="AE63" s="33"/>
      <c r="AU63" s="18" t="s">
        <v>149</v>
      </c>
    </row>
    <row r="64" spans="2:12" s="9" customFormat="1" ht="24.95" customHeight="1">
      <c r="B64" s="115"/>
      <c r="D64" s="116" t="s">
        <v>158</v>
      </c>
      <c r="E64" s="117"/>
      <c r="F64" s="117"/>
      <c r="G64" s="117"/>
      <c r="H64" s="117"/>
      <c r="I64" s="117"/>
      <c r="J64" s="118">
        <f>J88</f>
        <v>0</v>
      </c>
      <c r="L64" s="115"/>
    </row>
    <row r="65" spans="2:12" s="10" customFormat="1" ht="19.9" customHeight="1">
      <c r="B65" s="119"/>
      <c r="D65" s="120" t="s">
        <v>1815</v>
      </c>
      <c r="E65" s="121"/>
      <c r="F65" s="121"/>
      <c r="G65" s="121"/>
      <c r="H65" s="121"/>
      <c r="I65" s="121"/>
      <c r="J65" s="122">
        <f>J89</f>
        <v>0</v>
      </c>
      <c r="L65" s="119"/>
    </row>
    <row r="66" spans="1:31" s="2" customFormat="1" ht="21.7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31" s="2" customFormat="1" ht="6.95" customHeight="1">
      <c r="A67" s="33"/>
      <c r="B67" s="43"/>
      <c r="C67" s="44"/>
      <c r="D67" s="44"/>
      <c r="E67" s="44"/>
      <c r="F67" s="44"/>
      <c r="G67" s="44"/>
      <c r="H67" s="44"/>
      <c r="I67" s="44"/>
      <c r="J67" s="44"/>
      <c r="K67" s="44"/>
      <c r="L67" s="99"/>
      <c r="S67" s="33"/>
      <c r="T67" s="33"/>
      <c r="U67" s="33"/>
      <c r="V67" s="33"/>
      <c r="W67" s="33"/>
      <c r="X67" s="33"/>
      <c r="Y67" s="33"/>
      <c r="Z67" s="33"/>
      <c r="AA67" s="33"/>
      <c r="AB67" s="33"/>
      <c r="AC67" s="33"/>
      <c r="AD67" s="33"/>
      <c r="AE67" s="33"/>
    </row>
    <row r="71" spans="1:31" s="2" customFormat="1" ht="6.95" customHeight="1">
      <c r="A71" s="33"/>
      <c r="B71" s="45"/>
      <c r="C71" s="46"/>
      <c r="D71" s="46"/>
      <c r="E71" s="46"/>
      <c r="F71" s="46"/>
      <c r="G71" s="46"/>
      <c r="H71" s="46"/>
      <c r="I71" s="46"/>
      <c r="J71" s="46"/>
      <c r="K71" s="46"/>
      <c r="L71" s="99"/>
      <c r="S71" s="33"/>
      <c r="T71" s="33"/>
      <c r="U71" s="33"/>
      <c r="V71" s="33"/>
      <c r="W71" s="33"/>
      <c r="X71" s="33"/>
      <c r="Y71" s="33"/>
      <c r="Z71" s="33"/>
      <c r="AA71" s="33"/>
      <c r="AB71" s="33"/>
      <c r="AC71" s="33"/>
      <c r="AD71" s="33"/>
      <c r="AE71" s="33"/>
    </row>
    <row r="72" spans="1:31" s="2" customFormat="1" ht="24.95" customHeight="1">
      <c r="A72" s="33"/>
      <c r="B72" s="34"/>
      <c r="C72" s="22" t="s">
        <v>167</v>
      </c>
      <c r="D72" s="33"/>
      <c r="E72" s="33"/>
      <c r="F72" s="33"/>
      <c r="G72" s="33"/>
      <c r="H72" s="33"/>
      <c r="I72" s="33"/>
      <c r="J72" s="33"/>
      <c r="K72" s="33"/>
      <c r="L72" s="99"/>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33"/>
      <c r="J73" s="33"/>
      <c r="K73" s="33"/>
      <c r="L73" s="99"/>
      <c r="S73" s="33"/>
      <c r="T73" s="33"/>
      <c r="U73" s="33"/>
      <c r="V73" s="33"/>
      <c r="W73" s="33"/>
      <c r="X73" s="33"/>
      <c r="Y73" s="33"/>
      <c r="Z73" s="33"/>
      <c r="AA73" s="33"/>
      <c r="AB73" s="33"/>
      <c r="AC73" s="33"/>
      <c r="AD73" s="33"/>
      <c r="AE73" s="33"/>
    </row>
    <row r="74" spans="1:31" s="2" customFormat="1" ht="12" customHeight="1">
      <c r="A74" s="33"/>
      <c r="B74" s="34"/>
      <c r="C74" s="28" t="s">
        <v>17</v>
      </c>
      <c r="D74" s="33"/>
      <c r="E74" s="33"/>
      <c r="F74" s="33"/>
      <c r="G74" s="33"/>
      <c r="H74" s="33"/>
      <c r="I74" s="33"/>
      <c r="J74" s="33"/>
      <c r="K74" s="33"/>
      <c r="L74" s="99"/>
      <c r="S74" s="33"/>
      <c r="T74" s="33"/>
      <c r="U74" s="33"/>
      <c r="V74" s="33"/>
      <c r="W74" s="33"/>
      <c r="X74" s="33"/>
      <c r="Y74" s="33"/>
      <c r="Z74" s="33"/>
      <c r="AA74" s="33"/>
      <c r="AB74" s="33"/>
      <c r="AC74" s="33"/>
      <c r="AD74" s="33"/>
      <c r="AE74" s="33"/>
    </row>
    <row r="75" spans="1:31" s="2" customFormat="1" ht="16.5" customHeight="1">
      <c r="A75" s="33"/>
      <c r="B75" s="34"/>
      <c r="C75" s="33"/>
      <c r="D75" s="33"/>
      <c r="E75" s="326" t="str">
        <f>E7</f>
        <v>Rekonstrukce koupelen</v>
      </c>
      <c r="F75" s="327"/>
      <c r="G75" s="327"/>
      <c r="H75" s="327"/>
      <c r="I75" s="33"/>
      <c r="J75" s="33"/>
      <c r="K75" s="33"/>
      <c r="L75" s="99"/>
      <c r="S75" s="33"/>
      <c r="T75" s="33"/>
      <c r="U75" s="33"/>
      <c r="V75" s="33"/>
      <c r="W75" s="33"/>
      <c r="X75" s="33"/>
      <c r="Y75" s="33"/>
      <c r="Z75" s="33"/>
      <c r="AA75" s="33"/>
      <c r="AB75" s="33"/>
      <c r="AC75" s="33"/>
      <c r="AD75" s="33"/>
      <c r="AE75" s="33"/>
    </row>
    <row r="76" spans="2:12" s="1" customFormat="1" ht="12" customHeight="1">
      <c r="B76" s="21"/>
      <c r="C76" s="28" t="s">
        <v>139</v>
      </c>
      <c r="L76" s="21"/>
    </row>
    <row r="77" spans="1:31" s="2" customFormat="1" ht="16.5" customHeight="1">
      <c r="A77" s="33"/>
      <c r="B77" s="34"/>
      <c r="C77" s="33"/>
      <c r="D77" s="33"/>
      <c r="E77" s="326" t="s">
        <v>140</v>
      </c>
      <c r="F77" s="329"/>
      <c r="G77" s="329"/>
      <c r="H77" s="329"/>
      <c r="I77" s="33"/>
      <c r="J77" s="33"/>
      <c r="K77" s="33"/>
      <c r="L77" s="99"/>
      <c r="S77" s="33"/>
      <c r="T77" s="33"/>
      <c r="U77" s="33"/>
      <c r="V77" s="33"/>
      <c r="W77" s="33"/>
      <c r="X77" s="33"/>
      <c r="Y77" s="33"/>
      <c r="Z77" s="33"/>
      <c r="AA77" s="33"/>
      <c r="AB77" s="33"/>
      <c r="AC77" s="33"/>
      <c r="AD77" s="33"/>
      <c r="AE77" s="33"/>
    </row>
    <row r="78" spans="1:31" s="2" customFormat="1" ht="12" customHeight="1">
      <c r="A78" s="33"/>
      <c r="B78" s="34"/>
      <c r="C78" s="28" t="s">
        <v>141</v>
      </c>
      <c r="D78" s="33"/>
      <c r="E78" s="33"/>
      <c r="F78" s="33"/>
      <c r="G78" s="33"/>
      <c r="H78" s="33"/>
      <c r="I78" s="33"/>
      <c r="J78" s="33"/>
      <c r="K78" s="33"/>
      <c r="L78" s="99"/>
      <c r="S78" s="33"/>
      <c r="T78" s="33"/>
      <c r="U78" s="33"/>
      <c r="V78" s="33"/>
      <c r="W78" s="33"/>
      <c r="X78" s="33"/>
      <c r="Y78" s="33"/>
      <c r="Z78" s="33"/>
      <c r="AA78" s="33"/>
      <c r="AB78" s="33"/>
      <c r="AC78" s="33"/>
      <c r="AD78" s="33"/>
      <c r="AE78" s="33"/>
    </row>
    <row r="79" spans="1:31" s="2" customFormat="1" ht="16.5" customHeight="1">
      <c r="A79" s="33"/>
      <c r="B79" s="34"/>
      <c r="C79" s="33"/>
      <c r="D79" s="33"/>
      <c r="E79" s="302" t="str">
        <f>E11</f>
        <v>8 - Topení</v>
      </c>
      <c r="F79" s="329"/>
      <c r="G79" s="329"/>
      <c r="H79" s="329"/>
      <c r="I79" s="33"/>
      <c r="J79" s="33"/>
      <c r="K79" s="33"/>
      <c r="L79" s="99"/>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33"/>
      <c r="J80" s="33"/>
      <c r="K80" s="33"/>
      <c r="L80" s="99"/>
      <c r="S80" s="33"/>
      <c r="T80" s="33"/>
      <c r="U80" s="33"/>
      <c r="V80" s="33"/>
      <c r="W80" s="33"/>
      <c r="X80" s="33"/>
      <c r="Y80" s="33"/>
      <c r="Z80" s="33"/>
      <c r="AA80" s="33"/>
      <c r="AB80" s="33"/>
      <c r="AC80" s="33"/>
      <c r="AD80" s="33"/>
      <c r="AE80" s="33"/>
    </row>
    <row r="81" spans="1:31" s="2" customFormat="1" ht="12" customHeight="1">
      <c r="A81" s="33"/>
      <c r="B81" s="34"/>
      <c r="C81" s="28" t="s">
        <v>21</v>
      </c>
      <c r="D81" s="33"/>
      <c r="E81" s="33"/>
      <c r="F81" s="26" t="str">
        <f>F14</f>
        <v xml:space="preserve"> </v>
      </c>
      <c r="G81" s="33"/>
      <c r="H81" s="33"/>
      <c r="I81" s="28" t="s">
        <v>23</v>
      </c>
      <c r="J81" s="51" t="str">
        <f>IF(J14="","",J14)</f>
        <v>28. 8. 2018</v>
      </c>
      <c r="K81" s="33"/>
      <c r="L81" s="99"/>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33"/>
      <c r="J82" s="33"/>
      <c r="K82" s="33"/>
      <c r="L82" s="99"/>
      <c r="S82" s="33"/>
      <c r="T82" s="33"/>
      <c r="U82" s="33"/>
      <c r="V82" s="33"/>
      <c r="W82" s="33"/>
      <c r="X82" s="33"/>
      <c r="Y82" s="33"/>
      <c r="Z82" s="33"/>
      <c r="AA82" s="33"/>
      <c r="AB82" s="33"/>
      <c r="AC82" s="33"/>
      <c r="AD82" s="33"/>
      <c r="AE82" s="33"/>
    </row>
    <row r="83" spans="1:31" s="2" customFormat="1" ht="15.2" customHeight="1">
      <c r="A83" s="33"/>
      <c r="B83" s="34"/>
      <c r="C83" s="28" t="s">
        <v>25</v>
      </c>
      <c r="D83" s="33"/>
      <c r="E83" s="33"/>
      <c r="F83" s="26" t="str">
        <f>E17</f>
        <v>Správa účelových zařízení VŠE</v>
      </c>
      <c r="G83" s="33"/>
      <c r="H83" s="33"/>
      <c r="I83" s="28" t="s">
        <v>31</v>
      </c>
      <c r="J83" s="31" t="str">
        <f>E23</f>
        <v>PROJECTICA s.r.o.</v>
      </c>
      <c r="K83" s="33"/>
      <c r="L83" s="99"/>
      <c r="S83" s="33"/>
      <c r="T83" s="33"/>
      <c r="U83" s="33"/>
      <c r="V83" s="33"/>
      <c r="W83" s="33"/>
      <c r="X83" s="33"/>
      <c r="Y83" s="33"/>
      <c r="Z83" s="33"/>
      <c r="AA83" s="33"/>
      <c r="AB83" s="33"/>
      <c r="AC83" s="33"/>
      <c r="AD83" s="33"/>
      <c r="AE83" s="33"/>
    </row>
    <row r="84" spans="1:31" s="2" customFormat="1" ht="15.2" customHeight="1">
      <c r="A84" s="33"/>
      <c r="B84" s="34"/>
      <c r="C84" s="28" t="s">
        <v>29</v>
      </c>
      <c r="D84" s="33"/>
      <c r="E84" s="33"/>
      <c r="F84" s="26" t="str">
        <f>IF(E20="","",E20)</f>
        <v>Vyplň údaj</v>
      </c>
      <c r="G84" s="33"/>
      <c r="H84" s="33"/>
      <c r="I84" s="28" t="s">
        <v>34</v>
      </c>
      <c r="J84" s="31" t="str">
        <f>E26</f>
        <v xml:space="preserve"> </v>
      </c>
      <c r="K84" s="33"/>
      <c r="L84" s="99"/>
      <c r="S84" s="33"/>
      <c r="T84" s="33"/>
      <c r="U84" s="33"/>
      <c r="V84" s="33"/>
      <c r="W84" s="33"/>
      <c r="X84" s="33"/>
      <c r="Y84" s="33"/>
      <c r="Z84" s="33"/>
      <c r="AA84" s="33"/>
      <c r="AB84" s="33"/>
      <c r="AC84" s="33"/>
      <c r="AD84" s="33"/>
      <c r="AE84" s="33"/>
    </row>
    <row r="85" spans="1:31" s="2" customFormat="1" ht="10.35" customHeight="1">
      <c r="A85" s="33"/>
      <c r="B85" s="34"/>
      <c r="C85" s="33"/>
      <c r="D85" s="33"/>
      <c r="E85" s="33"/>
      <c r="F85" s="33"/>
      <c r="G85" s="33"/>
      <c r="H85" s="33"/>
      <c r="I85" s="33"/>
      <c r="J85" s="33"/>
      <c r="K85" s="33"/>
      <c r="L85" s="99"/>
      <c r="S85" s="33"/>
      <c r="T85" s="33"/>
      <c r="U85" s="33"/>
      <c r="V85" s="33"/>
      <c r="W85" s="33"/>
      <c r="X85" s="33"/>
      <c r="Y85" s="33"/>
      <c r="Z85" s="33"/>
      <c r="AA85" s="33"/>
      <c r="AB85" s="33"/>
      <c r="AC85" s="33"/>
      <c r="AD85" s="33"/>
      <c r="AE85" s="33"/>
    </row>
    <row r="86" spans="1:31" s="11" customFormat="1" ht="29.25" customHeight="1">
      <c r="A86" s="123"/>
      <c r="B86" s="124"/>
      <c r="C86" s="125" t="s">
        <v>168</v>
      </c>
      <c r="D86" s="126" t="s">
        <v>56</v>
      </c>
      <c r="E86" s="126" t="s">
        <v>52</v>
      </c>
      <c r="F86" s="126" t="s">
        <v>53</v>
      </c>
      <c r="G86" s="126" t="s">
        <v>169</v>
      </c>
      <c r="H86" s="126" t="s">
        <v>170</v>
      </c>
      <c r="I86" s="126" t="s">
        <v>171</v>
      </c>
      <c r="J86" s="126" t="s">
        <v>148</v>
      </c>
      <c r="K86" s="127" t="s">
        <v>172</v>
      </c>
      <c r="L86" s="128"/>
      <c r="M86" s="59" t="s">
        <v>3</v>
      </c>
      <c r="N86" s="60" t="s">
        <v>41</v>
      </c>
      <c r="O86" s="60" t="s">
        <v>173</v>
      </c>
      <c r="P86" s="60" t="s">
        <v>174</v>
      </c>
      <c r="Q86" s="60" t="s">
        <v>175</v>
      </c>
      <c r="R86" s="60" t="s">
        <v>176</v>
      </c>
      <c r="S86" s="60" t="s">
        <v>177</v>
      </c>
      <c r="T86" s="61" t="s">
        <v>178</v>
      </c>
      <c r="U86" s="123"/>
      <c r="V86" s="123"/>
      <c r="W86" s="123"/>
      <c r="X86" s="123"/>
      <c r="Y86" s="123"/>
      <c r="Z86" s="123"/>
      <c r="AA86" s="123"/>
      <c r="AB86" s="123"/>
      <c r="AC86" s="123"/>
      <c r="AD86" s="123"/>
      <c r="AE86" s="123"/>
    </row>
    <row r="87" spans="1:63" s="2" customFormat="1" ht="22.9" customHeight="1">
      <c r="A87" s="33"/>
      <c r="B87" s="34"/>
      <c r="C87" s="66" t="s">
        <v>179</v>
      </c>
      <c r="D87" s="33"/>
      <c r="E87" s="33"/>
      <c r="F87" s="33"/>
      <c r="G87" s="33"/>
      <c r="H87" s="33"/>
      <c r="I87" s="33"/>
      <c r="J87" s="129">
        <f>BK87</f>
        <v>0</v>
      </c>
      <c r="K87" s="33"/>
      <c r="L87" s="34"/>
      <c r="M87" s="62"/>
      <c r="N87" s="52"/>
      <c r="O87" s="63"/>
      <c r="P87" s="130">
        <f>P88</f>
        <v>0</v>
      </c>
      <c r="Q87" s="63"/>
      <c r="R87" s="130">
        <f>R88</f>
        <v>0</v>
      </c>
      <c r="S87" s="63"/>
      <c r="T87" s="131">
        <f>T88</f>
        <v>0</v>
      </c>
      <c r="U87" s="33"/>
      <c r="V87" s="33"/>
      <c r="W87" s="33"/>
      <c r="X87" s="33"/>
      <c r="Y87" s="33"/>
      <c r="Z87" s="33"/>
      <c r="AA87" s="33"/>
      <c r="AB87" s="33"/>
      <c r="AC87" s="33"/>
      <c r="AD87" s="33"/>
      <c r="AE87" s="33"/>
      <c r="AT87" s="18" t="s">
        <v>70</v>
      </c>
      <c r="AU87" s="18" t="s">
        <v>149</v>
      </c>
      <c r="BK87" s="132">
        <f>BK88</f>
        <v>0</v>
      </c>
    </row>
    <row r="88" spans="2:63" s="12" customFormat="1" ht="25.9" customHeight="1">
      <c r="B88" s="133"/>
      <c r="D88" s="134" t="s">
        <v>70</v>
      </c>
      <c r="E88" s="135" t="s">
        <v>265</v>
      </c>
      <c r="F88" s="135" t="s">
        <v>266</v>
      </c>
      <c r="I88" s="136"/>
      <c r="J88" s="137">
        <f>BK88</f>
        <v>0</v>
      </c>
      <c r="L88" s="133"/>
      <c r="M88" s="138"/>
      <c r="N88" s="139"/>
      <c r="O88" s="139"/>
      <c r="P88" s="140">
        <f>P89</f>
        <v>0</v>
      </c>
      <c r="Q88" s="139"/>
      <c r="R88" s="140">
        <f>R89</f>
        <v>0</v>
      </c>
      <c r="S88" s="139"/>
      <c r="T88" s="141">
        <f>T89</f>
        <v>0</v>
      </c>
      <c r="AR88" s="134" t="s">
        <v>79</v>
      </c>
      <c r="AT88" s="142" t="s">
        <v>70</v>
      </c>
      <c r="AU88" s="142" t="s">
        <v>71</v>
      </c>
      <c r="AY88" s="134" t="s">
        <v>182</v>
      </c>
      <c r="BK88" s="143">
        <f>BK89</f>
        <v>0</v>
      </c>
    </row>
    <row r="89" spans="2:63" s="12" customFormat="1" ht="22.9" customHeight="1">
      <c r="B89" s="133"/>
      <c r="D89" s="134" t="s">
        <v>70</v>
      </c>
      <c r="E89" s="144" t="s">
        <v>1816</v>
      </c>
      <c r="F89" s="144" t="s">
        <v>1817</v>
      </c>
      <c r="I89" s="136"/>
      <c r="J89" s="145">
        <f>BK89</f>
        <v>0</v>
      </c>
      <c r="L89" s="133"/>
      <c r="M89" s="138"/>
      <c r="N89" s="139"/>
      <c r="O89" s="139"/>
      <c r="P89" s="140">
        <f>SUM(P90:P92)</f>
        <v>0</v>
      </c>
      <c r="Q89" s="139"/>
      <c r="R89" s="140">
        <f>SUM(R90:R92)</f>
        <v>0</v>
      </c>
      <c r="S89" s="139"/>
      <c r="T89" s="141">
        <f>SUM(T90:T92)</f>
        <v>0</v>
      </c>
      <c r="AR89" s="134" t="s">
        <v>79</v>
      </c>
      <c r="AT89" s="142" t="s">
        <v>70</v>
      </c>
      <c r="AU89" s="142" t="s">
        <v>15</v>
      </c>
      <c r="AY89" s="134" t="s">
        <v>182</v>
      </c>
      <c r="BK89" s="143">
        <f>SUM(BK90:BK92)</f>
        <v>0</v>
      </c>
    </row>
    <row r="90" spans="1:65" s="2" customFormat="1" ht="16.5" customHeight="1">
      <c r="A90" s="33"/>
      <c r="B90" s="146"/>
      <c r="C90" s="147" t="s">
        <v>15</v>
      </c>
      <c r="D90" s="342" t="s">
        <v>184</v>
      </c>
      <c r="E90" s="148" t="s">
        <v>1818</v>
      </c>
      <c r="F90" s="149" t="s">
        <v>1819</v>
      </c>
      <c r="G90" s="150" t="s">
        <v>519</v>
      </c>
      <c r="H90" s="151">
        <v>1</v>
      </c>
      <c r="I90" s="152"/>
      <c r="J90" s="153">
        <f>ROUND(I90*H90,2)</f>
        <v>0</v>
      </c>
      <c r="K90" s="149" t="s">
        <v>3</v>
      </c>
      <c r="L90" s="34"/>
      <c r="M90" s="154" t="s">
        <v>3</v>
      </c>
      <c r="N90" s="155" t="s">
        <v>42</v>
      </c>
      <c r="O90" s="54"/>
      <c r="P90" s="156">
        <f>O90*H90</f>
        <v>0</v>
      </c>
      <c r="Q90" s="156">
        <v>0</v>
      </c>
      <c r="R90" s="156">
        <f>Q90*H90</f>
        <v>0</v>
      </c>
      <c r="S90" s="156">
        <v>0</v>
      </c>
      <c r="T90" s="157">
        <f>S90*H90</f>
        <v>0</v>
      </c>
      <c r="U90" s="33"/>
      <c r="V90" s="33"/>
      <c r="W90" s="33"/>
      <c r="X90" s="33"/>
      <c r="Y90" s="33"/>
      <c r="Z90" s="33"/>
      <c r="AA90" s="33"/>
      <c r="AB90" s="33"/>
      <c r="AC90" s="33"/>
      <c r="AD90" s="33"/>
      <c r="AE90" s="33"/>
      <c r="AR90" s="158" t="s">
        <v>269</v>
      </c>
      <c r="AT90" s="158" t="s">
        <v>184</v>
      </c>
      <c r="AU90" s="158" t="s">
        <v>79</v>
      </c>
      <c r="AY90" s="18" t="s">
        <v>182</v>
      </c>
      <c r="BE90" s="159">
        <f>IF(N90="základní",J90,0)</f>
        <v>0</v>
      </c>
      <c r="BF90" s="159">
        <f>IF(N90="snížená",J90,0)</f>
        <v>0</v>
      </c>
      <c r="BG90" s="159">
        <f>IF(N90="zákl. přenesená",J90,0)</f>
        <v>0</v>
      </c>
      <c r="BH90" s="159">
        <f>IF(N90="sníž. přenesená",J90,0)</f>
        <v>0</v>
      </c>
      <c r="BI90" s="159">
        <f>IF(N90="nulová",J90,0)</f>
        <v>0</v>
      </c>
      <c r="BJ90" s="18" t="s">
        <v>15</v>
      </c>
      <c r="BK90" s="159">
        <f>ROUND(I90*H90,2)</f>
        <v>0</v>
      </c>
      <c r="BL90" s="18" t="s">
        <v>269</v>
      </c>
      <c r="BM90" s="158" t="s">
        <v>1820</v>
      </c>
    </row>
    <row r="91" spans="1:65" s="2" customFormat="1" ht="16.5" customHeight="1">
      <c r="A91" s="33"/>
      <c r="B91" s="146"/>
      <c r="C91" s="147" t="s">
        <v>79</v>
      </c>
      <c r="D91" s="342" t="s">
        <v>184</v>
      </c>
      <c r="E91" s="148" t="s">
        <v>1821</v>
      </c>
      <c r="F91" s="149" t="s">
        <v>1822</v>
      </c>
      <c r="G91" s="150" t="s">
        <v>300</v>
      </c>
      <c r="H91" s="151">
        <v>44</v>
      </c>
      <c r="I91" s="152"/>
      <c r="J91" s="153">
        <f>ROUND(I91*H91,2)</f>
        <v>0</v>
      </c>
      <c r="K91" s="149" t="s">
        <v>3</v>
      </c>
      <c r="L91" s="34"/>
      <c r="M91" s="154" t="s">
        <v>3</v>
      </c>
      <c r="N91" s="155" t="s">
        <v>42</v>
      </c>
      <c r="O91" s="54"/>
      <c r="P91" s="156">
        <f>O91*H91</f>
        <v>0</v>
      </c>
      <c r="Q91" s="156">
        <v>0</v>
      </c>
      <c r="R91" s="156">
        <f>Q91*H91</f>
        <v>0</v>
      </c>
      <c r="S91" s="156">
        <v>0</v>
      </c>
      <c r="T91" s="157">
        <f>S91*H91</f>
        <v>0</v>
      </c>
      <c r="U91" s="33"/>
      <c r="V91" s="33"/>
      <c r="W91" s="33"/>
      <c r="X91" s="33"/>
      <c r="Y91" s="33"/>
      <c r="Z91" s="33"/>
      <c r="AA91" s="33"/>
      <c r="AB91" s="33"/>
      <c r="AC91" s="33"/>
      <c r="AD91" s="33"/>
      <c r="AE91" s="33"/>
      <c r="AR91" s="158" t="s">
        <v>269</v>
      </c>
      <c r="AT91" s="158" t="s">
        <v>184</v>
      </c>
      <c r="AU91" s="158" t="s">
        <v>79</v>
      </c>
      <c r="AY91" s="18" t="s">
        <v>182</v>
      </c>
      <c r="BE91" s="159">
        <f>IF(N91="základní",J91,0)</f>
        <v>0</v>
      </c>
      <c r="BF91" s="159">
        <f>IF(N91="snížená",J91,0)</f>
        <v>0</v>
      </c>
      <c r="BG91" s="159">
        <f>IF(N91="zákl. přenesená",J91,0)</f>
        <v>0</v>
      </c>
      <c r="BH91" s="159">
        <f>IF(N91="sníž. přenesená",J91,0)</f>
        <v>0</v>
      </c>
      <c r="BI91" s="159">
        <f>IF(N91="nulová",J91,0)</f>
        <v>0</v>
      </c>
      <c r="BJ91" s="18" t="s">
        <v>15</v>
      </c>
      <c r="BK91" s="159">
        <f>ROUND(I91*H91,2)</f>
        <v>0</v>
      </c>
      <c r="BL91" s="18" t="s">
        <v>269</v>
      </c>
      <c r="BM91" s="158" t="s">
        <v>1823</v>
      </c>
    </row>
    <row r="92" spans="1:65" s="2" customFormat="1" ht="16.5" customHeight="1">
      <c r="A92" s="33"/>
      <c r="B92" s="146"/>
      <c r="C92" s="147" t="s">
        <v>75</v>
      </c>
      <c r="D92" s="342" t="s">
        <v>184</v>
      </c>
      <c r="E92" s="148" t="s">
        <v>1824</v>
      </c>
      <c r="F92" s="149" t="s">
        <v>1825</v>
      </c>
      <c r="G92" s="150" t="s">
        <v>300</v>
      </c>
      <c r="H92" s="151">
        <v>44</v>
      </c>
      <c r="I92" s="152"/>
      <c r="J92" s="153">
        <f>ROUND(I92*H92,2)</f>
        <v>0</v>
      </c>
      <c r="K92" s="149" t="s">
        <v>3</v>
      </c>
      <c r="L92" s="34"/>
      <c r="M92" s="194" t="s">
        <v>3</v>
      </c>
      <c r="N92" s="195" t="s">
        <v>42</v>
      </c>
      <c r="O92" s="196"/>
      <c r="P92" s="197">
        <f>O92*H92</f>
        <v>0</v>
      </c>
      <c r="Q92" s="197">
        <v>0</v>
      </c>
      <c r="R92" s="197">
        <f>Q92*H92</f>
        <v>0</v>
      </c>
      <c r="S92" s="197">
        <v>0</v>
      </c>
      <c r="T92" s="198">
        <f>S92*H92</f>
        <v>0</v>
      </c>
      <c r="U92" s="33"/>
      <c r="V92" s="33"/>
      <c r="W92" s="33"/>
      <c r="X92" s="33"/>
      <c r="Y92" s="33"/>
      <c r="Z92" s="33"/>
      <c r="AA92" s="33"/>
      <c r="AB92" s="33"/>
      <c r="AC92" s="33"/>
      <c r="AD92" s="33"/>
      <c r="AE92" s="33"/>
      <c r="AR92" s="158" t="s">
        <v>269</v>
      </c>
      <c r="AT92" s="158" t="s">
        <v>184</v>
      </c>
      <c r="AU92" s="158" t="s">
        <v>79</v>
      </c>
      <c r="AY92" s="18" t="s">
        <v>182</v>
      </c>
      <c r="BE92" s="159">
        <f>IF(N92="základní",J92,0)</f>
        <v>0</v>
      </c>
      <c r="BF92" s="159">
        <f>IF(N92="snížená",J92,0)</f>
        <v>0</v>
      </c>
      <c r="BG92" s="159">
        <f>IF(N92="zákl. přenesená",J92,0)</f>
        <v>0</v>
      </c>
      <c r="BH92" s="159">
        <f>IF(N92="sníž. přenesená",J92,0)</f>
        <v>0</v>
      </c>
      <c r="BI92" s="159">
        <f>IF(N92="nulová",J92,0)</f>
        <v>0</v>
      </c>
      <c r="BJ92" s="18" t="s">
        <v>15</v>
      </c>
      <c r="BK92" s="159">
        <f>ROUND(I92*H92,2)</f>
        <v>0</v>
      </c>
      <c r="BL92" s="18" t="s">
        <v>269</v>
      </c>
      <c r="BM92" s="158" t="s">
        <v>1826</v>
      </c>
    </row>
    <row r="93" spans="1:31" s="2" customFormat="1" ht="6.95" customHeight="1">
      <c r="A93" s="33"/>
      <c r="B93" s="43"/>
      <c r="C93" s="44"/>
      <c r="D93" s="44"/>
      <c r="E93" s="44"/>
      <c r="F93" s="44"/>
      <c r="G93" s="44"/>
      <c r="H93" s="44"/>
      <c r="I93" s="44"/>
      <c r="J93" s="44"/>
      <c r="K93" s="44"/>
      <c r="L93" s="34"/>
      <c r="M93" s="33"/>
      <c r="O93" s="33"/>
      <c r="P93" s="33"/>
      <c r="Q93" s="33"/>
      <c r="R93" s="33"/>
      <c r="S93" s="33"/>
      <c r="T93" s="33"/>
      <c r="U93" s="33"/>
      <c r="V93" s="33"/>
      <c r="W93" s="33"/>
      <c r="X93" s="33"/>
      <c r="Y93" s="33"/>
      <c r="Z93" s="33"/>
      <c r="AA93" s="33"/>
      <c r="AB93" s="33"/>
      <c r="AC93" s="33"/>
      <c r="AD93" s="33"/>
      <c r="AE93" s="33"/>
    </row>
  </sheetData>
  <autoFilter ref="C86:K92"/>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0"/>
  <sheetViews>
    <sheetView showGridLines="0" workbookViewId="0" topLeftCell="A82">
      <selection activeCell="D88" sqref="D88:D8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137</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s="1" customFormat="1" ht="12" customHeight="1">
      <c r="B8" s="21"/>
      <c r="D8" s="28" t="s">
        <v>139</v>
      </c>
      <c r="L8" s="21"/>
    </row>
    <row r="9" spans="1:31" s="2" customFormat="1" ht="16.5" customHeight="1">
      <c r="A9" s="33"/>
      <c r="B9" s="34"/>
      <c r="C9" s="33"/>
      <c r="D9" s="33"/>
      <c r="E9" s="326" t="s">
        <v>140</v>
      </c>
      <c r="F9" s="329"/>
      <c r="G9" s="329"/>
      <c r="H9" s="329"/>
      <c r="I9" s="33"/>
      <c r="J9" s="33"/>
      <c r="K9" s="33"/>
      <c r="L9" s="99"/>
      <c r="S9" s="33"/>
      <c r="T9" s="33"/>
      <c r="U9" s="33"/>
      <c r="V9" s="33"/>
      <c r="W9" s="33"/>
      <c r="X9" s="33"/>
      <c r="Y9" s="33"/>
      <c r="Z9" s="33"/>
      <c r="AA9" s="33"/>
      <c r="AB9" s="33"/>
      <c r="AC9" s="33"/>
      <c r="AD9" s="33"/>
      <c r="AE9" s="33"/>
    </row>
    <row r="10" spans="1:31" s="2" customFormat="1" ht="12" customHeight="1">
      <c r="A10" s="33"/>
      <c r="B10" s="34"/>
      <c r="C10" s="33"/>
      <c r="D10" s="28" t="s">
        <v>141</v>
      </c>
      <c r="E10" s="33"/>
      <c r="F10" s="33"/>
      <c r="G10" s="33"/>
      <c r="H10" s="33"/>
      <c r="I10" s="33"/>
      <c r="J10" s="33"/>
      <c r="K10" s="33"/>
      <c r="L10" s="99"/>
      <c r="S10" s="33"/>
      <c r="T10" s="33"/>
      <c r="U10" s="33"/>
      <c r="V10" s="33"/>
      <c r="W10" s="33"/>
      <c r="X10" s="33"/>
      <c r="Y10" s="33"/>
      <c r="Z10" s="33"/>
      <c r="AA10" s="33"/>
      <c r="AB10" s="33"/>
      <c r="AC10" s="33"/>
      <c r="AD10" s="33"/>
      <c r="AE10" s="33"/>
    </row>
    <row r="11" spans="1:31" s="2" customFormat="1" ht="16.5" customHeight="1">
      <c r="A11" s="33"/>
      <c r="B11" s="34"/>
      <c r="C11" s="33"/>
      <c r="D11" s="33"/>
      <c r="E11" s="302" t="s">
        <v>1827</v>
      </c>
      <c r="F11" s="329"/>
      <c r="G11" s="329"/>
      <c r="H11" s="329"/>
      <c r="I11" s="33"/>
      <c r="J11" s="33"/>
      <c r="K11" s="33"/>
      <c r="L11" s="99"/>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9"/>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9"/>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stavby'!AU8</f>
        <v>28. 8. 2018</v>
      </c>
      <c r="K14" s="33"/>
      <c r="L14" s="99"/>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9"/>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
        <v>3</v>
      </c>
      <c r="K16" s="33"/>
      <c r="L16" s="99"/>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3</v>
      </c>
      <c r="K17" s="33"/>
      <c r="L17" s="99"/>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9"/>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28" t="s">
        <v>26</v>
      </c>
      <c r="J19" s="29" t="str">
        <f>'Rekapitulace stavby'!AU13</f>
        <v>Vyplň údaj</v>
      </c>
      <c r="K19" s="33"/>
      <c r="L19" s="99"/>
      <c r="S19" s="33"/>
      <c r="T19" s="33"/>
      <c r="U19" s="33"/>
      <c r="V19" s="33"/>
      <c r="W19" s="33"/>
      <c r="X19" s="33"/>
      <c r="Y19" s="33"/>
      <c r="Z19" s="33"/>
      <c r="AA19" s="33"/>
      <c r="AB19" s="33"/>
      <c r="AC19" s="33"/>
      <c r="AD19" s="33"/>
      <c r="AE19" s="33"/>
    </row>
    <row r="20" spans="1:31" s="2" customFormat="1" ht="18" customHeight="1">
      <c r="A20" s="33"/>
      <c r="B20" s="34"/>
      <c r="C20" s="33"/>
      <c r="D20" s="33"/>
      <c r="E20" s="330" t="str">
        <f>'Rekapitulace stavby'!E14</f>
        <v>Vyplň údaj</v>
      </c>
      <c r="F20" s="318"/>
      <c r="G20" s="318"/>
      <c r="H20" s="318"/>
      <c r="I20" s="28" t="s">
        <v>28</v>
      </c>
      <c r="J20" s="29" t="str">
        <f>'Rekapitulace stavby'!AU14</f>
        <v>Vyplň údaj</v>
      </c>
      <c r="K20" s="33"/>
      <c r="L20" s="99"/>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9"/>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28" t="s">
        <v>26</v>
      </c>
      <c r="J22" s="26" t="s">
        <v>3</v>
      </c>
      <c r="K22" s="33"/>
      <c r="L22" s="99"/>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28</v>
      </c>
      <c r="J23" s="26" t="s">
        <v>3</v>
      </c>
      <c r="K23" s="33"/>
      <c r="L23" s="99"/>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9"/>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28" t="s">
        <v>26</v>
      </c>
      <c r="J25" s="26" t="str">
        <f>IF('Rekapitulace stavby'!AU19="","",'Rekapitulace stavby'!AU19)</f>
        <v/>
      </c>
      <c r="K25" s="33"/>
      <c r="L25" s="99"/>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stavby'!AU20="","",'Rekapitulace stavby'!AU20)</f>
        <v/>
      </c>
      <c r="K26" s="33"/>
      <c r="L26" s="99"/>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9"/>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33"/>
      <c r="J28" s="33"/>
      <c r="K28" s="33"/>
      <c r="L28" s="99"/>
      <c r="S28" s="33"/>
      <c r="T28" s="33"/>
      <c r="U28" s="33"/>
      <c r="V28" s="33"/>
      <c r="W28" s="33"/>
      <c r="X28" s="33"/>
      <c r="Y28" s="33"/>
      <c r="Z28" s="33"/>
      <c r="AA28" s="33"/>
      <c r="AB28" s="33"/>
      <c r="AC28" s="33"/>
      <c r="AD28" s="33"/>
      <c r="AE28" s="33"/>
    </row>
    <row r="29" spans="1:31" s="8" customFormat="1" ht="16.5" customHeight="1">
      <c r="A29" s="100"/>
      <c r="B29" s="101"/>
      <c r="C29" s="100"/>
      <c r="D29" s="100"/>
      <c r="E29" s="322" t="s">
        <v>3</v>
      </c>
      <c r="F29" s="322"/>
      <c r="G29" s="322"/>
      <c r="H29" s="32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99"/>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63"/>
      <c r="J31" s="63"/>
      <c r="K31" s="63"/>
      <c r="L31" s="99"/>
      <c r="S31" s="33"/>
      <c r="T31" s="33"/>
      <c r="U31" s="33"/>
      <c r="V31" s="33"/>
      <c r="W31" s="33"/>
      <c r="X31" s="33"/>
      <c r="Y31" s="33"/>
      <c r="Z31" s="33"/>
      <c r="AA31" s="33"/>
      <c r="AB31" s="33"/>
      <c r="AC31" s="33"/>
      <c r="AD31" s="33"/>
      <c r="AE31" s="33"/>
    </row>
    <row r="32" spans="1:31" s="2" customFormat="1" ht="25.35" customHeight="1">
      <c r="A32" s="33"/>
      <c r="B32" s="34"/>
      <c r="C32" s="33"/>
      <c r="D32" s="103" t="s">
        <v>37</v>
      </c>
      <c r="E32" s="33"/>
      <c r="F32" s="33"/>
      <c r="G32" s="33"/>
      <c r="H32" s="33"/>
      <c r="I32" s="33"/>
      <c r="J32" s="68">
        <f>ROUND(J86,2)</f>
        <v>0</v>
      </c>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37" t="s">
        <v>38</v>
      </c>
      <c r="J34" s="37" t="s">
        <v>40</v>
      </c>
      <c r="K34" s="33"/>
      <c r="L34" s="99"/>
      <c r="S34" s="33"/>
      <c r="T34" s="33"/>
      <c r="U34" s="33"/>
      <c r="V34" s="33"/>
      <c r="W34" s="33"/>
      <c r="X34" s="33"/>
      <c r="Y34" s="33"/>
      <c r="Z34" s="33"/>
      <c r="AA34" s="33"/>
      <c r="AB34" s="33"/>
      <c r="AC34" s="33"/>
      <c r="AD34" s="33"/>
      <c r="AE34" s="33"/>
    </row>
    <row r="35" spans="1:31" s="2" customFormat="1" ht="14.45" customHeight="1">
      <c r="A35" s="33"/>
      <c r="B35" s="34"/>
      <c r="C35" s="33"/>
      <c r="D35" s="98" t="s">
        <v>41</v>
      </c>
      <c r="E35" s="28" t="s">
        <v>42</v>
      </c>
      <c r="F35" s="104">
        <f>ROUND((SUM(BE86:BE89)),2)</f>
        <v>0</v>
      </c>
      <c r="G35" s="33"/>
      <c r="H35" s="33"/>
      <c r="I35" s="105">
        <v>0.21</v>
      </c>
      <c r="J35" s="104">
        <f>ROUND(((SUM(BE86:BE89))*I35),2)</f>
        <v>0</v>
      </c>
      <c r="K35" s="33"/>
      <c r="L35" s="99"/>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04">
        <f>ROUND((SUM(BF86:BF89)),2)</f>
        <v>0</v>
      </c>
      <c r="G36" s="33"/>
      <c r="H36" s="33"/>
      <c r="I36" s="105">
        <v>0.15</v>
      </c>
      <c r="J36" s="104">
        <f>ROUND(((SUM(BF86:BF89))*I36),2)</f>
        <v>0</v>
      </c>
      <c r="K36" s="33"/>
      <c r="L36" s="99"/>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4">
        <f>ROUND((SUM(BG86:BG89)),2)</f>
        <v>0</v>
      </c>
      <c r="G37" s="33"/>
      <c r="H37" s="33"/>
      <c r="I37" s="105">
        <v>0.21</v>
      </c>
      <c r="J37" s="104">
        <f>0</f>
        <v>0</v>
      </c>
      <c r="K37" s="33"/>
      <c r="L37" s="99"/>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04">
        <f>ROUND((SUM(BH86:BH89)),2)</f>
        <v>0</v>
      </c>
      <c r="G38" s="33"/>
      <c r="H38" s="33"/>
      <c r="I38" s="105">
        <v>0.15</v>
      </c>
      <c r="J38" s="104">
        <f>0</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04">
        <f>ROUND((SUM(BI86:BI89)),2)</f>
        <v>0</v>
      </c>
      <c r="G39" s="33"/>
      <c r="H39" s="33"/>
      <c r="I39" s="105">
        <v>0</v>
      </c>
      <c r="J39" s="104">
        <f>0</f>
        <v>0</v>
      </c>
      <c r="K39" s="33"/>
      <c r="L39" s="99"/>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9"/>
      <c r="S40" s="33"/>
      <c r="T40" s="33"/>
      <c r="U40" s="33"/>
      <c r="V40" s="33"/>
      <c r="W40" s="33"/>
      <c r="X40" s="33"/>
      <c r="Y40" s="33"/>
      <c r="Z40" s="33"/>
      <c r="AA40" s="33"/>
      <c r="AB40" s="33"/>
      <c r="AC40" s="33"/>
      <c r="AD40" s="33"/>
      <c r="AE40" s="33"/>
    </row>
    <row r="41" spans="1:31" s="2" customFormat="1" ht="25.35" customHeight="1">
      <c r="A41" s="33"/>
      <c r="B41" s="34"/>
      <c r="C41" s="106"/>
      <c r="D41" s="107" t="s">
        <v>47</v>
      </c>
      <c r="E41" s="57"/>
      <c r="F41" s="57"/>
      <c r="G41" s="108" t="s">
        <v>48</v>
      </c>
      <c r="H41" s="109" t="s">
        <v>49</v>
      </c>
      <c r="I41" s="57"/>
      <c r="J41" s="110">
        <f>SUM(J32:J39)</f>
        <v>0</v>
      </c>
      <c r="K41" s="111"/>
      <c r="L41" s="99"/>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9"/>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9"/>
      <c r="S46" s="33"/>
      <c r="T46" s="33"/>
      <c r="U46" s="33"/>
      <c r="V46" s="33"/>
      <c r="W46" s="33"/>
      <c r="X46" s="33"/>
      <c r="Y46" s="33"/>
      <c r="Z46" s="33"/>
      <c r="AA46" s="33"/>
      <c r="AB46" s="33"/>
      <c r="AC46" s="33"/>
      <c r="AD46" s="33"/>
      <c r="AE46" s="33"/>
    </row>
    <row r="47" spans="1:31" s="2" customFormat="1" ht="24.95" customHeight="1">
      <c r="A47" s="33"/>
      <c r="B47" s="34"/>
      <c r="C47" s="22" t="s">
        <v>146</v>
      </c>
      <c r="D47" s="33"/>
      <c r="E47" s="33"/>
      <c r="F47" s="33"/>
      <c r="G47" s="33"/>
      <c r="H47" s="33"/>
      <c r="I47" s="33"/>
      <c r="J47" s="33"/>
      <c r="K47" s="33"/>
      <c r="L47" s="99"/>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9"/>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16.5" customHeight="1">
      <c r="A50" s="33"/>
      <c r="B50" s="34"/>
      <c r="C50" s="33"/>
      <c r="D50" s="33"/>
      <c r="E50" s="326" t="str">
        <f>E7</f>
        <v>Rekonstrukce koupelen</v>
      </c>
      <c r="F50" s="327"/>
      <c r="G50" s="327"/>
      <c r="H50" s="327"/>
      <c r="I50" s="33"/>
      <c r="J50" s="33"/>
      <c r="K50" s="33"/>
      <c r="L50" s="99"/>
      <c r="S50" s="33"/>
      <c r="T50" s="33"/>
      <c r="U50" s="33"/>
      <c r="V50" s="33"/>
      <c r="W50" s="33"/>
      <c r="X50" s="33"/>
      <c r="Y50" s="33"/>
      <c r="Z50" s="33"/>
      <c r="AA50" s="33"/>
      <c r="AB50" s="33"/>
      <c r="AC50" s="33"/>
      <c r="AD50" s="33"/>
      <c r="AE50" s="33"/>
    </row>
    <row r="51" spans="2:12" s="1" customFormat="1" ht="12" customHeight="1">
      <c r="B51" s="21"/>
      <c r="C51" s="28" t="s">
        <v>139</v>
      </c>
      <c r="L51" s="21"/>
    </row>
    <row r="52" spans="1:31" s="2" customFormat="1" ht="16.5" customHeight="1">
      <c r="A52" s="33"/>
      <c r="B52" s="34"/>
      <c r="C52" s="33"/>
      <c r="D52" s="33"/>
      <c r="E52" s="326" t="s">
        <v>140</v>
      </c>
      <c r="F52" s="329"/>
      <c r="G52" s="329"/>
      <c r="H52" s="329"/>
      <c r="I52" s="33"/>
      <c r="J52" s="33"/>
      <c r="K52" s="33"/>
      <c r="L52" s="99"/>
      <c r="S52" s="33"/>
      <c r="T52" s="33"/>
      <c r="U52" s="33"/>
      <c r="V52" s="33"/>
      <c r="W52" s="33"/>
      <c r="X52" s="33"/>
      <c r="Y52" s="33"/>
      <c r="Z52" s="33"/>
      <c r="AA52" s="33"/>
      <c r="AB52" s="33"/>
      <c r="AC52" s="33"/>
      <c r="AD52" s="33"/>
      <c r="AE52" s="33"/>
    </row>
    <row r="53" spans="1:31" s="2" customFormat="1" ht="12" customHeight="1">
      <c r="A53" s="33"/>
      <c r="B53" s="34"/>
      <c r="C53" s="28" t="s">
        <v>141</v>
      </c>
      <c r="D53" s="33"/>
      <c r="E53" s="33"/>
      <c r="F53" s="33"/>
      <c r="G53" s="33"/>
      <c r="H53" s="33"/>
      <c r="I53" s="33"/>
      <c r="J53" s="33"/>
      <c r="K53" s="33"/>
      <c r="L53" s="99"/>
      <c r="S53" s="33"/>
      <c r="T53" s="33"/>
      <c r="U53" s="33"/>
      <c r="V53" s="33"/>
      <c r="W53" s="33"/>
      <c r="X53" s="33"/>
      <c r="Y53" s="33"/>
      <c r="Z53" s="33"/>
      <c r="AA53" s="33"/>
      <c r="AB53" s="33"/>
      <c r="AC53" s="33"/>
      <c r="AD53" s="33"/>
      <c r="AE53" s="33"/>
    </row>
    <row r="54" spans="1:31" s="2" customFormat="1" ht="16.5" customHeight="1">
      <c r="A54" s="33"/>
      <c r="B54" s="34"/>
      <c r="C54" s="33"/>
      <c r="D54" s="33"/>
      <c r="E54" s="302" t="str">
        <f>E11</f>
        <v>VRN - Ostatní a vedlejší náklady</v>
      </c>
      <c r="F54" s="329"/>
      <c r="G54" s="329"/>
      <c r="H54" s="329"/>
      <c r="I54" s="33"/>
      <c r="J54" s="33"/>
      <c r="K54" s="33"/>
      <c r="L54" s="99"/>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9"/>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28. 8. 2018</v>
      </c>
      <c r="K56" s="33"/>
      <c r="L56" s="99"/>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28" t="s">
        <v>31</v>
      </c>
      <c r="J58" s="31" t="str">
        <f>E23</f>
        <v>PROJECTICA s.r.o.</v>
      </c>
      <c r="K58" s="33"/>
      <c r="L58" s="99"/>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28" t="s">
        <v>34</v>
      </c>
      <c r="J59" s="31" t="str">
        <f>E26</f>
        <v xml:space="preserve"> </v>
      </c>
      <c r="K59" s="33"/>
      <c r="L59" s="99"/>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9"/>
      <c r="S60" s="33"/>
      <c r="T60" s="33"/>
      <c r="U60" s="33"/>
      <c r="V60" s="33"/>
      <c r="W60" s="33"/>
      <c r="X60" s="33"/>
      <c r="Y60" s="33"/>
      <c r="Z60" s="33"/>
      <c r="AA60" s="33"/>
      <c r="AB60" s="33"/>
      <c r="AC60" s="33"/>
      <c r="AD60" s="33"/>
      <c r="AE60" s="33"/>
    </row>
    <row r="61" spans="1:31" s="2" customFormat="1" ht="29.25" customHeight="1">
      <c r="A61" s="33"/>
      <c r="B61" s="34"/>
      <c r="C61" s="112" t="s">
        <v>147</v>
      </c>
      <c r="D61" s="106"/>
      <c r="E61" s="106"/>
      <c r="F61" s="106"/>
      <c r="G61" s="106"/>
      <c r="H61" s="106"/>
      <c r="I61" s="106"/>
      <c r="J61" s="113" t="s">
        <v>148</v>
      </c>
      <c r="K61" s="106"/>
      <c r="L61" s="99"/>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9"/>
      <c r="S62" s="33"/>
      <c r="T62" s="33"/>
      <c r="U62" s="33"/>
      <c r="V62" s="33"/>
      <c r="W62" s="33"/>
      <c r="X62" s="33"/>
      <c r="Y62" s="33"/>
      <c r="Z62" s="33"/>
      <c r="AA62" s="33"/>
      <c r="AB62" s="33"/>
      <c r="AC62" s="33"/>
      <c r="AD62" s="33"/>
      <c r="AE62" s="33"/>
    </row>
    <row r="63" spans="1:47" s="2" customFormat="1" ht="22.9" customHeight="1">
      <c r="A63" s="33"/>
      <c r="B63" s="34"/>
      <c r="C63" s="114" t="s">
        <v>69</v>
      </c>
      <c r="D63" s="33"/>
      <c r="E63" s="33"/>
      <c r="F63" s="33"/>
      <c r="G63" s="33"/>
      <c r="H63" s="33"/>
      <c r="I63" s="33"/>
      <c r="J63" s="68">
        <f>J86</f>
        <v>0</v>
      </c>
      <c r="K63" s="33"/>
      <c r="L63" s="99"/>
      <c r="S63" s="33"/>
      <c r="T63" s="33"/>
      <c r="U63" s="33"/>
      <c r="V63" s="33"/>
      <c r="W63" s="33"/>
      <c r="X63" s="33"/>
      <c r="Y63" s="33"/>
      <c r="Z63" s="33"/>
      <c r="AA63" s="33"/>
      <c r="AB63" s="33"/>
      <c r="AC63" s="33"/>
      <c r="AD63" s="33"/>
      <c r="AE63" s="33"/>
      <c r="AU63" s="18" t="s">
        <v>149</v>
      </c>
    </row>
    <row r="64" spans="2:12" s="9" customFormat="1" ht="24.95" customHeight="1">
      <c r="B64" s="115"/>
      <c r="D64" s="116" t="s">
        <v>1389</v>
      </c>
      <c r="E64" s="117"/>
      <c r="F64" s="117"/>
      <c r="G64" s="117"/>
      <c r="H64" s="117"/>
      <c r="I64" s="117"/>
      <c r="J64" s="118">
        <f>J87</f>
        <v>0</v>
      </c>
      <c r="L64" s="115"/>
    </row>
    <row r="65" spans="1:31" s="2" customFormat="1" ht="21.75" customHeight="1">
      <c r="A65" s="33"/>
      <c r="B65" s="34"/>
      <c r="C65" s="33"/>
      <c r="D65" s="33"/>
      <c r="E65" s="33"/>
      <c r="F65" s="33"/>
      <c r="G65" s="33"/>
      <c r="H65" s="33"/>
      <c r="I65" s="33"/>
      <c r="J65" s="33"/>
      <c r="K65" s="33"/>
      <c r="L65" s="99"/>
      <c r="S65" s="33"/>
      <c r="T65" s="33"/>
      <c r="U65" s="33"/>
      <c r="V65" s="33"/>
      <c r="W65" s="33"/>
      <c r="X65" s="33"/>
      <c r="Y65" s="33"/>
      <c r="Z65" s="33"/>
      <c r="AA65" s="33"/>
      <c r="AB65" s="33"/>
      <c r="AC65" s="33"/>
      <c r="AD65" s="33"/>
      <c r="AE65" s="33"/>
    </row>
    <row r="66" spans="1:31" s="2" customFormat="1" ht="6.95" customHeight="1">
      <c r="A66" s="33"/>
      <c r="B66" s="43"/>
      <c r="C66" s="44"/>
      <c r="D66" s="44"/>
      <c r="E66" s="44"/>
      <c r="F66" s="44"/>
      <c r="G66" s="44"/>
      <c r="H66" s="44"/>
      <c r="I66" s="44"/>
      <c r="J66" s="44"/>
      <c r="K66" s="44"/>
      <c r="L66" s="99"/>
      <c r="S66" s="33"/>
      <c r="T66" s="33"/>
      <c r="U66" s="33"/>
      <c r="V66" s="33"/>
      <c r="W66" s="33"/>
      <c r="X66" s="33"/>
      <c r="Y66" s="33"/>
      <c r="Z66" s="33"/>
      <c r="AA66" s="33"/>
      <c r="AB66" s="33"/>
      <c r="AC66" s="33"/>
      <c r="AD66" s="33"/>
      <c r="AE66" s="33"/>
    </row>
    <row r="70" spans="1:31" s="2" customFormat="1" ht="6.95" customHeight="1">
      <c r="A70" s="33"/>
      <c r="B70" s="45"/>
      <c r="C70" s="46"/>
      <c r="D70" s="46"/>
      <c r="E70" s="46"/>
      <c r="F70" s="46"/>
      <c r="G70" s="46"/>
      <c r="H70" s="46"/>
      <c r="I70" s="46"/>
      <c r="J70" s="46"/>
      <c r="K70" s="46"/>
      <c r="L70" s="99"/>
      <c r="S70" s="33"/>
      <c r="T70" s="33"/>
      <c r="U70" s="33"/>
      <c r="V70" s="33"/>
      <c r="W70" s="33"/>
      <c r="X70" s="33"/>
      <c r="Y70" s="33"/>
      <c r="Z70" s="33"/>
      <c r="AA70" s="33"/>
      <c r="AB70" s="33"/>
      <c r="AC70" s="33"/>
      <c r="AD70" s="33"/>
      <c r="AE70" s="33"/>
    </row>
    <row r="71" spans="1:31" s="2" customFormat="1" ht="24.95" customHeight="1">
      <c r="A71" s="33"/>
      <c r="B71" s="34"/>
      <c r="C71" s="22" t="s">
        <v>167</v>
      </c>
      <c r="D71" s="33"/>
      <c r="E71" s="33"/>
      <c r="F71" s="33"/>
      <c r="G71" s="33"/>
      <c r="H71" s="33"/>
      <c r="I71" s="33"/>
      <c r="J71" s="33"/>
      <c r="K71" s="33"/>
      <c r="L71" s="99"/>
      <c r="S71" s="33"/>
      <c r="T71" s="33"/>
      <c r="U71" s="33"/>
      <c r="V71" s="33"/>
      <c r="W71" s="33"/>
      <c r="X71" s="33"/>
      <c r="Y71" s="33"/>
      <c r="Z71" s="33"/>
      <c r="AA71" s="33"/>
      <c r="AB71" s="33"/>
      <c r="AC71" s="33"/>
      <c r="AD71" s="33"/>
      <c r="AE71" s="33"/>
    </row>
    <row r="72" spans="1:31" s="2" customFormat="1" ht="6.95" customHeight="1">
      <c r="A72" s="33"/>
      <c r="B72" s="34"/>
      <c r="C72" s="33"/>
      <c r="D72" s="33"/>
      <c r="E72" s="33"/>
      <c r="F72" s="33"/>
      <c r="G72" s="33"/>
      <c r="H72" s="33"/>
      <c r="I72" s="33"/>
      <c r="J72" s="33"/>
      <c r="K72" s="33"/>
      <c r="L72" s="99"/>
      <c r="S72" s="33"/>
      <c r="T72" s="33"/>
      <c r="U72" s="33"/>
      <c r="V72" s="33"/>
      <c r="W72" s="33"/>
      <c r="X72" s="33"/>
      <c r="Y72" s="33"/>
      <c r="Z72" s="33"/>
      <c r="AA72" s="33"/>
      <c r="AB72" s="33"/>
      <c r="AC72" s="33"/>
      <c r="AD72" s="33"/>
      <c r="AE72" s="33"/>
    </row>
    <row r="73" spans="1:31" s="2" customFormat="1" ht="12" customHeight="1">
      <c r="A73" s="33"/>
      <c r="B73" s="34"/>
      <c r="C73" s="28" t="s">
        <v>17</v>
      </c>
      <c r="D73" s="33"/>
      <c r="E73" s="33"/>
      <c r="F73" s="33"/>
      <c r="G73" s="33"/>
      <c r="H73" s="33"/>
      <c r="I73" s="33"/>
      <c r="J73" s="33"/>
      <c r="K73" s="33"/>
      <c r="L73" s="99"/>
      <c r="S73" s="33"/>
      <c r="T73" s="33"/>
      <c r="U73" s="33"/>
      <c r="V73" s="33"/>
      <c r="W73" s="33"/>
      <c r="X73" s="33"/>
      <c r="Y73" s="33"/>
      <c r="Z73" s="33"/>
      <c r="AA73" s="33"/>
      <c r="AB73" s="33"/>
      <c r="AC73" s="33"/>
      <c r="AD73" s="33"/>
      <c r="AE73" s="33"/>
    </row>
    <row r="74" spans="1:31" s="2" customFormat="1" ht="16.5" customHeight="1">
      <c r="A74" s="33"/>
      <c r="B74" s="34"/>
      <c r="C74" s="33"/>
      <c r="D74" s="33"/>
      <c r="E74" s="326" t="str">
        <f>E7</f>
        <v>Rekonstrukce koupelen</v>
      </c>
      <c r="F74" s="327"/>
      <c r="G74" s="327"/>
      <c r="H74" s="327"/>
      <c r="I74" s="33"/>
      <c r="J74" s="33"/>
      <c r="K74" s="33"/>
      <c r="L74" s="99"/>
      <c r="S74" s="33"/>
      <c r="T74" s="33"/>
      <c r="U74" s="33"/>
      <c r="V74" s="33"/>
      <c r="W74" s="33"/>
      <c r="X74" s="33"/>
      <c r="Y74" s="33"/>
      <c r="Z74" s="33"/>
      <c r="AA74" s="33"/>
      <c r="AB74" s="33"/>
      <c r="AC74" s="33"/>
      <c r="AD74" s="33"/>
      <c r="AE74" s="33"/>
    </row>
    <row r="75" spans="2:12" s="1" customFormat="1" ht="12" customHeight="1">
      <c r="B75" s="21"/>
      <c r="C75" s="28" t="s">
        <v>139</v>
      </c>
      <c r="L75" s="21"/>
    </row>
    <row r="76" spans="1:31" s="2" customFormat="1" ht="16.5" customHeight="1">
      <c r="A76" s="33"/>
      <c r="B76" s="34"/>
      <c r="C76" s="33"/>
      <c r="D76" s="33"/>
      <c r="E76" s="326" t="s">
        <v>140</v>
      </c>
      <c r="F76" s="329"/>
      <c r="G76" s="329"/>
      <c r="H76" s="329"/>
      <c r="I76" s="33"/>
      <c r="J76" s="33"/>
      <c r="K76" s="33"/>
      <c r="L76" s="99"/>
      <c r="S76" s="33"/>
      <c r="T76" s="33"/>
      <c r="U76" s="33"/>
      <c r="V76" s="33"/>
      <c r="W76" s="33"/>
      <c r="X76" s="33"/>
      <c r="Y76" s="33"/>
      <c r="Z76" s="33"/>
      <c r="AA76" s="33"/>
      <c r="AB76" s="33"/>
      <c r="AC76" s="33"/>
      <c r="AD76" s="33"/>
      <c r="AE76" s="33"/>
    </row>
    <row r="77" spans="1:31" s="2" customFormat="1" ht="12" customHeight="1">
      <c r="A77" s="33"/>
      <c r="B77" s="34"/>
      <c r="C77" s="28" t="s">
        <v>141</v>
      </c>
      <c r="D77" s="33"/>
      <c r="E77" s="33"/>
      <c r="F77" s="33"/>
      <c r="G77" s="33"/>
      <c r="H77" s="33"/>
      <c r="I77" s="33"/>
      <c r="J77" s="33"/>
      <c r="K77" s="33"/>
      <c r="L77" s="99"/>
      <c r="S77" s="33"/>
      <c r="T77" s="33"/>
      <c r="U77" s="33"/>
      <c r="V77" s="33"/>
      <c r="W77" s="33"/>
      <c r="X77" s="33"/>
      <c r="Y77" s="33"/>
      <c r="Z77" s="33"/>
      <c r="AA77" s="33"/>
      <c r="AB77" s="33"/>
      <c r="AC77" s="33"/>
      <c r="AD77" s="33"/>
      <c r="AE77" s="33"/>
    </row>
    <row r="78" spans="1:31" s="2" customFormat="1" ht="16.5" customHeight="1">
      <c r="A78" s="33"/>
      <c r="B78" s="34"/>
      <c r="C78" s="33"/>
      <c r="D78" s="33"/>
      <c r="E78" s="302" t="str">
        <f>E11</f>
        <v>VRN - Ostatní a vedlejší náklady</v>
      </c>
      <c r="F78" s="329"/>
      <c r="G78" s="329"/>
      <c r="H78" s="329"/>
      <c r="I78" s="33"/>
      <c r="J78" s="33"/>
      <c r="K78" s="33"/>
      <c r="L78" s="99"/>
      <c r="S78" s="33"/>
      <c r="T78" s="33"/>
      <c r="U78" s="33"/>
      <c r="V78" s="33"/>
      <c r="W78" s="33"/>
      <c r="X78" s="33"/>
      <c r="Y78" s="33"/>
      <c r="Z78" s="33"/>
      <c r="AA78" s="33"/>
      <c r="AB78" s="33"/>
      <c r="AC78" s="33"/>
      <c r="AD78" s="33"/>
      <c r="AE78" s="33"/>
    </row>
    <row r="79" spans="1:31" s="2" customFormat="1" ht="6.95" customHeight="1">
      <c r="A79" s="33"/>
      <c r="B79" s="34"/>
      <c r="C79" s="33"/>
      <c r="D79" s="33"/>
      <c r="E79" s="33"/>
      <c r="F79" s="33"/>
      <c r="G79" s="33"/>
      <c r="H79" s="33"/>
      <c r="I79" s="33"/>
      <c r="J79" s="33"/>
      <c r="K79" s="33"/>
      <c r="L79" s="99"/>
      <c r="S79" s="33"/>
      <c r="T79" s="33"/>
      <c r="U79" s="33"/>
      <c r="V79" s="33"/>
      <c r="W79" s="33"/>
      <c r="X79" s="33"/>
      <c r="Y79" s="33"/>
      <c r="Z79" s="33"/>
      <c r="AA79" s="33"/>
      <c r="AB79" s="33"/>
      <c r="AC79" s="33"/>
      <c r="AD79" s="33"/>
      <c r="AE79" s="33"/>
    </row>
    <row r="80" spans="1:31" s="2" customFormat="1" ht="12" customHeight="1">
      <c r="A80" s="33"/>
      <c r="B80" s="34"/>
      <c r="C80" s="28" t="s">
        <v>21</v>
      </c>
      <c r="D80" s="33"/>
      <c r="E80" s="33"/>
      <c r="F80" s="26" t="str">
        <f>F14</f>
        <v xml:space="preserve"> </v>
      </c>
      <c r="G80" s="33"/>
      <c r="H80" s="33"/>
      <c r="I80" s="28" t="s">
        <v>23</v>
      </c>
      <c r="J80" s="51" t="str">
        <f>IF(J14="","",J14)</f>
        <v>28. 8. 2018</v>
      </c>
      <c r="K80" s="33"/>
      <c r="L80" s="99"/>
      <c r="S80" s="33"/>
      <c r="T80" s="33"/>
      <c r="U80" s="33"/>
      <c r="V80" s="33"/>
      <c r="W80" s="33"/>
      <c r="X80" s="33"/>
      <c r="Y80" s="33"/>
      <c r="Z80" s="33"/>
      <c r="AA80" s="33"/>
      <c r="AB80" s="33"/>
      <c r="AC80" s="33"/>
      <c r="AD80" s="33"/>
      <c r="AE80" s="33"/>
    </row>
    <row r="81" spans="1:31" s="2" customFormat="1" ht="6.95" customHeight="1">
      <c r="A81" s="33"/>
      <c r="B81" s="34"/>
      <c r="C81" s="33"/>
      <c r="D81" s="33"/>
      <c r="E81" s="33"/>
      <c r="F81" s="33"/>
      <c r="G81" s="33"/>
      <c r="H81" s="33"/>
      <c r="I81" s="33"/>
      <c r="J81" s="33"/>
      <c r="K81" s="33"/>
      <c r="L81" s="99"/>
      <c r="S81" s="33"/>
      <c r="T81" s="33"/>
      <c r="U81" s="33"/>
      <c r="V81" s="33"/>
      <c r="W81" s="33"/>
      <c r="X81" s="33"/>
      <c r="Y81" s="33"/>
      <c r="Z81" s="33"/>
      <c r="AA81" s="33"/>
      <c r="AB81" s="33"/>
      <c r="AC81" s="33"/>
      <c r="AD81" s="33"/>
      <c r="AE81" s="33"/>
    </row>
    <row r="82" spans="1:31" s="2" customFormat="1" ht="15.2" customHeight="1">
      <c r="A82" s="33"/>
      <c r="B82" s="34"/>
      <c r="C82" s="28" t="s">
        <v>25</v>
      </c>
      <c r="D82" s="33"/>
      <c r="E82" s="33"/>
      <c r="F82" s="26" t="str">
        <f>E17</f>
        <v>Správa účelových zařízení VŠE</v>
      </c>
      <c r="G82" s="33"/>
      <c r="H82" s="33"/>
      <c r="I82" s="28" t="s">
        <v>31</v>
      </c>
      <c r="J82" s="31" t="str">
        <f>E23</f>
        <v>PROJECTICA s.r.o.</v>
      </c>
      <c r="K82" s="33"/>
      <c r="L82" s="99"/>
      <c r="S82" s="33"/>
      <c r="T82" s="33"/>
      <c r="U82" s="33"/>
      <c r="V82" s="33"/>
      <c r="W82" s="33"/>
      <c r="X82" s="33"/>
      <c r="Y82" s="33"/>
      <c r="Z82" s="33"/>
      <c r="AA82" s="33"/>
      <c r="AB82" s="33"/>
      <c r="AC82" s="33"/>
      <c r="AD82" s="33"/>
      <c r="AE82" s="33"/>
    </row>
    <row r="83" spans="1:31" s="2" customFormat="1" ht="15.2" customHeight="1">
      <c r="A83" s="33"/>
      <c r="B83" s="34"/>
      <c r="C83" s="28" t="s">
        <v>29</v>
      </c>
      <c r="D83" s="33"/>
      <c r="E83" s="33"/>
      <c r="F83" s="26" t="str">
        <f>IF(E20="","",E20)</f>
        <v>Vyplň údaj</v>
      </c>
      <c r="G83" s="33"/>
      <c r="H83" s="33"/>
      <c r="I83" s="28" t="s">
        <v>34</v>
      </c>
      <c r="J83" s="31" t="str">
        <f>E26</f>
        <v xml:space="preserve"> </v>
      </c>
      <c r="K83" s="33"/>
      <c r="L83" s="99"/>
      <c r="S83" s="33"/>
      <c r="T83" s="33"/>
      <c r="U83" s="33"/>
      <c r="V83" s="33"/>
      <c r="W83" s="33"/>
      <c r="X83" s="33"/>
      <c r="Y83" s="33"/>
      <c r="Z83" s="33"/>
      <c r="AA83" s="33"/>
      <c r="AB83" s="33"/>
      <c r="AC83" s="33"/>
      <c r="AD83" s="33"/>
      <c r="AE83" s="33"/>
    </row>
    <row r="84" spans="1:31" s="2" customFormat="1" ht="10.35" customHeight="1">
      <c r="A84" s="33"/>
      <c r="B84" s="34"/>
      <c r="C84" s="33"/>
      <c r="D84" s="33"/>
      <c r="E84" s="33"/>
      <c r="F84" s="33"/>
      <c r="G84" s="33"/>
      <c r="H84" s="33"/>
      <c r="I84" s="33"/>
      <c r="J84" s="33"/>
      <c r="K84" s="33"/>
      <c r="L84" s="99"/>
      <c r="S84" s="33"/>
      <c r="T84" s="33"/>
      <c r="U84" s="33"/>
      <c r="V84" s="33"/>
      <c r="W84" s="33"/>
      <c r="X84" s="33"/>
      <c r="Y84" s="33"/>
      <c r="Z84" s="33"/>
      <c r="AA84" s="33"/>
      <c r="AB84" s="33"/>
      <c r="AC84" s="33"/>
      <c r="AD84" s="33"/>
      <c r="AE84" s="33"/>
    </row>
    <row r="85" spans="1:31" s="11" customFormat="1" ht="29.25" customHeight="1">
      <c r="A85" s="123"/>
      <c r="B85" s="124"/>
      <c r="C85" s="125" t="s">
        <v>168</v>
      </c>
      <c r="D85" s="126" t="s">
        <v>56</v>
      </c>
      <c r="E85" s="126" t="s">
        <v>52</v>
      </c>
      <c r="F85" s="126" t="s">
        <v>53</v>
      </c>
      <c r="G85" s="126" t="s">
        <v>169</v>
      </c>
      <c r="H85" s="126" t="s">
        <v>170</v>
      </c>
      <c r="I85" s="126" t="s">
        <v>171</v>
      </c>
      <c r="J85" s="126" t="s">
        <v>148</v>
      </c>
      <c r="K85" s="127" t="s">
        <v>172</v>
      </c>
      <c r="L85" s="128"/>
      <c r="M85" s="59" t="s">
        <v>3</v>
      </c>
      <c r="N85" s="60" t="s">
        <v>41</v>
      </c>
      <c r="O85" s="60" t="s">
        <v>173</v>
      </c>
      <c r="P85" s="60" t="s">
        <v>174</v>
      </c>
      <c r="Q85" s="60" t="s">
        <v>175</v>
      </c>
      <c r="R85" s="60" t="s">
        <v>176</v>
      </c>
      <c r="S85" s="60" t="s">
        <v>177</v>
      </c>
      <c r="T85" s="61" t="s">
        <v>178</v>
      </c>
      <c r="U85" s="123"/>
      <c r="V85" s="123"/>
      <c r="W85" s="123"/>
      <c r="X85" s="123"/>
      <c r="Y85" s="123"/>
      <c r="Z85" s="123"/>
      <c r="AA85" s="123"/>
      <c r="AB85" s="123"/>
      <c r="AC85" s="123"/>
      <c r="AD85" s="123"/>
      <c r="AE85" s="123"/>
    </row>
    <row r="86" spans="1:63" s="2" customFormat="1" ht="22.9" customHeight="1">
      <c r="A86" s="33"/>
      <c r="B86" s="34"/>
      <c r="C86" s="66" t="s">
        <v>179</v>
      </c>
      <c r="D86" s="33"/>
      <c r="E86" s="33"/>
      <c r="F86" s="33"/>
      <c r="G86" s="33"/>
      <c r="H86" s="33"/>
      <c r="I86" s="33"/>
      <c r="J86" s="129">
        <f>BK86</f>
        <v>0</v>
      </c>
      <c r="K86" s="33"/>
      <c r="L86" s="34"/>
      <c r="M86" s="62"/>
      <c r="N86" s="52"/>
      <c r="O86" s="63"/>
      <c r="P86" s="130">
        <f>P87</f>
        <v>0</v>
      </c>
      <c r="Q86" s="63"/>
      <c r="R86" s="130">
        <f>R87</f>
        <v>0</v>
      </c>
      <c r="S86" s="63"/>
      <c r="T86" s="131">
        <f>T87</f>
        <v>0</v>
      </c>
      <c r="U86" s="33"/>
      <c r="V86" s="33"/>
      <c r="W86" s="33"/>
      <c r="X86" s="33"/>
      <c r="Y86" s="33"/>
      <c r="Z86" s="33"/>
      <c r="AA86" s="33"/>
      <c r="AB86" s="33"/>
      <c r="AC86" s="33"/>
      <c r="AD86" s="33"/>
      <c r="AE86" s="33"/>
      <c r="AT86" s="18" t="s">
        <v>70</v>
      </c>
      <c r="AU86" s="18" t="s">
        <v>149</v>
      </c>
      <c r="BK86" s="132">
        <f>BK87</f>
        <v>0</v>
      </c>
    </row>
    <row r="87" spans="2:63" s="12" customFormat="1" ht="25.9" customHeight="1">
      <c r="B87" s="133"/>
      <c r="D87" s="134" t="s">
        <v>70</v>
      </c>
      <c r="E87" s="135" t="s">
        <v>135</v>
      </c>
      <c r="F87" s="135" t="s">
        <v>1491</v>
      </c>
      <c r="I87" s="136"/>
      <c r="J87" s="137">
        <f>BK87</f>
        <v>0</v>
      </c>
      <c r="L87" s="133"/>
      <c r="M87" s="138"/>
      <c r="N87" s="139"/>
      <c r="O87" s="139"/>
      <c r="P87" s="140">
        <f>SUM(P88:P89)</f>
        <v>0</v>
      </c>
      <c r="Q87" s="139"/>
      <c r="R87" s="140">
        <f>SUM(R88:R89)</f>
        <v>0</v>
      </c>
      <c r="S87" s="139"/>
      <c r="T87" s="141">
        <f>SUM(T88:T89)</f>
        <v>0</v>
      </c>
      <c r="AR87" s="134" t="s">
        <v>111</v>
      </c>
      <c r="AT87" s="142" t="s">
        <v>70</v>
      </c>
      <c r="AU87" s="142" t="s">
        <v>71</v>
      </c>
      <c r="AY87" s="134" t="s">
        <v>182</v>
      </c>
      <c r="BK87" s="143">
        <f>SUM(BK88:BK89)</f>
        <v>0</v>
      </c>
    </row>
    <row r="88" spans="1:65" s="2" customFormat="1" ht="189.75" customHeight="1">
      <c r="A88" s="33"/>
      <c r="B88" s="146"/>
      <c r="C88" s="147" t="s">
        <v>15</v>
      </c>
      <c r="D88" s="342" t="s">
        <v>184</v>
      </c>
      <c r="E88" s="148" t="s">
        <v>298</v>
      </c>
      <c r="F88" s="149" t="s">
        <v>1828</v>
      </c>
      <c r="G88" s="150" t="s">
        <v>519</v>
      </c>
      <c r="H88" s="151">
        <v>1</v>
      </c>
      <c r="I88" s="152"/>
      <c r="J88" s="153">
        <f>ROUND(I88*H88,2)</f>
        <v>0</v>
      </c>
      <c r="K88" s="149" t="s">
        <v>3</v>
      </c>
      <c r="L88" s="34"/>
      <c r="M88" s="154" t="s">
        <v>3</v>
      </c>
      <c r="N88" s="155" t="s">
        <v>42</v>
      </c>
      <c r="O88" s="54"/>
      <c r="P88" s="156">
        <f>O88*H88</f>
        <v>0</v>
      </c>
      <c r="Q88" s="156">
        <v>0</v>
      </c>
      <c r="R88" s="156">
        <f>Q88*H88</f>
        <v>0</v>
      </c>
      <c r="S88" s="156">
        <v>0</v>
      </c>
      <c r="T88" s="157">
        <f>S88*H88</f>
        <v>0</v>
      </c>
      <c r="U88" s="33"/>
      <c r="V88" s="33"/>
      <c r="W88" s="33"/>
      <c r="X88" s="33"/>
      <c r="Y88" s="33"/>
      <c r="Z88" s="33"/>
      <c r="AA88" s="33"/>
      <c r="AB88" s="33"/>
      <c r="AC88" s="33"/>
      <c r="AD88" s="33"/>
      <c r="AE88" s="33"/>
      <c r="AR88" s="158" t="s">
        <v>87</v>
      </c>
      <c r="AT88" s="158" t="s">
        <v>184</v>
      </c>
      <c r="AU88" s="158" t="s">
        <v>15</v>
      </c>
      <c r="AY88" s="18" t="s">
        <v>182</v>
      </c>
      <c r="BE88" s="159">
        <f>IF(N88="základní",J88,0)</f>
        <v>0</v>
      </c>
      <c r="BF88" s="159">
        <f>IF(N88="snížená",J88,0)</f>
        <v>0</v>
      </c>
      <c r="BG88" s="159">
        <f>IF(N88="zákl. přenesená",J88,0)</f>
        <v>0</v>
      </c>
      <c r="BH88" s="159">
        <f>IF(N88="sníž. přenesená",J88,0)</f>
        <v>0</v>
      </c>
      <c r="BI88" s="159">
        <f>IF(N88="nulová",J88,0)</f>
        <v>0</v>
      </c>
      <c r="BJ88" s="18" t="s">
        <v>15</v>
      </c>
      <c r="BK88" s="159">
        <f>ROUND(I88*H88,2)</f>
        <v>0</v>
      </c>
      <c r="BL88" s="18" t="s">
        <v>87</v>
      </c>
      <c r="BM88" s="158" t="s">
        <v>1829</v>
      </c>
    </row>
    <row r="89" spans="1:65" s="2" customFormat="1" ht="212.25" customHeight="1">
      <c r="A89" s="33"/>
      <c r="B89" s="146"/>
      <c r="C89" s="147" t="s">
        <v>79</v>
      </c>
      <c r="D89" s="342" t="s">
        <v>184</v>
      </c>
      <c r="E89" s="148" t="s">
        <v>303</v>
      </c>
      <c r="F89" s="149" t="s">
        <v>1830</v>
      </c>
      <c r="G89" s="150" t="s">
        <v>519</v>
      </c>
      <c r="H89" s="151">
        <v>1</v>
      </c>
      <c r="I89" s="152"/>
      <c r="J89" s="153">
        <f>ROUND(I89*H89,2)</f>
        <v>0</v>
      </c>
      <c r="K89" s="149" t="s">
        <v>3</v>
      </c>
      <c r="L89" s="34"/>
      <c r="M89" s="194" t="s">
        <v>3</v>
      </c>
      <c r="N89" s="195" t="s">
        <v>42</v>
      </c>
      <c r="O89" s="196"/>
      <c r="P89" s="197">
        <f>O89*H89</f>
        <v>0</v>
      </c>
      <c r="Q89" s="197">
        <v>0</v>
      </c>
      <c r="R89" s="197">
        <f>Q89*H89</f>
        <v>0</v>
      </c>
      <c r="S89" s="197">
        <v>0</v>
      </c>
      <c r="T89" s="198">
        <f>S89*H89</f>
        <v>0</v>
      </c>
      <c r="U89" s="33"/>
      <c r="V89" s="33"/>
      <c r="W89" s="33"/>
      <c r="X89" s="33"/>
      <c r="Y89" s="33"/>
      <c r="Z89" s="33"/>
      <c r="AA89" s="33"/>
      <c r="AB89" s="33"/>
      <c r="AC89" s="33"/>
      <c r="AD89" s="33"/>
      <c r="AE89" s="33"/>
      <c r="AR89" s="158" t="s">
        <v>87</v>
      </c>
      <c r="AT89" s="158" t="s">
        <v>184</v>
      </c>
      <c r="AU89" s="158" t="s">
        <v>15</v>
      </c>
      <c r="AY89" s="18" t="s">
        <v>182</v>
      </c>
      <c r="BE89" s="159">
        <f>IF(N89="základní",J89,0)</f>
        <v>0</v>
      </c>
      <c r="BF89" s="159">
        <f>IF(N89="snížená",J89,0)</f>
        <v>0</v>
      </c>
      <c r="BG89" s="159">
        <f>IF(N89="zákl. přenesená",J89,0)</f>
        <v>0</v>
      </c>
      <c r="BH89" s="159">
        <f>IF(N89="sníž. přenesená",J89,0)</f>
        <v>0</v>
      </c>
      <c r="BI89" s="159">
        <f>IF(N89="nulová",J89,0)</f>
        <v>0</v>
      </c>
      <c r="BJ89" s="18" t="s">
        <v>15</v>
      </c>
      <c r="BK89" s="159">
        <f>ROUND(I89*H89,2)</f>
        <v>0</v>
      </c>
      <c r="BL89" s="18" t="s">
        <v>87</v>
      </c>
      <c r="BM89" s="158" t="s">
        <v>1831</v>
      </c>
    </row>
    <row r="90" spans="1:31" s="2" customFormat="1" ht="6.95" customHeight="1">
      <c r="A90" s="33"/>
      <c r="B90" s="43"/>
      <c r="C90" s="44"/>
      <c r="D90" s="44"/>
      <c r="E90" s="44"/>
      <c r="F90" s="44"/>
      <c r="G90" s="44"/>
      <c r="H90" s="44"/>
      <c r="I90" s="44"/>
      <c r="J90" s="44"/>
      <c r="K90" s="44"/>
      <c r="L90" s="34"/>
      <c r="M90" s="33"/>
      <c r="O90" s="33"/>
      <c r="P90" s="33"/>
      <c r="Q90" s="33"/>
      <c r="R90" s="33"/>
      <c r="S90" s="33"/>
      <c r="T90" s="33"/>
      <c r="U90" s="33"/>
      <c r="V90" s="33"/>
      <c r="W90" s="33"/>
      <c r="X90" s="33"/>
      <c r="Y90" s="33"/>
      <c r="Z90" s="33"/>
      <c r="AA90" s="33"/>
      <c r="AB90" s="33"/>
      <c r="AC90" s="33"/>
      <c r="AD90" s="33"/>
      <c r="AE90" s="33"/>
    </row>
  </sheetData>
  <autoFilter ref="C85:K89"/>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tabSelected="1" zoomScale="110" zoomScaleNormal="110" workbookViewId="0" topLeftCell="A1"/>
  </sheetViews>
  <sheetFormatPr defaultColWidth="9.140625" defaultRowHeight="12"/>
  <cols>
    <col min="1" max="1" width="8.28125" style="199" customWidth="1"/>
    <col min="2" max="2" width="1.7109375" style="199" customWidth="1"/>
    <col min="3" max="4" width="5.00390625" style="199" customWidth="1"/>
    <col min="5" max="5" width="11.7109375" style="199" customWidth="1"/>
    <col min="6" max="6" width="9.140625" style="199" customWidth="1"/>
    <col min="7" max="7" width="5.00390625" style="199" customWidth="1"/>
    <col min="8" max="8" width="77.8515625" style="199" customWidth="1"/>
    <col min="9" max="10" width="20.00390625" style="199" customWidth="1"/>
    <col min="11" max="11" width="1.7109375" style="199" customWidth="1"/>
  </cols>
  <sheetData>
    <row r="1" s="1" customFormat="1" ht="37.5" customHeight="1"/>
    <row r="2" spans="2:11" s="1" customFormat="1" ht="7.5" customHeight="1">
      <c r="B2" s="200"/>
      <c r="C2" s="201"/>
      <c r="D2" s="201"/>
      <c r="E2" s="201"/>
      <c r="F2" s="201"/>
      <c r="G2" s="201"/>
      <c r="H2" s="201"/>
      <c r="I2" s="201"/>
      <c r="J2" s="201"/>
      <c r="K2" s="202"/>
    </row>
    <row r="3" spans="2:11" s="16" customFormat="1" ht="45" customHeight="1">
      <c r="B3" s="203"/>
      <c r="C3" s="332" t="s">
        <v>1832</v>
      </c>
      <c r="D3" s="332"/>
      <c r="E3" s="332"/>
      <c r="F3" s="332"/>
      <c r="G3" s="332"/>
      <c r="H3" s="332"/>
      <c r="I3" s="332"/>
      <c r="J3" s="332"/>
      <c r="K3" s="204"/>
    </row>
    <row r="4" spans="2:11" s="1" customFormat="1" ht="25.5" customHeight="1">
      <c r="B4" s="205"/>
      <c r="C4" s="333" t="s">
        <v>1833</v>
      </c>
      <c r="D4" s="333"/>
      <c r="E4" s="333"/>
      <c r="F4" s="333"/>
      <c r="G4" s="333"/>
      <c r="H4" s="333"/>
      <c r="I4" s="333"/>
      <c r="J4" s="333"/>
      <c r="K4" s="206"/>
    </row>
    <row r="5" spans="2:11" s="1" customFormat="1" ht="5.25" customHeight="1">
      <c r="B5" s="205"/>
      <c r="C5" s="207"/>
      <c r="D5" s="207"/>
      <c r="E5" s="207"/>
      <c r="F5" s="207"/>
      <c r="G5" s="207"/>
      <c r="H5" s="207"/>
      <c r="I5" s="207"/>
      <c r="J5" s="207"/>
      <c r="K5" s="206"/>
    </row>
    <row r="6" spans="2:11" s="1" customFormat="1" ht="15" customHeight="1">
      <c r="B6" s="205"/>
      <c r="C6" s="331" t="s">
        <v>1834</v>
      </c>
      <c r="D6" s="331"/>
      <c r="E6" s="331"/>
      <c r="F6" s="331"/>
      <c r="G6" s="331"/>
      <c r="H6" s="331"/>
      <c r="I6" s="331"/>
      <c r="J6" s="331"/>
      <c r="K6" s="206"/>
    </row>
    <row r="7" spans="2:11" s="1" customFormat="1" ht="15" customHeight="1">
      <c r="B7" s="209"/>
      <c r="C7" s="331" t="s">
        <v>1835</v>
      </c>
      <c r="D7" s="331"/>
      <c r="E7" s="331"/>
      <c r="F7" s="331"/>
      <c r="G7" s="331"/>
      <c r="H7" s="331"/>
      <c r="I7" s="331"/>
      <c r="J7" s="331"/>
      <c r="K7" s="206"/>
    </row>
    <row r="8" spans="2:11" s="1" customFormat="1" ht="12.75" customHeight="1">
      <c r="B8" s="209"/>
      <c r="C8" s="208"/>
      <c r="D8" s="208"/>
      <c r="E8" s="208"/>
      <c r="F8" s="208"/>
      <c r="G8" s="208"/>
      <c r="H8" s="208"/>
      <c r="I8" s="208"/>
      <c r="J8" s="208"/>
      <c r="K8" s="206"/>
    </row>
    <row r="9" spans="2:11" s="1" customFormat="1" ht="15" customHeight="1">
      <c r="B9" s="209"/>
      <c r="C9" s="331" t="s">
        <v>1836</v>
      </c>
      <c r="D9" s="331"/>
      <c r="E9" s="331"/>
      <c r="F9" s="331"/>
      <c r="G9" s="331"/>
      <c r="H9" s="331"/>
      <c r="I9" s="331"/>
      <c r="J9" s="331"/>
      <c r="K9" s="206"/>
    </row>
    <row r="10" spans="2:11" s="1" customFormat="1" ht="15" customHeight="1">
      <c r="B10" s="209"/>
      <c r="C10" s="208"/>
      <c r="D10" s="331" t="s">
        <v>1837</v>
      </c>
      <c r="E10" s="331"/>
      <c r="F10" s="331"/>
      <c r="G10" s="331"/>
      <c r="H10" s="331"/>
      <c r="I10" s="331"/>
      <c r="J10" s="331"/>
      <c r="K10" s="206"/>
    </row>
    <row r="11" spans="2:11" s="1" customFormat="1" ht="15" customHeight="1">
      <c r="B11" s="209"/>
      <c r="C11" s="210"/>
      <c r="D11" s="331" t="s">
        <v>1838</v>
      </c>
      <c r="E11" s="331"/>
      <c r="F11" s="331"/>
      <c r="G11" s="331"/>
      <c r="H11" s="331"/>
      <c r="I11" s="331"/>
      <c r="J11" s="331"/>
      <c r="K11" s="206"/>
    </row>
    <row r="12" spans="2:11" s="1" customFormat="1" ht="15" customHeight="1">
      <c r="B12" s="209"/>
      <c r="C12" s="210"/>
      <c r="D12" s="208"/>
      <c r="E12" s="208"/>
      <c r="F12" s="208"/>
      <c r="G12" s="208"/>
      <c r="H12" s="208"/>
      <c r="I12" s="208"/>
      <c r="J12" s="208"/>
      <c r="K12" s="206"/>
    </row>
    <row r="13" spans="2:11" s="1" customFormat="1" ht="15" customHeight="1">
      <c r="B13" s="209"/>
      <c r="C13" s="210"/>
      <c r="D13" s="211" t="s">
        <v>1839</v>
      </c>
      <c r="E13" s="208"/>
      <c r="F13" s="208"/>
      <c r="G13" s="208"/>
      <c r="H13" s="208"/>
      <c r="I13" s="208"/>
      <c r="J13" s="208"/>
      <c r="K13" s="206"/>
    </row>
    <row r="14" spans="2:11" s="1" customFormat="1" ht="12.75" customHeight="1">
      <c r="B14" s="209"/>
      <c r="C14" s="210"/>
      <c r="D14" s="210"/>
      <c r="E14" s="210"/>
      <c r="F14" s="210"/>
      <c r="G14" s="210"/>
      <c r="H14" s="210"/>
      <c r="I14" s="210"/>
      <c r="J14" s="210"/>
      <c r="K14" s="206"/>
    </row>
    <row r="15" spans="2:11" s="1" customFormat="1" ht="15" customHeight="1">
      <c r="B15" s="209"/>
      <c r="C15" s="210"/>
      <c r="D15" s="331" t="s">
        <v>1840</v>
      </c>
      <c r="E15" s="331"/>
      <c r="F15" s="331"/>
      <c r="G15" s="331"/>
      <c r="H15" s="331"/>
      <c r="I15" s="331"/>
      <c r="J15" s="331"/>
      <c r="K15" s="206"/>
    </row>
    <row r="16" spans="2:11" s="1" customFormat="1" ht="15" customHeight="1">
      <c r="B16" s="209"/>
      <c r="C16" s="210"/>
      <c r="D16" s="331" t="s">
        <v>1841</v>
      </c>
      <c r="E16" s="331"/>
      <c r="F16" s="331"/>
      <c r="G16" s="331"/>
      <c r="H16" s="331"/>
      <c r="I16" s="331"/>
      <c r="J16" s="331"/>
      <c r="K16" s="206"/>
    </row>
    <row r="17" spans="2:11" s="1" customFormat="1" ht="15" customHeight="1">
      <c r="B17" s="209"/>
      <c r="C17" s="210"/>
      <c r="D17" s="331" t="s">
        <v>1842</v>
      </c>
      <c r="E17" s="331"/>
      <c r="F17" s="331"/>
      <c r="G17" s="331"/>
      <c r="H17" s="331"/>
      <c r="I17" s="331"/>
      <c r="J17" s="331"/>
      <c r="K17" s="206"/>
    </row>
    <row r="18" spans="2:11" s="1" customFormat="1" ht="15" customHeight="1">
      <c r="B18" s="209"/>
      <c r="C18" s="210"/>
      <c r="D18" s="210"/>
      <c r="E18" s="212" t="s">
        <v>77</v>
      </c>
      <c r="F18" s="331" t="s">
        <v>1843</v>
      </c>
      <c r="G18" s="331"/>
      <c r="H18" s="331"/>
      <c r="I18" s="331"/>
      <c r="J18" s="331"/>
      <c r="K18" s="206"/>
    </row>
    <row r="19" spans="2:11" s="1" customFormat="1" ht="15" customHeight="1">
      <c r="B19" s="209"/>
      <c r="C19" s="210"/>
      <c r="D19" s="210"/>
      <c r="E19" s="212" t="s">
        <v>1844</v>
      </c>
      <c r="F19" s="331" t="s">
        <v>1845</v>
      </c>
      <c r="G19" s="331"/>
      <c r="H19" s="331"/>
      <c r="I19" s="331"/>
      <c r="J19" s="331"/>
      <c r="K19" s="206"/>
    </row>
    <row r="20" spans="2:11" s="1" customFormat="1" ht="15" customHeight="1">
      <c r="B20" s="209"/>
      <c r="C20" s="210"/>
      <c r="D20" s="210"/>
      <c r="E20" s="212" t="s">
        <v>1846</v>
      </c>
      <c r="F20" s="331" t="s">
        <v>1847</v>
      </c>
      <c r="G20" s="331"/>
      <c r="H20" s="331"/>
      <c r="I20" s="331"/>
      <c r="J20" s="331"/>
      <c r="K20" s="206"/>
    </row>
    <row r="21" spans="2:11" s="1" customFormat="1" ht="15" customHeight="1">
      <c r="B21" s="209"/>
      <c r="C21" s="210"/>
      <c r="D21" s="210"/>
      <c r="E21" s="212" t="s">
        <v>1848</v>
      </c>
      <c r="F21" s="331" t="s">
        <v>1849</v>
      </c>
      <c r="G21" s="331"/>
      <c r="H21" s="331"/>
      <c r="I21" s="331"/>
      <c r="J21" s="331"/>
      <c r="K21" s="206"/>
    </row>
    <row r="22" spans="2:11" s="1" customFormat="1" ht="15" customHeight="1">
      <c r="B22" s="209"/>
      <c r="C22" s="210"/>
      <c r="D22" s="210"/>
      <c r="E22" s="212" t="s">
        <v>1850</v>
      </c>
      <c r="F22" s="331" t="s">
        <v>1851</v>
      </c>
      <c r="G22" s="331"/>
      <c r="H22" s="331"/>
      <c r="I22" s="331"/>
      <c r="J22" s="331"/>
      <c r="K22" s="206"/>
    </row>
    <row r="23" spans="2:11" s="1" customFormat="1" ht="15" customHeight="1">
      <c r="B23" s="209"/>
      <c r="C23" s="210"/>
      <c r="D23" s="210"/>
      <c r="E23" s="212" t="s">
        <v>81</v>
      </c>
      <c r="F23" s="331" t="s">
        <v>1852</v>
      </c>
      <c r="G23" s="331"/>
      <c r="H23" s="331"/>
      <c r="I23" s="331"/>
      <c r="J23" s="331"/>
      <c r="K23" s="206"/>
    </row>
    <row r="24" spans="2:11" s="1" customFormat="1" ht="12.75" customHeight="1">
      <c r="B24" s="209"/>
      <c r="C24" s="210"/>
      <c r="D24" s="210"/>
      <c r="E24" s="210"/>
      <c r="F24" s="210"/>
      <c r="G24" s="210"/>
      <c r="H24" s="210"/>
      <c r="I24" s="210"/>
      <c r="J24" s="210"/>
      <c r="K24" s="206"/>
    </row>
    <row r="25" spans="2:11" s="1" customFormat="1" ht="15" customHeight="1">
      <c r="B25" s="209"/>
      <c r="C25" s="331" t="s">
        <v>1853</v>
      </c>
      <c r="D25" s="331"/>
      <c r="E25" s="331"/>
      <c r="F25" s="331"/>
      <c r="G25" s="331"/>
      <c r="H25" s="331"/>
      <c r="I25" s="331"/>
      <c r="J25" s="331"/>
      <c r="K25" s="206"/>
    </row>
    <row r="26" spans="2:11" s="1" customFormat="1" ht="15" customHeight="1">
      <c r="B26" s="209"/>
      <c r="C26" s="331" t="s">
        <v>1854</v>
      </c>
      <c r="D26" s="331"/>
      <c r="E26" s="331"/>
      <c r="F26" s="331"/>
      <c r="G26" s="331"/>
      <c r="H26" s="331"/>
      <c r="I26" s="331"/>
      <c r="J26" s="331"/>
      <c r="K26" s="206"/>
    </row>
    <row r="27" spans="2:11" s="1" customFormat="1" ht="15" customHeight="1">
      <c r="B27" s="209"/>
      <c r="C27" s="208"/>
      <c r="D27" s="331" t="s">
        <v>1855</v>
      </c>
      <c r="E27" s="331"/>
      <c r="F27" s="331"/>
      <c r="G27" s="331"/>
      <c r="H27" s="331"/>
      <c r="I27" s="331"/>
      <c r="J27" s="331"/>
      <c r="K27" s="206"/>
    </row>
    <row r="28" spans="2:11" s="1" customFormat="1" ht="15" customHeight="1">
      <c r="B28" s="209"/>
      <c r="C28" s="210"/>
      <c r="D28" s="331" t="s">
        <v>1856</v>
      </c>
      <c r="E28" s="331"/>
      <c r="F28" s="331"/>
      <c r="G28" s="331"/>
      <c r="H28" s="331"/>
      <c r="I28" s="331"/>
      <c r="J28" s="331"/>
      <c r="K28" s="206"/>
    </row>
    <row r="29" spans="2:11" s="1" customFormat="1" ht="12.75" customHeight="1">
      <c r="B29" s="209"/>
      <c r="C29" s="210"/>
      <c r="D29" s="210"/>
      <c r="E29" s="210"/>
      <c r="F29" s="210"/>
      <c r="G29" s="210"/>
      <c r="H29" s="210"/>
      <c r="I29" s="210"/>
      <c r="J29" s="210"/>
      <c r="K29" s="206"/>
    </row>
    <row r="30" spans="2:11" s="1" customFormat="1" ht="15" customHeight="1">
      <c r="B30" s="209"/>
      <c r="C30" s="210"/>
      <c r="D30" s="331" t="s">
        <v>1857</v>
      </c>
      <c r="E30" s="331"/>
      <c r="F30" s="331"/>
      <c r="G30" s="331"/>
      <c r="H30" s="331"/>
      <c r="I30" s="331"/>
      <c r="J30" s="331"/>
      <c r="K30" s="206"/>
    </row>
    <row r="31" spans="2:11" s="1" customFormat="1" ht="15" customHeight="1">
      <c r="B31" s="209"/>
      <c r="C31" s="210"/>
      <c r="D31" s="331" t="s">
        <v>1858</v>
      </c>
      <c r="E31" s="331"/>
      <c r="F31" s="331"/>
      <c r="G31" s="331"/>
      <c r="H31" s="331"/>
      <c r="I31" s="331"/>
      <c r="J31" s="331"/>
      <c r="K31" s="206"/>
    </row>
    <row r="32" spans="2:11" s="1" customFormat="1" ht="12.75" customHeight="1">
      <c r="B32" s="209"/>
      <c r="C32" s="210"/>
      <c r="D32" s="210"/>
      <c r="E32" s="210"/>
      <c r="F32" s="210"/>
      <c r="G32" s="210"/>
      <c r="H32" s="210"/>
      <c r="I32" s="210"/>
      <c r="J32" s="210"/>
      <c r="K32" s="206"/>
    </row>
    <row r="33" spans="2:11" s="1" customFormat="1" ht="15" customHeight="1">
      <c r="B33" s="209"/>
      <c r="C33" s="210"/>
      <c r="D33" s="331" t="s">
        <v>1859</v>
      </c>
      <c r="E33" s="331"/>
      <c r="F33" s="331"/>
      <c r="G33" s="331"/>
      <c r="H33" s="331"/>
      <c r="I33" s="331"/>
      <c r="J33" s="331"/>
      <c r="K33" s="206"/>
    </row>
    <row r="34" spans="2:11" s="1" customFormat="1" ht="15" customHeight="1">
      <c r="B34" s="209"/>
      <c r="C34" s="210"/>
      <c r="D34" s="331" t="s">
        <v>1860</v>
      </c>
      <c r="E34" s="331"/>
      <c r="F34" s="331"/>
      <c r="G34" s="331"/>
      <c r="H34" s="331"/>
      <c r="I34" s="331"/>
      <c r="J34" s="331"/>
      <c r="K34" s="206"/>
    </row>
    <row r="35" spans="2:11" s="1" customFormat="1" ht="15" customHeight="1">
      <c r="B35" s="209"/>
      <c r="C35" s="210"/>
      <c r="D35" s="331" t="s">
        <v>1861</v>
      </c>
      <c r="E35" s="331"/>
      <c r="F35" s="331"/>
      <c r="G35" s="331"/>
      <c r="H35" s="331"/>
      <c r="I35" s="331"/>
      <c r="J35" s="331"/>
      <c r="K35" s="206"/>
    </row>
    <row r="36" spans="2:11" s="1" customFormat="1" ht="15" customHeight="1">
      <c r="B36" s="209"/>
      <c r="C36" s="210"/>
      <c r="D36" s="208"/>
      <c r="E36" s="211" t="s">
        <v>168</v>
      </c>
      <c r="F36" s="208"/>
      <c r="G36" s="331" t="s">
        <v>1862</v>
      </c>
      <c r="H36" s="331"/>
      <c r="I36" s="331"/>
      <c r="J36" s="331"/>
      <c r="K36" s="206"/>
    </row>
    <row r="37" spans="2:11" s="1" customFormat="1" ht="30.75" customHeight="1">
      <c r="B37" s="209"/>
      <c r="C37" s="210"/>
      <c r="D37" s="208"/>
      <c r="E37" s="211" t="s">
        <v>1863</v>
      </c>
      <c r="F37" s="208"/>
      <c r="G37" s="331" t="s">
        <v>1864</v>
      </c>
      <c r="H37" s="331"/>
      <c r="I37" s="331"/>
      <c r="J37" s="331"/>
      <c r="K37" s="206"/>
    </row>
    <row r="38" spans="2:11" s="1" customFormat="1" ht="15" customHeight="1">
      <c r="B38" s="209"/>
      <c r="C38" s="210"/>
      <c r="D38" s="208"/>
      <c r="E38" s="211" t="s">
        <v>52</v>
      </c>
      <c r="F38" s="208"/>
      <c r="G38" s="331" t="s">
        <v>1865</v>
      </c>
      <c r="H38" s="331"/>
      <c r="I38" s="331"/>
      <c r="J38" s="331"/>
      <c r="K38" s="206"/>
    </row>
    <row r="39" spans="2:11" s="1" customFormat="1" ht="15" customHeight="1">
      <c r="B39" s="209"/>
      <c r="C39" s="210"/>
      <c r="D39" s="208"/>
      <c r="E39" s="211" t="s">
        <v>53</v>
      </c>
      <c r="F39" s="208"/>
      <c r="G39" s="331" t="s">
        <v>1866</v>
      </c>
      <c r="H39" s="331"/>
      <c r="I39" s="331"/>
      <c r="J39" s="331"/>
      <c r="K39" s="206"/>
    </row>
    <row r="40" spans="2:11" s="1" customFormat="1" ht="15" customHeight="1">
      <c r="B40" s="209"/>
      <c r="C40" s="210"/>
      <c r="D40" s="208"/>
      <c r="E40" s="211" t="s">
        <v>169</v>
      </c>
      <c r="F40" s="208"/>
      <c r="G40" s="331" t="s">
        <v>1867</v>
      </c>
      <c r="H40" s="331"/>
      <c r="I40" s="331"/>
      <c r="J40" s="331"/>
      <c r="K40" s="206"/>
    </row>
    <row r="41" spans="2:11" s="1" customFormat="1" ht="15" customHeight="1">
      <c r="B41" s="209"/>
      <c r="C41" s="210"/>
      <c r="D41" s="208"/>
      <c r="E41" s="211" t="s">
        <v>170</v>
      </c>
      <c r="F41" s="208"/>
      <c r="G41" s="331" t="s">
        <v>1868</v>
      </c>
      <c r="H41" s="331"/>
      <c r="I41" s="331"/>
      <c r="J41" s="331"/>
      <c r="K41" s="206"/>
    </row>
    <row r="42" spans="2:11" s="1" customFormat="1" ht="15" customHeight="1">
      <c r="B42" s="209"/>
      <c r="C42" s="210"/>
      <c r="D42" s="208"/>
      <c r="E42" s="211" t="s">
        <v>1869</v>
      </c>
      <c r="F42" s="208"/>
      <c r="G42" s="331" t="s">
        <v>1870</v>
      </c>
      <c r="H42" s="331"/>
      <c r="I42" s="331"/>
      <c r="J42" s="331"/>
      <c r="K42" s="206"/>
    </row>
    <row r="43" spans="2:11" s="1" customFormat="1" ht="15" customHeight="1">
      <c r="B43" s="209"/>
      <c r="C43" s="210"/>
      <c r="D43" s="208"/>
      <c r="E43" s="211"/>
      <c r="F43" s="208"/>
      <c r="G43" s="331" t="s">
        <v>1871</v>
      </c>
      <c r="H43" s="331"/>
      <c r="I43" s="331"/>
      <c r="J43" s="331"/>
      <c r="K43" s="206"/>
    </row>
    <row r="44" spans="2:11" s="1" customFormat="1" ht="15" customHeight="1">
      <c r="B44" s="209"/>
      <c r="C44" s="210"/>
      <c r="D44" s="208"/>
      <c r="E44" s="211" t="s">
        <v>1872</v>
      </c>
      <c r="F44" s="208"/>
      <c r="G44" s="331" t="s">
        <v>1873</v>
      </c>
      <c r="H44" s="331"/>
      <c r="I44" s="331"/>
      <c r="J44" s="331"/>
      <c r="K44" s="206"/>
    </row>
    <row r="45" spans="2:11" s="1" customFormat="1" ht="15" customHeight="1">
      <c r="B45" s="209"/>
      <c r="C45" s="210"/>
      <c r="D45" s="208"/>
      <c r="E45" s="211" t="s">
        <v>172</v>
      </c>
      <c r="F45" s="208"/>
      <c r="G45" s="331" t="s">
        <v>1874</v>
      </c>
      <c r="H45" s="331"/>
      <c r="I45" s="331"/>
      <c r="J45" s="331"/>
      <c r="K45" s="206"/>
    </row>
    <row r="46" spans="2:11" s="1" customFormat="1" ht="12.75" customHeight="1">
      <c r="B46" s="209"/>
      <c r="C46" s="210"/>
      <c r="D46" s="208"/>
      <c r="E46" s="208"/>
      <c r="F46" s="208"/>
      <c r="G46" s="208"/>
      <c r="H46" s="208"/>
      <c r="I46" s="208"/>
      <c r="J46" s="208"/>
      <c r="K46" s="206"/>
    </row>
    <row r="47" spans="2:11" s="1" customFormat="1" ht="15" customHeight="1">
      <c r="B47" s="209"/>
      <c r="C47" s="210"/>
      <c r="D47" s="331" t="s">
        <v>1875</v>
      </c>
      <c r="E47" s="331"/>
      <c r="F47" s="331"/>
      <c r="G47" s="331"/>
      <c r="H47" s="331"/>
      <c r="I47" s="331"/>
      <c r="J47" s="331"/>
      <c r="K47" s="206"/>
    </row>
    <row r="48" spans="2:11" s="1" customFormat="1" ht="15" customHeight="1">
      <c r="B48" s="209"/>
      <c r="C48" s="210"/>
      <c r="D48" s="210"/>
      <c r="E48" s="331" t="s">
        <v>1876</v>
      </c>
      <c r="F48" s="331"/>
      <c r="G48" s="331"/>
      <c r="H48" s="331"/>
      <c r="I48" s="331"/>
      <c r="J48" s="331"/>
      <c r="K48" s="206"/>
    </row>
    <row r="49" spans="2:11" s="1" customFormat="1" ht="15" customHeight="1">
      <c r="B49" s="209"/>
      <c r="C49" s="210"/>
      <c r="D49" s="210"/>
      <c r="E49" s="331" t="s">
        <v>1877</v>
      </c>
      <c r="F49" s="331"/>
      <c r="G49" s="331"/>
      <c r="H49" s="331"/>
      <c r="I49" s="331"/>
      <c r="J49" s="331"/>
      <c r="K49" s="206"/>
    </row>
    <row r="50" spans="2:11" s="1" customFormat="1" ht="15" customHeight="1">
      <c r="B50" s="209"/>
      <c r="C50" s="210"/>
      <c r="D50" s="210"/>
      <c r="E50" s="331" t="s">
        <v>1878</v>
      </c>
      <c r="F50" s="331"/>
      <c r="G50" s="331"/>
      <c r="H50" s="331"/>
      <c r="I50" s="331"/>
      <c r="J50" s="331"/>
      <c r="K50" s="206"/>
    </row>
    <row r="51" spans="2:11" s="1" customFormat="1" ht="15" customHeight="1">
      <c r="B51" s="209"/>
      <c r="C51" s="210"/>
      <c r="D51" s="331" t="s">
        <v>1879</v>
      </c>
      <c r="E51" s="331"/>
      <c r="F51" s="331"/>
      <c r="G51" s="331"/>
      <c r="H51" s="331"/>
      <c r="I51" s="331"/>
      <c r="J51" s="331"/>
      <c r="K51" s="206"/>
    </row>
    <row r="52" spans="2:11" s="1" customFormat="1" ht="25.5" customHeight="1">
      <c r="B52" s="205"/>
      <c r="C52" s="333" t="s">
        <v>1880</v>
      </c>
      <c r="D52" s="333"/>
      <c r="E52" s="333"/>
      <c r="F52" s="333"/>
      <c r="G52" s="333"/>
      <c r="H52" s="333"/>
      <c r="I52" s="333"/>
      <c r="J52" s="333"/>
      <c r="K52" s="206"/>
    </row>
    <row r="53" spans="2:11" s="1" customFormat="1" ht="5.25" customHeight="1">
      <c r="B53" s="205"/>
      <c r="C53" s="207"/>
      <c r="D53" s="207"/>
      <c r="E53" s="207"/>
      <c r="F53" s="207"/>
      <c r="G53" s="207"/>
      <c r="H53" s="207"/>
      <c r="I53" s="207"/>
      <c r="J53" s="207"/>
      <c r="K53" s="206"/>
    </row>
    <row r="54" spans="2:11" s="1" customFormat="1" ht="15" customHeight="1">
      <c r="B54" s="205"/>
      <c r="C54" s="331" t="s">
        <v>1881</v>
      </c>
      <c r="D54" s="331"/>
      <c r="E54" s="331"/>
      <c r="F54" s="331"/>
      <c r="G54" s="331"/>
      <c r="H54" s="331"/>
      <c r="I54" s="331"/>
      <c r="J54" s="331"/>
      <c r="K54" s="206"/>
    </row>
    <row r="55" spans="2:11" s="1" customFormat="1" ht="15" customHeight="1">
      <c r="B55" s="205"/>
      <c r="C55" s="331" t="s">
        <v>1882</v>
      </c>
      <c r="D55" s="331"/>
      <c r="E55" s="331"/>
      <c r="F55" s="331"/>
      <c r="G55" s="331"/>
      <c r="H55" s="331"/>
      <c r="I55" s="331"/>
      <c r="J55" s="331"/>
      <c r="K55" s="206"/>
    </row>
    <row r="56" spans="2:11" s="1" customFormat="1" ht="12.75" customHeight="1">
      <c r="B56" s="205"/>
      <c r="C56" s="208"/>
      <c r="D56" s="208"/>
      <c r="E56" s="208"/>
      <c r="F56" s="208"/>
      <c r="G56" s="208"/>
      <c r="H56" s="208"/>
      <c r="I56" s="208"/>
      <c r="J56" s="208"/>
      <c r="K56" s="206"/>
    </row>
    <row r="57" spans="2:11" s="1" customFormat="1" ht="15" customHeight="1">
      <c r="B57" s="205"/>
      <c r="C57" s="331" t="s">
        <v>1883</v>
      </c>
      <c r="D57" s="331"/>
      <c r="E57" s="331"/>
      <c r="F57" s="331"/>
      <c r="G57" s="331"/>
      <c r="H57" s="331"/>
      <c r="I57" s="331"/>
      <c r="J57" s="331"/>
      <c r="K57" s="206"/>
    </row>
    <row r="58" spans="2:11" s="1" customFormat="1" ht="15" customHeight="1">
      <c r="B58" s="205"/>
      <c r="C58" s="210"/>
      <c r="D58" s="331" t="s">
        <v>1884</v>
      </c>
      <c r="E58" s="331"/>
      <c r="F58" s="331"/>
      <c r="G58" s="331"/>
      <c r="H58" s="331"/>
      <c r="I58" s="331"/>
      <c r="J58" s="331"/>
      <c r="K58" s="206"/>
    </row>
    <row r="59" spans="2:11" s="1" customFormat="1" ht="15" customHeight="1">
      <c r="B59" s="205"/>
      <c r="C59" s="210"/>
      <c r="D59" s="331" t="s">
        <v>1885</v>
      </c>
      <c r="E59" s="331"/>
      <c r="F59" s="331"/>
      <c r="G59" s="331"/>
      <c r="H59" s="331"/>
      <c r="I59" s="331"/>
      <c r="J59" s="331"/>
      <c r="K59" s="206"/>
    </row>
    <row r="60" spans="2:11" s="1" customFormat="1" ht="15" customHeight="1">
      <c r="B60" s="205"/>
      <c r="C60" s="210"/>
      <c r="D60" s="331" t="s">
        <v>1886</v>
      </c>
      <c r="E60" s="331"/>
      <c r="F60" s="331"/>
      <c r="G60" s="331"/>
      <c r="H60" s="331"/>
      <c r="I60" s="331"/>
      <c r="J60" s="331"/>
      <c r="K60" s="206"/>
    </row>
    <row r="61" spans="2:11" s="1" customFormat="1" ht="15" customHeight="1">
      <c r="B61" s="205"/>
      <c r="C61" s="210"/>
      <c r="D61" s="331" t="s">
        <v>1887</v>
      </c>
      <c r="E61" s="331"/>
      <c r="F61" s="331"/>
      <c r="G61" s="331"/>
      <c r="H61" s="331"/>
      <c r="I61" s="331"/>
      <c r="J61" s="331"/>
      <c r="K61" s="206"/>
    </row>
    <row r="62" spans="2:11" s="1" customFormat="1" ht="15" customHeight="1">
      <c r="B62" s="205"/>
      <c r="C62" s="210"/>
      <c r="D62" s="335" t="s">
        <v>1888</v>
      </c>
      <c r="E62" s="335"/>
      <c r="F62" s="335"/>
      <c r="G62" s="335"/>
      <c r="H62" s="335"/>
      <c r="I62" s="335"/>
      <c r="J62" s="335"/>
      <c r="K62" s="206"/>
    </row>
    <row r="63" spans="2:11" s="1" customFormat="1" ht="15" customHeight="1">
      <c r="B63" s="205"/>
      <c r="C63" s="210"/>
      <c r="D63" s="331" t="s">
        <v>1889</v>
      </c>
      <c r="E63" s="331"/>
      <c r="F63" s="331"/>
      <c r="G63" s="331"/>
      <c r="H63" s="331"/>
      <c r="I63" s="331"/>
      <c r="J63" s="331"/>
      <c r="K63" s="206"/>
    </row>
    <row r="64" spans="2:11" s="1" customFormat="1" ht="12.75" customHeight="1">
      <c r="B64" s="205"/>
      <c r="C64" s="210"/>
      <c r="D64" s="210"/>
      <c r="E64" s="213"/>
      <c r="F64" s="210"/>
      <c r="G64" s="210"/>
      <c r="H64" s="210"/>
      <c r="I64" s="210"/>
      <c r="J64" s="210"/>
      <c r="K64" s="206"/>
    </row>
    <row r="65" spans="2:11" s="1" customFormat="1" ht="15" customHeight="1">
      <c r="B65" s="205"/>
      <c r="C65" s="210"/>
      <c r="D65" s="331" t="s">
        <v>1890</v>
      </c>
      <c r="E65" s="331"/>
      <c r="F65" s="331"/>
      <c r="G65" s="331"/>
      <c r="H65" s="331"/>
      <c r="I65" s="331"/>
      <c r="J65" s="331"/>
      <c r="K65" s="206"/>
    </row>
    <row r="66" spans="2:11" s="1" customFormat="1" ht="15" customHeight="1">
      <c r="B66" s="205"/>
      <c r="C66" s="210"/>
      <c r="D66" s="335" t="s">
        <v>1891</v>
      </c>
      <c r="E66" s="335"/>
      <c r="F66" s="335"/>
      <c r="G66" s="335"/>
      <c r="H66" s="335"/>
      <c r="I66" s="335"/>
      <c r="J66" s="335"/>
      <c r="K66" s="206"/>
    </row>
    <row r="67" spans="2:11" s="1" customFormat="1" ht="15" customHeight="1">
      <c r="B67" s="205"/>
      <c r="C67" s="210"/>
      <c r="D67" s="331" t="s">
        <v>1892</v>
      </c>
      <c r="E67" s="331"/>
      <c r="F67" s="331"/>
      <c r="G67" s="331"/>
      <c r="H67" s="331"/>
      <c r="I67" s="331"/>
      <c r="J67" s="331"/>
      <c r="K67" s="206"/>
    </row>
    <row r="68" spans="2:11" s="1" customFormat="1" ht="15" customHeight="1">
      <c r="B68" s="205"/>
      <c r="C68" s="210"/>
      <c r="D68" s="331" t="s">
        <v>1893</v>
      </c>
      <c r="E68" s="331"/>
      <c r="F68" s="331"/>
      <c r="G68" s="331"/>
      <c r="H68" s="331"/>
      <c r="I68" s="331"/>
      <c r="J68" s="331"/>
      <c r="K68" s="206"/>
    </row>
    <row r="69" spans="2:11" s="1" customFormat="1" ht="15" customHeight="1">
      <c r="B69" s="205"/>
      <c r="C69" s="210"/>
      <c r="D69" s="331" t="s">
        <v>1894</v>
      </c>
      <c r="E69" s="331"/>
      <c r="F69" s="331"/>
      <c r="G69" s="331"/>
      <c r="H69" s="331"/>
      <c r="I69" s="331"/>
      <c r="J69" s="331"/>
      <c r="K69" s="206"/>
    </row>
    <row r="70" spans="2:11" s="1" customFormat="1" ht="15" customHeight="1">
      <c r="B70" s="205"/>
      <c r="C70" s="210"/>
      <c r="D70" s="331" t="s">
        <v>1895</v>
      </c>
      <c r="E70" s="331"/>
      <c r="F70" s="331"/>
      <c r="G70" s="331"/>
      <c r="H70" s="331"/>
      <c r="I70" s="331"/>
      <c r="J70" s="331"/>
      <c r="K70" s="206"/>
    </row>
    <row r="71" spans="2:11" s="1" customFormat="1" ht="12.75" customHeight="1">
      <c r="B71" s="214"/>
      <c r="C71" s="215"/>
      <c r="D71" s="215"/>
      <c r="E71" s="215"/>
      <c r="F71" s="215"/>
      <c r="G71" s="215"/>
      <c r="H71" s="215"/>
      <c r="I71" s="215"/>
      <c r="J71" s="215"/>
      <c r="K71" s="216"/>
    </row>
    <row r="72" spans="2:11" s="1" customFormat="1" ht="18.75" customHeight="1">
      <c r="B72" s="217"/>
      <c r="C72" s="217"/>
      <c r="D72" s="217"/>
      <c r="E72" s="217"/>
      <c r="F72" s="217"/>
      <c r="G72" s="217"/>
      <c r="H72" s="217"/>
      <c r="I72" s="217"/>
      <c r="J72" s="217"/>
      <c r="K72" s="218"/>
    </row>
    <row r="73" spans="2:11" s="1" customFormat="1" ht="18.75" customHeight="1">
      <c r="B73" s="218"/>
      <c r="C73" s="218"/>
      <c r="D73" s="218"/>
      <c r="E73" s="218"/>
      <c r="F73" s="218"/>
      <c r="G73" s="218"/>
      <c r="H73" s="218"/>
      <c r="I73" s="218"/>
      <c r="J73" s="218"/>
      <c r="K73" s="218"/>
    </row>
    <row r="74" spans="2:11" s="1" customFormat="1" ht="7.5" customHeight="1">
      <c r="B74" s="219"/>
      <c r="C74" s="220"/>
      <c r="D74" s="220"/>
      <c r="E74" s="220"/>
      <c r="F74" s="220"/>
      <c r="G74" s="220"/>
      <c r="H74" s="220"/>
      <c r="I74" s="220"/>
      <c r="J74" s="220"/>
      <c r="K74" s="221"/>
    </row>
    <row r="75" spans="2:11" s="1" customFormat="1" ht="45" customHeight="1">
      <c r="B75" s="222"/>
      <c r="C75" s="334" t="s">
        <v>1896</v>
      </c>
      <c r="D75" s="334"/>
      <c r="E75" s="334"/>
      <c r="F75" s="334"/>
      <c r="G75" s="334"/>
      <c r="H75" s="334"/>
      <c r="I75" s="334"/>
      <c r="J75" s="334"/>
      <c r="K75" s="223"/>
    </row>
    <row r="76" spans="2:11" s="1" customFormat="1" ht="17.25" customHeight="1">
      <c r="B76" s="222"/>
      <c r="C76" s="224" t="s">
        <v>1897</v>
      </c>
      <c r="D76" s="224"/>
      <c r="E76" s="224"/>
      <c r="F76" s="224" t="s">
        <v>1898</v>
      </c>
      <c r="G76" s="225"/>
      <c r="H76" s="224" t="s">
        <v>53</v>
      </c>
      <c r="I76" s="224" t="s">
        <v>56</v>
      </c>
      <c r="J76" s="224" t="s">
        <v>1899</v>
      </c>
      <c r="K76" s="223"/>
    </row>
    <row r="77" spans="2:11" s="1" customFormat="1" ht="17.25" customHeight="1">
      <c r="B77" s="222"/>
      <c r="C77" s="226" t="s">
        <v>1900</v>
      </c>
      <c r="D77" s="226"/>
      <c r="E77" s="226"/>
      <c r="F77" s="227" t="s">
        <v>1901</v>
      </c>
      <c r="G77" s="228"/>
      <c r="H77" s="226"/>
      <c r="I77" s="226"/>
      <c r="J77" s="226" t="s">
        <v>1902</v>
      </c>
      <c r="K77" s="223"/>
    </row>
    <row r="78" spans="2:11" s="1" customFormat="1" ht="5.25" customHeight="1">
      <c r="B78" s="222"/>
      <c r="C78" s="229"/>
      <c r="D78" s="229"/>
      <c r="E78" s="229"/>
      <c r="F78" s="229"/>
      <c r="G78" s="230"/>
      <c r="H78" s="229"/>
      <c r="I78" s="229"/>
      <c r="J78" s="229"/>
      <c r="K78" s="223"/>
    </row>
    <row r="79" spans="2:11" s="1" customFormat="1" ht="15" customHeight="1">
      <c r="B79" s="222"/>
      <c r="C79" s="211" t="s">
        <v>52</v>
      </c>
      <c r="D79" s="231"/>
      <c r="E79" s="231"/>
      <c r="F79" s="232" t="s">
        <v>1903</v>
      </c>
      <c r="G79" s="233"/>
      <c r="H79" s="211" t="s">
        <v>1904</v>
      </c>
      <c r="I79" s="211" t="s">
        <v>1905</v>
      </c>
      <c r="J79" s="211">
        <v>20</v>
      </c>
      <c r="K79" s="223"/>
    </row>
    <row r="80" spans="2:11" s="1" customFormat="1" ht="15" customHeight="1">
      <c r="B80" s="222"/>
      <c r="C80" s="211" t="s">
        <v>1906</v>
      </c>
      <c r="D80" s="211"/>
      <c r="E80" s="211"/>
      <c r="F80" s="232" t="s">
        <v>1903</v>
      </c>
      <c r="G80" s="233"/>
      <c r="H80" s="211" t="s">
        <v>1907</v>
      </c>
      <c r="I80" s="211" t="s">
        <v>1905</v>
      </c>
      <c r="J80" s="211">
        <v>120</v>
      </c>
      <c r="K80" s="223"/>
    </row>
    <row r="81" spans="2:11" s="1" customFormat="1" ht="15" customHeight="1">
      <c r="B81" s="234"/>
      <c r="C81" s="211" t="s">
        <v>1908</v>
      </c>
      <c r="D81" s="211"/>
      <c r="E81" s="211"/>
      <c r="F81" s="232" t="s">
        <v>1909</v>
      </c>
      <c r="G81" s="233"/>
      <c r="H81" s="211" t="s">
        <v>1910</v>
      </c>
      <c r="I81" s="211" t="s">
        <v>1905</v>
      </c>
      <c r="J81" s="211">
        <v>50</v>
      </c>
      <c r="K81" s="223"/>
    </row>
    <row r="82" spans="2:11" s="1" customFormat="1" ht="15" customHeight="1">
      <c r="B82" s="234"/>
      <c r="C82" s="211" t="s">
        <v>1911</v>
      </c>
      <c r="D82" s="211"/>
      <c r="E82" s="211"/>
      <c r="F82" s="232" t="s">
        <v>1903</v>
      </c>
      <c r="G82" s="233"/>
      <c r="H82" s="211" t="s">
        <v>1912</v>
      </c>
      <c r="I82" s="211" t="s">
        <v>1913</v>
      </c>
      <c r="J82" s="211"/>
      <c r="K82" s="223"/>
    </row>
    <row r="83" spans="2:11" s="1" customFormat="1" ht="15" customHeight="1">
      <c r="B83" s="234"/>
      <c r="C83" s="235" t="s">
        <v>1914</v>
      </c>
      <c r="D83" s="235"/>
      <c r="E83" s="235"/>
      <c r="F83" s="236" t="s">
        <v>1909</v>
      </c>
      <c r="G83" s="235"/>
      <c r="H83" s="235" t="s">
        <v>1915</v>
      </c>
      <c r="I83" s="235" t="s">
        <v>1905</v>
      </c>
      <c r="J83" s="235">
        <v>15</v>
      </c>
      <c r="K83" s="223"/>
    </row>
    <row r="84" spans="2:11" s="1" customFormat="1" ht="15" customHeight="1">
      <c r="B84" s="234"/>
      <c r="C84" s="235" t="s">
        <v>1916</v>
      </c>
      <c r="D84" s="235"/>
      <c r="E84" s="235"/>
      <c r="F84" s="236" t="s">
        <v>1909</v>
      </c>
      <c r="G84" s="235"/>
      <c r="H84" s="235" t="s">
        <v>1917</v>
      </c>
      <c r="I84" s="235" t="s">
        <v>1905</v>
      </c>
      <c r="J84" s="235">
        <v>15</v>
      </c>
      <c r="K84" s="223"/>
    </row>
    <row r="85" spans="2:11" s="1" customFormat="1" ht="15" customHeight="1">
      <c r="B85" s="234"/>
      <c r="C85" s="235" t="s">
        <v>1918</v>
      </c>
      <c r="D85" s="235"/>
      <c r="E85" s="235"/>
      <c r="F85" s="236" t="s">
        <v>1909</v>
      </c>
      <c r="G85" s="235"/>
      <c r="H85" s="235" t="s">
        <v>1919</v>
      </c>
      <c r="I85" s="235" t="s">
        <v>1905</v>
      </c>
      <c r="J85" s="235">
        <v>20</v>
      </c>
      <c r="K85" s="223"/>
    </row>
    <row r="86" spans="2:11" s="1" customFormat="1" ht="15" customHeight="1">
      <c r="B86" s="234"/>
      <c r="C86" s="235" t="s">
        <v>1920</v>
      </c>
      <c r="D86" s="235"/>
      <c r="E86" s="235"/>
      <c r="F86" s="236" t="s">
        <v>1909</v>
      </c>
      <c r="G86" s="235"/>
      <c r="H86" s="235" t="s">
        <v>1921</v>
      </c>
      <c r="I86" s="235" t="s">
        <v>1905</v>
      </c>
      <c r="J86" s="235">
        <v>20</v>
      </c>
      <c r="K86" s="223"/>
    </row>
    <row r="87" spans="2:11" s="1" customFormat="1" ht="15" customHeight="1">
      <c r="B87" s="234"/>
      <c r="C87" s="211" t="s">
        <v>1922</v>
      </c>
      <c r="D87" s="211"/>
      <c r="E87" s="211"/>
      <c r="F87" s="232" t="s">
        <v>1909</v>
      </c>
      <c r="G87" s="233"/>
      <c r="H87" s="211" t="s">
        <v>1923</v>
      </c>
      <c r="I87" s="211" t="s">
        <v>1905</v>
      </c>
      <c r="J87" s="211">
        <v>50</v>
      </c>
      <c r="K87" s="223"/>
    </row>
    <row r="88" spans="2:11" s="1" customFormat="1" ht="15" customHeight="1">
      <c r="B88" s="234"/>
      <c r="C88" s="211" t="s">
        <v>1924</v>
      </c>
      <c r="D88" s="211"/>
      <c r="E88" s="211"/>
      <c r="F88" s="232" t="s">
        <v>1909</v>
      </c>
      <c r="G88" s="233"/>
      <c r="H88" s="211" t="s">
        <v>1925</v>
      </c>
      <c r="I88" s="211" t="s">
        <v>1905</v>
      </c>
      <c r="J88" s="211">
        <v>20</v>
      </c>
      <c r="K88" s="223"/>
    </row>
    <row r="89" spans="2:11" s="1" customFormat="1" ht="15" customHeight="1">
      <c r="B89" s="234"/>
      <c r="C89" s="211" t="s">
        <v>1926</v>
      </c>
      <c r="D89" s="211"/>
      <c r="E89" s="211"/>
      <c r="F89" s="232" t="s">
        <v>1909</v>
      </c>
      <c r="G89" s="233"/>
      <c r="H89" s="211" t="s">
        <v>1927</v>
      </c>
      <c r="I89" s="211" t="s">
        <v>1905</v>
      </c>
      <c r="J89" s="211">
        <v>20</v>
      </c>
      <c r="K89" s="223"/>
    </row>
    <row r="90" spans="2:11" s="1" customFormat="1" ht="15" customHeight="1">
      <c r="B90" s="234"/>
      <c r="C90" s="211" t="s">
        <v>1928</v>
      </c>
      <c r="D90" s="211"/>
      <c r="E90" s="211"/>
      <c r="F90" s="232" t="s">
        <v>1909</v>
      </c>
      <c r="G90" s="233"/>
      <c r="H90" s="211" t="s">
        <v>1929</v>
      </c>
      <c r="I90" s="211" t="s">
        <v>1905</v>
      </c>
      <c r="J90" s="211">
        <v>50</v>
      </c>
      <c r="K90" s="223"/>
    </row>
    <row r="91" spans="2:11" s="1" customFormat="1" ht="15" customHeight="1">
      <c r="B91" s="234"/>
      <c r="C91" s="211" t="s">
        <v>1930</v>
      </c>
      <c r="D91" s="211"/>
      <c r="E91" s="211"/>
      <c r="F91" s="232" t="s">
        <v>1909</v>
      </c>
      <c r="G91" s="233"/>
      <c r="H91" s="211" t="s">
        <v>1930</v>
      </c>
      <c r="I91" s="211" t="s">
        <v>1905</v>
      </c>
      <c r="J91" s="211">
        <v>50</v>
      </c>
      <c r="K91" s="223"/>
    </row>
    <row r="92" spans="2:11" s="1" customFormat="1" ht="15" customHeight="1">
      <c r="B92" s="234"/>
      <c r="C92" s="211" t="s">
        <v>1931</v>
      </c>
      <c r="D92" s="211"/>
      <c r="E92" s="211"/>
      <c r="F92" s="232" t="s">
        <v>1909</v>
      </c>
      <c r="G92" s="233"/>
      <c r="H92" s="211" t="s">
        <v>1932</v>
      </c>
      <c r="I92" s="211" t="s">
        <v>1905</v>
      </c>
      <c r="J92" s="211">
        <v>255</v>
      </c>
      <c r="K92" s="223"/>
    </row>
    <row r="93" spans="2:11" s="1" customFormat="1" ht="15" customHeight="1">
      <c r="B93" s="234"/>
      <c r="C93" s="211" t="s">
        <v>1933</v>
      </c>
      <c r="D93" s="211"/>
      <c r="E93" s="211"/>
      <c r="F93" s="232" t="s">
        <v>1903</v>
      </c>
      <c r="G93" s="233"/>
      <c r="H93" s="211" t="s">
        <v>1934</v>
      </c>
      <c r="I93" s="211" t="s">
        <v>1935</v>
      </c>
      <c r="J93" s="211"/>
      <c r="K93" s="223"/>
    </row>
    <row r="94" spans="2:11" s="1" customFormat="1" ht="15" customHeight="1">
      <c r="B94" s="234"/>
      <c r="C94" s="211" t="s">
        <v>1936</v>
      </c>
      <c r="D94" s="211"/>
      <c r="E94" s="211"/>
      <c r="F94" s="232" t="s">
        <v>1903</v>
      </c>
      <c r="G94" s="233"/>
      <c r="H94" s="211" t="s">
        <v>1937</v>
      </c>
      <c r="I94" s="211" t="s">
        <v>1938</v>
      </c>
      <c r="J94" s="211"/>
      <c r="K94" s="223"/>
    </row>
    <row r="95" spans="2:11" s="1" customFormat="1" ht="15" customHeight="1">
      <c r="B95" s="234"/>
      <c r="C95" s="211" t="s">
        <v>1939</v>
      </c>
      <c r="D95" s="211"/>
      <c r="E95" s="211"/>
      <c r="F95" s="232" t="s">
        <v>1903</v>
      </c>
      <c r="G95" s="233"/>
      <c r="H95" s="211" t="s">
        <v>1939</v>
      </c>
      <c r="I95" s="211" t="s">
        <v>1938</v>
      </c>
      <c r="J95" s="211"/>
      <c r="K95" s="223"/>
    </row>
    <row r="96" spans="2:11" s="1" customFormat="1" ht="15" customHeight="1">
      <c r="B96" s="234"/>
      <c r="C96" s="211" t="s">
        <v>37</v>
      </c>
      <c r="D96" s="211"/>
      <c r="E96" s="211"/>
      <c r="F96" s="232" t="s">
        <v>1903</v>
      </c>
      <c r="G96" s="233"/>
      <c r="H96" s="211" t="s">
        <v>1940</v>
      </c>
      <c r="I96" s="211" t="s">
        <v>1938</v>
      </c>
      <c r="J96" s="211"/>
      <c r="K96" s="223"/>
    </row>
    <row r="97" spans="2:11" s="1" customFormat="1" ht="15" customHeight="1">
      <c r="B97" s="234"/>
      <c r="C97" s="211" t="s">
        <v>47</v>
      </c>
      <c r="D97" s="211"/>
      <c r="E97" s="211"/>
      <c r="F97" s="232" t="s">
        <v>1903</v>
      </c>
      <c r="G97" s="233"/>
      <c r="H97" s="211" t="s">
        <v>1941</v>
      </c>
      <c r="I97" s="211" t="s">
        <v>1938</v>
      </c>
      <c r="J97" s="211"/>
      <c r="K97" s="223"/>
    </row>
    <row r="98" spans="2:11" s="1" customFormat="1" ht="15" customHeight="1">
      <c r="B98" s="237"/>
      <c r="C98" s="238"/>
      <c r="D98" s="238"/>
      <c r="E98" s="238"/>
      <c r="F98" s="238"/>
      <c r="G98" s="238"/>
      <c r="H98" s="238"/>
      <c r="I98" s="238"/>
      <c r="J98" s="238"/>
      <c r="K98" s="239"/>
    </row>
    <row r="99" spans="2:11" s="1" customFormat="1" ht="18.75" customHeight="1">
      <c r="B99" s="240"/>
      <c r="C99" s="241"/>
      <c r="D99" s="241"/>
      <c r="E99" s="241"/>
      <c r="F99" s="241"/>
      <c r="G99" s="241"/>
      <c r="H99" s="241"/>
      <c r="I99" s="241"/>
      <c r="J99" s="241"/>
      <c r="K99" s="240"/>
    </row>
    <row r="100" spans="2:11" s="1" customFormat="1" ht="18.75" customHeight="1">
      <c r="B100" s="218"/>
      <c r="C100" s="218"/>
      <c r="D100" s="218"/>
      <c r="E100" s="218"/>
      <c r="F100" s="218"/>
      <c r="G100" s="218"/>
      <c r="H100" s="218"/>
      <c r="I100" s="218"/>
      <c r="J100" s="218"/>
      <c r="K100" s="218"/>
    </row>
    <row r="101" spans="2:11" s="1" customFormat="1" ht="7.5" customHeight="1">
      <c r="B101" s="219"/>
      <c r="C101" s="220"/>
      <c r="D101" s="220"/>
      <c r="E101" s="220"/>
      <c r="F101" s="220"/>
      <c r="G101" s="220"/>
      <c r="H101" s="220"/>
      <c r="I101" s="220"/>
      <c r="J101" s="220"/>
      <c r="K101" s="221"/>
    </row>
    <row r="102" spans="2:11" s="1" customFormat="1" ht="45" customHeight="1">
      <c r="B102" s="222"/>
      <c r="C102" s="334" t="s">
        <v>1942</v>
      </c>
      <c r="D102" s="334"/>
      <c r="E102" s="334"/>
      <c r="F102" s="334"/>
      <c r="G102" s="334"/>
      <c r="H102" s="334"/>
      <c r="I102" s="334"/>
      <c r="J102" s="334"/>
      <c r="K102" s="223"/>
    </row>
    <row r="103" spans="2:11" s="1" customFormat="1" ht="17.25" customHeight="1">
      <c r="B103" s="222"/>
      <c r="C103" s="224" t="s">
        <v>1897</v>
      </c>
      <c r="D103" s="224"/>
      <c r="E103" s="224"/>
      <c r="F103" s="224" t="s">
        <v>1898</v>
      </c>
      <c r="G103" s="225"/>
      <c r="H103" s="224" t="s">
        <v>53</v>
      </c>
      <c r="I103" s="224" t="s">
        <v>56</v>
      </c>
      <c r="J103" s="224" t="s">
        <v>1899</v>
      </c>
      <c r="K103" s="223"/>
    </row>
    <row r="104" spans="2:11" s="1" customFormat="1" ht="17.25" customHeight="1">
      <c r="B104" s="222"/>
      <c r="C104" s="226" t="s">
        <v>1900</v>
      </c>
      <c r="D104" s="226"/>
      <c r="E104" s="226"/>
      <c r="F104" s="227" t="s">
        <v>1901</v>
      </c>
      <c r="G104" s="228"/>
      <c r="H104" s="226"/>
      <c r="I104" s="226"/>
      <c r="J104" s="226" t="s">
        <v>1902</v>
      </c>
      <c r="K104" s="223"/>
    </row>
    <row r="105" spans="2:11" s="1" customFormat="1" ht="5.25" customHeight="1">
      <c r="B105" s="222"/>
      <c r="C105" s="224"/>
      <c r="D105" s="224"/>
      <c r="E105" s="224"/>
      <c r="F105" s="224"/>
      <c r="G105" s="242"/>
      <c r="H105" s="224"/>
      <c r="I105" s="224"/>
      <c r="J105" s="224"/>
      <c r="K105" s="223"/>
    </row>
    <row r="106" spans="2:11" s="1" customFormat="1" ht="15" customHeight="1">
      <c r="B106" s="222"/>
      <c r="C106" s="211" t="s">
        <v>52</v>
      </c>
      <c r="D106" s="231"/>
      <c r="E106" s="231"/>
      <c r="F106" s="232" t="s">
        <v>1903</v>
      </c>
      <c r="G106" s="211"/>
      <c r="H106" s="211" t="s">
        <v>1943</v>
      </c>
      <c r="I106" s="211" t="s">
        <v>1905</v>
      </c>
      <c r="J106" s="211">
        <v>20</v>
      </c>
      <c r="K106" s="223"/>
    </row>
    <row r="107" spans="2:11" s="1" customFormat="1" ht="15" customHeight="1">
      <c r="B107" s="222"/>
      <c r="C107" s="211" t="s">
        <v>1906</v>
      </c>
      <c r="D107" s="211"/>
      <c r="E107" s="211"/>
      <c r="F107" s="232" t="s">
        <v>1903</v>
      </c>
      <c r="G107" s="211"/>
      <c r="H107" s="211" t="s">
        <v>1943</v>
      </c>
      <c r="I107" s="211" t="s">
        <v>1905</v>
      </c>
      <c r="J107" s="211">
        <v>120</v>
      </c>
      <c r="K107" s="223"/>
    </row>
    <row r="108" spans="2:11" s="1" customFormat="1" ht="15" customHeight="1">
      <c r="B108" s="234"/>
      <c r="C108" s="211" t="s">
        <v>1908</v>
      </c>
      <c r="D108" s="211"/>
      <c r="E108" s="211"/>
      <c r="F108" s="232" t="s">
        <v>1909</v>
      </c>
      <c r="G108" s="211"/>
      <c r="H108" s="211" t="s">
        <v>1943</v>
      </c>
      <c r="I108" s="211" t="s">
        <v>1905</v>
      </c>
      <c r="J108" s="211">
        <v>50</v>
      </c>
      <c r="K108" s="223"/>
    </row>
    <row r="109" spans="2:11" s="1" customFormat="1" ht="15" customHeight="1">
      <c r="B109" s="234"/>
      <c r="C109" s="211" t="s">
        <v>1911</v>
      </c>
      <c r="D109" s="211"/>
      <c r="E109" s="211"/>
      <c r="F109" s="232" t="s">
        <v>1903</v>
      </c>
      <c r="G109" s="211"/>
      <c r="H109" s="211" t="s">
        <v>1943</v>
      </c>
      <c r="I109" s="211" t="s">
        <v>1913</v>
      </c>
      <c r="J109" s="211"/>
      <c r="K109" s="223"/>
    </row>
    <row r="110" spans="2:11" s="1" customFormat="1" ht="15" customHeight="1">
      <c r="B110" s="234"/>
      <c r="C110" s="211" t="s">
        <v>1922</v>
      </c>
      <c r="D110" s="211"/>
      <c r="E110" s="211"/>
      <c r="F110" s="232" t="s">
        <v>1909</v>
      </c>
      <c r="G110" s="211"/>
      <c r="H110" s="211" t="s">
        <v>1943</v>
      </c>
      <c r="I110" s="211" t="s">
        <v>1905</v>
      </c>
      <c r="J110" s="211">
        <v>50</v>
      </c>
      <c r="K110" s="223"/>
    </row>
    <row r="111" spans="2:11" s="1" customFormat="1" ht="15" customHeight="1">
      <c r="B111" s="234"/>
      <c r="C111" s="211" t="s">
        <v>1930</v>
      </c>
      <c r="D111" s="211"/>
      <c r="E111" s="211"/>
      <c r="F111" s="232" t="s">
        <v>1909</v>
      </c>
      <c r="G111" s="211"/>
      <c r="H111" s="211" t="s">
        <v>1943</v>
      </c>
      <c r="I111" s="211" t="s">
        <v>1905</v>
      </c>
      <c r="J111" s="211">
        <v>50</v>
      </c>
      <c r="K111" s="223"/>
    </row>
    <row r="112" spans="2:11" s="1" customFormat="1" ht="15" customHeight="1">
      <c r="B112" s="234"/>
      <c r="C112" s="211" t="s">
        <v>1928</v>
      </c>
      <c r="D112" s="211"/>
      <c r="E112" s="211"/>
      <c r="F112" s="232" t="s">
        <v>1909</v>
      </c>
      <c r="G112" s="211"/>
      <c r="H112" s="211" t="s">
        <v>1943</v>
      </c>
      <c r="I112" s="211" t="s">
        <v>1905</v>
      </c>
      <c r="J112" s="211">
        <v>50</v>
      </c>
      <c r="K112" s="223"/>
    </row>
    <row r="113" spans="2:11" s="1" customFormat="1" ht="15" customHeight="1">
      <c r="B113" s="234"/>
      <c r="C113" s="211" t="s">
        <v>52</v>
      </c>
      <c r="D113" s="211"/>
      <c r="E113" s="211"/>
      <c r="F113" s="232" t="s">
        <v>1903</v>
      </c>
      <c r="G113" s="211"/>
      <c r="H113" s="211" t="s">
        <v>1944</v>
      </c>
      <c r="I113" s="211" t="s">
        <v>1905</v>
      </c>
      <c r="J113" s="211">
        <v>20</v>
      </c>
      <c r="K113" s="223"/>
    </row>
    <row r="114" spans="2:11" s="1" customFormat="1" ht="15" customHeight="1">
      <c r="B114" s="234"/>
      <c r="C114" s="211" t="s">
        <v>1945</v>
      </c>
      <c r="D114" s="211"/>
      <c r="E114" s="211"/>
      <c r="F114" s="232" t="s">
        <v>1903</v>
      </c>
      <c r="G114" s="211"/>
      <c r="H114" s="211" t="s">
        <v>1946</v>
      </c>
      <c r="I114" s="211" t="s">
        <v>1905</v>
      </c>
      <c r="J114" s="211">
        <v>120</v>
      </c>
      <c r="K114" s="223"/>
    </row>
    <row r="115" spans="2:11" s="1" customFormat="1" ht="15" customHeight="1">
      <c r="B115" s="234"/>
      <c r="C115" s="211" t="s">
        <v>37</v>
      </c>
      <c r="D115" s="211"/>
      <c r="E115" s="211"/>
      <c r="F115" s="232" t="s">
        <v>1903</v>
      </c>
      <c r="G115" s="211"/>
      <c r="H115" s="211" t="s">
        <v>1947</v>
      </c>
      <c r="I115" s="211" t="s">
        <v>1938</v>
      </c>
      <c r="J115" s="211"/>
      <c r="K115" s="223"/>
    </row>
    <row r="116" spans="2:11" s="1" customFormat="1" ht="15" customHeight="1">
      <c r="B116" s="234"/>
      <c r="C116" s="211" t="s">
        <v>47</v>
      </c>
      <c r="D116" s="211"/>
      <c r="E116" s="211"/>
      <c r="F116" s="232" t="s">
        <v>1903</v>
      </c>
      <c r="G116" s="211"/>
      <c r="H116" s="211" t="s">
        <v>1948</v>
      </c>
      <c r="I116" s="211" t="s">
        <v>1938</v>
      </c>
      <c r="J116" s="211"/>
      <c r="K116" s="223"/>
    </row>
    <row r="117" spans="2:11" s="1" customFormat="1" ht="15" customHeight="1">
      <c r="B117" s="234"/>
      <c r="C117" s="211" t="s">
        <v>56</v>
      </c>
      <c r="D117" s="211"/>
      <c r="E117" s="211"/>
      <c r="F117" s="232" t="s">
        <v>1903</v>
      </c>
      <c r="G117" s="211"/>
      <c r="H117" s="211" t="s">
        <v>1949</v>
      </c>
      <c r="I117" s="211" t="s">
        <v>1950</v>
      </c>
      <c r="J117" s="211"/>
      <c r="K117" s="223"/>
    </row>
    <row r="118" spans="2:11" s="1" customFormat="1" ht="15" customHeight="1">
      <c r="B118" s="237"/>
      <c r="C118" s="243"/>
      <c r="D118" s="243"/>
      <c r="E118" s="243"/>
      <c r="F118" s="243"/>
      <c r="G118" s="243"/>
      <c r="H118" s="243"/>
      <c r="I118" s="243"/>
      <c r="J118" s="243"/>
      <c r="K118" s="239"/>
    </row>
    <row r="119" spans="2:11" s="1" customFormat="1" ht="18.75" customHeight="1">
      <c r="B119" s="244"/>
      <c r="C119" s="245"/>
      <c r="D119" s="245"/>
      <c r="E119" s="245"/>
      <c r="F119" s="246"/>
      <c r="G119" s="245"/>
      <c r="H119" s="245"/>
      <c r="I119" s="245"/>
      <c r="J119" s="245"/>
      <c r="K119" s="244"/>
    </row>
    <row r="120" spans="2:11" s="1" customFormat="1" ht="18.75" customHeight="1">
      <c r="B120" s="218"/>
      <c r="C120" s="218"/>
      <c r="D120" s="218"/>
      <c r="E120" s="218"/>
      <c r="F120" s="218"/>
      <c r="G120" s="218"/>
      <c r="H120" s="218"/>
      <c r="I120" s="218"/>
      <c r="J120" s="218"/>
      <c r="K120" s="218"/>
    </row>
    <row r="121" spans="2:11" s="1" customFormat="1" ht="7.5" customHeight="1">
      <c r="B121" s="247"/>
      <c r="C121" s="248"/>
      <c r="D121" s="248"/>
      <c r="E121" s="248"/>
      <c r="F121" s="248"/>
      <c r="G121" s="248"/>
      <c r="H121" s="248"/>
      <c r="I121" s="248"/>
      <c r="J121" s="248"/>
      <c r="K121" s="249"/>
    </row>
    <row r="122" spans="2:11" s="1" customFormat="1" ht="45" customHeight="1">
      <c r="B122" s="250"/>
      <c r="C122" s="332" t="s">
        <v>1951</v>
      </c>
      <c r="D122" s="332"/>
      <c r="E122" s="332"/>
      <c r="F122" s="332"/>
      <c r="G122" s="332"/>
      <c r="H122" s="332"/>
      <c r="I122" s="332"/>
      <c r="J122" s="332"/>
      <c r="K122" s="251"/>
    </row>
    <row r="123" spans="2:11" s="1" customFormat="1" ht="17.25" customHeight="1">
      <c r="B123" s="252"/>
      <c r="C123" s="224" t="s">
        <v>1897</v>
      </c>
      <c r="D123" s="224"/>
      <c r="E123" s="224"/>
      <c r="F123" s="224" t="s">
        <v>1898</v>
      </c>
      <c r="G123" s="225"/>
      <c r="H123" s="224" t="s">
        <v>53</v>
      </c>
      <c r="I123" s="224" t="s">
        <v>56</v>
      </c>
      <c r="J123" s="224" t="s">
        <v>1899</v>
      </c>
      <c r="K123" s="253"/>
    </row>
    <row r="124" spans="2:11" s="1" customFormat="1" ht="17.25" customHeight="1">
      <c r="B124" s="252"/>
      <c r="C124" s="226" t="s">
        <v>1900</v>
      </c>
      <c r="D124" s="226"/>
      <c r="E124" s="226"/>
      <c r="F124" s="227" t="s">
        <v>1901</v>
      </c>
      <c r="G124" s="228"/>
      <c r="H124" s="226"/>
      <c r="I124" s="226"/>
      <c r="J124" s="226" t="s">
        <v>1902</v>
      </c>
      <c r="K124" s="253"/>
    </row>
    <row r="125" spans="2:11" s="1" customFormat="1" ht="5.25" customHeight="1">
      <c r="B125" s="254"/>
      <c r="C125" s="229"/>
      <c r="D125" s="229"/>
      <c r="E125" s="229"/>
      <c r="F125" s="229"/>
      <c r="G125" s="255"/>
      <c r="H125" s="229"/>
      <c r="I125" s="229"/>
      <c r="J125" s="229"/>
      <c r="K125" s="256"/>
    </row>
    <row r="126" spans="2:11" s="1" customFormat="1" ht="15" customHeight="1">
      <c r="B126" s="254"/>
      <c r="C126" s="211" t="s">
        <v>1906</v>
      </c>
      <c r="D126" s="231"/>
      <c r="E126" s="231"/>
      <c r="F126" s="232" t="s">
        <v>1903</v>
      </c>
      <c r="G126" s="211"/>
      <c r="H126" s="211" t="s">
        <v>1943</v>
      </c>
      <c r="I126" s="211" t="s">
        <v>1905</v>
      </c>
      <c r="J126" s="211">
        <v>120</v>
      </c>
      <c r="K126" s="257"/>
    </row>
    <row r="127" spans="2:11" s="1" customFormat="1" ht="15" customHeight="1">
      <c r="B127" s="254"/>
      <c r="C127" s="211" t="s">
        <v>1952</v>
      </c>
      <c r="D127" s="211"/>
      <c r="E127" s="211"/>
      <c r="F127" s="232" t="s">
        <v>1903</v>
      </c>
      <c r="G127" s="211"/>
      <c r="H127" s="211" t="s">
        <v>1953</v>
      </c>
      <c r="I127" s="211" t="s">
        <v>1905</v>
      </c>
      <c r="J127" s="211" t="s">
        <v>1954</v>
      </c>
      <c r="K127" s="257"/>
    </row>
    <row r="128" spans="2:11" s="1" customFormat="1" ht="15" customHeight="1">
      <c r="B128" s="254"/>
      <c r="C128" s="211" t="s">
        <v>81</v>
      </c>
      <c r="D128" s="211"/>
      <c r="E128" s="211"/>
      <c r="F128" s="232" t="s">
        <v>1903</v>
      </c>
      <c r="G128" s="211"/>
      <c r="H128" s="211" t="s">
        <v>1955</v>
      </c>
      <c r="I128" s="211" t="s">
        <v>1905</v>
      </c>
      <c r="J128" s="211" t="s">
        <v>1954</v>
      </c>
      <c r="K128" s="257"/>
    </row>
    <row r="129" spans="2:11" s="1" customFormat="1" ht="15" customHeight="1">
      <c r="B129" s="254"/>
      <c r="C129" s="211" t="s">
        <v>1914</v>
      </c>
      <c r="D129" s="211"/>
      <c r="E129" s="211"/>
      <c r="F129" s="232" t="s">
        <v>1909</v>
      </c>
      <c r="G129" s="211"/>
      <c r="H129" s="211" t="s">
        <v>1915</v>
      </c>
      <c r="I129" s="211" t="s">
        <v>1905</v>
      </c>
      <c r="J129" s="211">
        <v>15</v>
      </c>
      <c r="K129" s="257"/>
    </row>
    <row r="130" spans="2:11" s="1" customFormat="1" ht="15" customHeight="1">
      <c r="B130" s="254"/>
      <c r="C130" s="235" t="s">
        <v>1916</v>
      </c>
      <c r="D130" s="235"/>
      <c r="E130" s="235"/>
      <c r="F130" s="236" t="s">
        <v>1909</v>
      </c>
      <c r="G130" s="235"/>
      <c r="H130" s="235" t="s">
        <v>1917</v>
      </c>
      <c r="I130" s="235" t="s">
        <v>1905</v>
      </c>
      <c r="J130" s="235">
        <v>15</v>
      </c>
      <c r="K130" s="257"/>
    </row>
    <row r="131" spans="2:11" s="1" customFormat="1" ht="15" customHeight="1">
      <c r="B131" s="254"/>
      <c r="C131" s="235" t="s">
        <v>1918</v>
      </c>
      <c r="D131" s="235"/>
      <c r="E131" s="235"/>
      <c r="F131" s="236" t="s">
        <v>1909</v>
      </c>
      <c r="G131" s="235"/>
      <c r="H131" s="235" t="s">
        <v>1919</v>
      </c>
      <c r="I131" s="235" t="s">
        <v>1905</v>
      </c>
      <c r="J131" s="235">
        <v>20</v>
      </c>
      <c r="K131" s="257"/>
    </row>
    <row r="132" spans="2:11" s="1" customFormat="1" ht="15" customHeight="1">
      <c r="B132" s="254"/>
      <c r="C132" s="235" t="s">
        <v>1920</v>
      </c>
      <c r="D132" s="235"/>
      <c r="E132" s="235"/>
      <c r="F132" s="236" t="s">
        <v>1909</v>
      </c>
      <c r="G132" s="235"/>
      <c r="H132" s="235" t="s">
        <v>1921</v>
      </c>
      <c r="I132" s="235" t="s">
        <v>1905</v>
      </c>
      <c r="J132" s="235">
        <v>20</v>
      </c>
      <c r="K132" s="257"/>
    </row>
    <row r="133" spans="2:11" s="1" customFormat="1" ht="15" customHeight="1">
      <c r="B133" s="254"/>
      <c r="C133" s="211" t="s">
        <v>1908</v>
      </c>
      <c r="D133" s="211"/>
      <c r="E133" s="211"/>
      <c r="F133" s="232" t="s">
        <v>1909</v>
      </c>
      <c r="G133" s="211"/>
      <c r="H133" s="211" t="s">
        <v>1943</v>
      </c>
      <c r="I133" s="211" t="s">
        <v>1905</v>
      </c>
      <c r="J133" s="211">
        <v>50</v>
      </c>
      <c r="K133" s="257"/>
    </row>
    <row r="134" spans="2:11" s="1" customFormat="1" ht="15" customHeight="1">
      <c r="B134" s="254"/>
      <c r="C134" s="211" t="s">
        <v>1922</v>
      </c>
      <c r="D134" s="211"/>
      <c r="E134" s="211"/>
      <c r="F134" s="232" t="s">
        <v>1909</v>
      </c>
      <c r="G134" s="211"/>
      <c r="H134" s="211" t="s">
        <v>1943</v>
      </c>
      <c r="I134" s="211" t="s">
        <v>1905</v>
      </c>
      <c r="J134" s="211">
        <v>50</v>
      </c>
      <c r="K134" s="257"/>
    </row>
    <row r="135" spans="2:11" s="1" customFormat="1" ht="15" customHeight="1">
      <c r="B135" s="254"/>
      <c r="C135" s="211" t="s">
        <v>1928</v>
      </c>
      <c r="D135" s="211"/>
      <c r="E135" s="211"/>
      <c r="F135" s="232" t="s">
        <v>1909</v>
      </c>
      <c r="G135" s="211"/>
      <c r="H135" s="211" t="s">
        <v>1943</v>
      </c>
      <c r="I135" s="211" t="s">
        <v>1905</v>
      </c>
      <c r="J135" s="211">
        <v>50</v>
      </c>
      <c r="K135" s="257"/>
    </row>
    <row r="136" spans="2:11" s="1" customFormat="1" ht="15" customHeight="1">
      <c r="B136" s="254"/>
      <c r="C136" s="211" t="s">
        <v>1930</v>
      </c>
      <c r="D136" s="211"/>
      <c r="E136" s="211"/>
      <c r="F136" s="232" t="s">
        <v>1909</v>
      </c>
      <c r="G136" s="211"/>
      <c r="H136" s="211" t="s">
        <v>1943</v>
      </c>
      <c r="I136" s="211" t="s">
        <v>1905</v>
      </c>
      <c r="J136" s="211">
        <v>50</v>
      </c>
      <c r="K136" s="257"/>
    </row>
    <row r="137" spans="2:11" s="1" customFormat="1" ht="15" customHeight="1">
      <c r="B137" s="254"/>
      <c r="C137" s="211" t="s">
        <v>1931</v>
      </c>
      <c r="D137" s="211"/>
      <c r="E137" s="211"/>
      <c r="F137" s="232" t="s">
        <v>1909</v>
      </c>
      <c r="G137" s="211"/>
      <c r="H137" s="211" t="s">
        <v>1956</v>
      </c>
      <c r="I137" s="211" t="s">
        <v>1905</v>
      </c>
      <c r="J137" s="211">
        <v>255</v>
      </c>
      <c r="K137" s="257"/>
    </row>
    <row r="138" spans="2:11" s="1" customFormat="1" ht="15" customHeight="1">
      <c r="B138" s="254"/>
      <c r="C138" s="211" t="s">
        <v>1933</v>
      </c>
      <c r="D138" s="211"/>
      <c r="E138" s="211"/>
      <c r="F138" s="232" t="s">
        <v>1903</v>
      </c>
      <c r="G138" s="211"/>
      <c r="H138" s="211" t="s">
        <v>1957</v>
      </c>
      <c r="I138" s="211" t="s">
        <v>1935</v>
      </c>
      <c r="J138" s="211"/>
      <c r="K138" s="257"/>
    </row>
    <row r="139" spans="2:11" s="1" customFormat="1" ht="15" customHeight="1">
      <c r="B139" s="254"/>
      <c r="C139" s="211" t="s">
        <v>1936</v>
      </c>
      <c r="D139" s="211"/>
      <c r="E139" s="211"/>
      <c r="F139" s="232" t="s">
        <v>1903</v>
      </c>
      <c r="G139" s="211"/>
      <c r="H139" s="211" t="s">
        <v>1958</v>
      </c>
      <c r="I139" s="211" t="s">
        <v>1938</v>
      </c>
      <c r="J139" s="211"/>
      <c r="K139" s="257"/>
    </row>
    <row r="140" spans="2:11" s="1" customFormat="1" ht="15" customHeight="1">
      <c r="B140" s="254"/>
      <c r="C140" s="211" t="s">
        <v>1939</v>
      </c>
      <c r="D140" s="211"/>
      <c r="E140" s="211"/>
      <c r="F140" s="232" t="s">
        <v>1903</v>
      </c>
      <c r="G140" s="211"/>
      <c r="H140" s="211" t="s">
        <v>1939</v>
      </c>
      <c r="I140" s="211" t="s">
        <v>1938</v>
      </c>
      <c r="J140" s="211"/>
      <c r="K140" s="257"/>
    </row>
    <row r="141" spans="2:11" s="1" customFormat="1" ht="15" customHeight="1">
      <c r="B141" s="254"/>
      <c r="C141" s="211" t="s">
        <v>37</v>
      </c>
      <c r="D141" s="211"/>
      <c r="E141" s="211"/>
      <c r="F141" s="232" t="s">
        <v>1903</v>
      </c>
      <c r="G141" s="211"/>
      <c r="H141" s="211" t="s">
        <v>1959</v>
      </c>
      <c r="I141" s="211" t="s">
        <v>1938</v>
      </c>
      <c r="J141" s="211"/>
      <c r="K141" s="257"/>
    </row>
    <row r="142" spans="2:11" s="1" customFormat="1" ht="15" customHeight="1">
      <c r="B142" s="254"/>
      <c r="C142" s="211" t="s">
        <v>1960</v>
      </c>
      <c r="D142" s="211"/>
      <c r="E142" s="211"/>
      <c r="F142" s="232" t="s">
        <v>1903</v>
      </c>
      <c r="G142" s="211"/>
      <c r="H142" s="211" t="s">
        <v>1961</v>
      </c>
      <c r="I142" s="211" t="s">
        <v>1938</v>
      </c>
      <c r="J142" s="211"/>
      <c r="K142" s="257"/>
    </row>
    <row r="143" spans="2:11" s="1" customFormat="1" ht="15" customHeight="1">
      <c r="B143" s="258"/>
      <c r="C143" s="259"/>
      <c r="D143" s="259"/>
      <c r="E143" s="259"/>
      <c r="F143" s="259"/>
      <c r="G143" s="259"/>
      <c r="H143" s="259"/>
      <c r="I143" s="259"/>
      <c r="J143" s="259"/>
      <c r="K143" s="260"/>
    </row>
    <row r="144" spans="2:11" s="1" customFormat="1" ht="18.75" customHeight="1">
      <c r="B144" s="245"/>
      <c r="C144" s="245"/>
      <c r="D144" s="245"/>
      <c r="E144" s="245"/>
      <c r="F144" s="246"/>
      <c r="G144" s="245"/>
      <c r="H144" s="245"/>
      <c r="I144" s="245"/>
      <c r="J144" s="245"/>
      <c r="K144" s="245"/>
    </row>
    <row r="145" spans="2:11" s="1" customFormat="1" ht="18.75" customHeight="1">
      <c r="B145" s="218"/>
      <c r="C145" s="218"/>
      <c r="D145" s="218"/>
      <c r="E145" s="218"/>
      <c r="F145" s="218"/>
      <c r="G145" s="218"/>
      <c r="H145" s="218"/>
      <c r="I145" s="218"/>
      <c r="J145" s="218"/>
      <c r="K145" s="218"/>
    </row>
    <row r="146" spans="2:11" s="1" customFormat="1" ht="7.5" customHeight="1">
      <c r="B146" s="219"/>
      <c r="C146" s="220"/>
      <c r="D146" s="220"/>
      <c r="E146" s="220"/>
      <c r="F146" s="220"/>
      <c r="G146" s="220"/>
      <c r="H146" s="220"/>
      <c r="I146" s="220"/>
      <c r="J146" s="220"/>
      <c r="K146" s="221"/>
    </row>
    <row r="147" spans="2:11" s="1" customFormat="1" ht="45" customHeight="1">
      <c r="B147" s="222"/>
      <c r="C147" s="334" t="s">
        <v>1962</v>
      </c>
      <c r="D147" s="334"/>
      <c r="E147" s="334"/>
      <c r="F147" s="334"/>
      <c r="G147" s="334"/>
      <c r="H147" s="334"/>
      <c r="I147" s="334"/>
      <c r="J147" s="334"/>
      <c r="K147" s="223"/>
    </row>
    <row r="148" spans="2:11" s="1" customFormat="1" ht="17.25" customHeight="1">
      <c r="B148" s="222"/>
      <c r="C148" s="224" t="s">
        <v>1897</v>
      </c>
      <c r="D148" s="224"/>
      <c r="E148" s="224"/>
      <c r="F148" s="224" t="s">
        <v>1898</v>
      </c>
      <c r="G148" s="225"/>
      <c r="H148" s="224" t="s">
        <v>53</v>
      </c>
      <c r="I148" s="224" t="s">
        <v>56</v>
      </c>
      <c r="J148" s="224" t="s">
        <v>1899</v>
      </c>
      <c r="K148" s="223"/>
    </row>
    <row r="149" spans="2:11" s="1" customFormat="1" ht="17.25" customHeight="1">
      <c r="B149" s="222"/>
      <c r="C149" s="226" t="s">
        <v>1900</v>
      </c>
      <c r="D149" s="226"/>
      <c r="E149" s="226"/>
      <c r="F149" s="227" t="s">
        <v>1901</v>
      </c>
      <c r="G149" s="228"/>
      <c r="H149" s="226"/>
      <c r="I149" s="226"/>
      <c r="J149" s="226" t="s">
        <v>1902</v>
      </c>
      <c r="K149" s="223"/>
    </row>
    <row r="150" spans="2:11" s="1" customFormat="1" ht="5.25" customHeight="1">
      <c r="B150" s="234"/>
      <c r="C150" s="229"/>
      <c r="D150" s="229"/>
      <c r="E150" s="229"/>
      <c r="F150" s="229"/>
      <c r="G150" s="230"/>
      <c r="H150" s="229"/>
      <c r="I150" s="229"/>
      <c r="J150" s="229"/>
      <c r="K150" s="257"/>
    </row>
    <row r="151" spans="2:11" s="1" customFormat="1" ht="15" customHeight="1">
      <c r="B151" s="234"/>
      <c r="C151" s="261" t="s">
        <v>1906</v>
      </c>
      <c r="D151" s="211"/>
      <c r="E151" s="211"/>
      <c r="F151" s="262" t="s">
        <v>1903</v>
      </c>
      <c r="G151" s="211"/>
      <c r="H151" s="261" t="s">
        <v>1943</v>
      </c>
      <c r="I151" s="261" t="s">
        <v>1905</v>
      </c>
      <c r="J151" s="261">
        <v>120</v>
      </c>
      <c r="K151" s="257"/>
    </row>
    <row r="152" spans="2:11" s="1" customFormat="1" ht="15" customHeight="1">
      <c r="B152" s="234"/>
      <c r="C152" s="261" t="s">
        <v>1952</v>
      </c>
      <c r="D152" s="211"/>
      <c r="E152" s="211"/>
      <c r="F152" s="262" t="s">
        <v>1903</v>
      </c>
      <c r="G152" s="211"/>
      <c r="H152" s="261" t="s">
        <v>1963</v>
      </c>
      <c r="I152" s="261" t="s">
        <v>1905</v>
      </c>
      <c r="J152" s="261" t="s">
        <v>1954</v>
      </c>
      <c r="K152" s="257"/>
    </row>
    <row r="153" spans="2:11" s="1" customFormat="1" ht="15" customHeight="1">
      <c r="B153" s="234"/>
      <c r="C153" s="261" t="s">
        <v>81</v>
      </c>
      <c r="D153" s="211"/>
      <c r="E153" s="211"/>
      <c r="F153" s="262" t="s">
        <v>1903</v>
      </c>
      <c r="G153" s="211"/>
      <c r="H153" s="261" t="s">
        <v>1964</v>
      </c>
      <c r="I153" s="261" t="s">
        <v>1905</v>
      </c>
      <c r="J153" s="261" t="s">
        <v>1954</v>
      </c>
      <c r="K153" s="257"/>
    </row>
    <row r="154" spans="2:11" s="1" customFormat="1" ht="15" customHeight="1">
      <c r="B154" s="234"/>
      <c r="C154" s="261" t="s">
        <v>1908</v>
      </c>
      <c r="D154" s="211"/>
      <c r="E154" s="211"/>
      <c r="F154" s="262" t="s">
        <v>1909</v>
      </c>
      <c r="G154" s="211"/>
      <c r="H154" s="261" t="s">
        <v>1943</v>
      </c>
      <c r="I154" s="261" t="s">
        <v>1905</v>
      </c>
      <c r="J154" s="261">
        <v>50</v>
      </c>
      <c r="K154" s="257"/>
    </row>
    <row r="155" spans="2:11" s="1" customFormat="1" ht="15" customHeight="1">
      <c r="B155" s="234"/>
      <c r="C155" s="261" t="s">
        <v>1911</v>
      </c>
      <c r="D155" s="211"/>
      <c r="E155" s="211"/>
      <c r="F155" s="262" t="s">
        <v>1903</v>
      </c>
      <c r="G155" s="211"/>
      <c r="H155" s="261" t="s">
        <v>1943</v>
      </c>
      <c r="I155" s="261" t="s">
        <v>1913</v>
      </c>
      <c r="J155" s="261"/>
      <c r="K155" s="257"/>
    </row>
    <row r="156" spans="2:11" s="1" customFormat="1" ht="15" customHeight="1">
      <c r="B156" s="234"/>
      <c r="C156" s="261" t="s">
        <v>1922</v>
      </c>
      <c r="D156" s="211"/>
      <c r="E156" s="211"/>
      <c r="F156" s="262" t="s">
        <v>1909</v>
      </c>
      <c r="G156" s="211"/>
      <c r="H156" s="261" t="s">
        <v>1943</v>
      </c>
      <c r="I156" s="261" t="s">
        <v>1905</v>
      </c>
      <c r="J156" s="261">
        <v>50</v>
      </c>
      <c r="K156" s="257"/>
    </row>
    <row r="157" spans="2:11" s="1" customFormat="1" ht="15" customHeight="1">
      <c r="B157" s="234"/>
      <c r="C157" s="261" t="s">
        <v>1930</v>
      </c>
      <c r="D157" s="211"/>
      <c r="E157" s="211"/>
      <c r="F157" s="262" t="s">
        <v>1909</v>
      </c>
      <c r="G157" s="211"/>
      <c r="H157" s="261" t="s">
        <v>1943</v>
      </c>
      <c r="I157" s="261" t="s">
        <v>1905</v>
      </c>
      <c r="J157" s="261">
        <v>50</v>
      </c>
      <c r="K157" s="257"/>
    </row>
    <row r="158" spans="2:11" s="1" customFormat="1" ht="15" customHeight="1">
      <c r="B158" s="234"/>
      <c r="C158" s="261" t="s">
        <v>1928</v>
      </c>
      <c r="D158" s="211"/>
      <c r="E158" s="211"/>
      <c r="F158" s="262" t="s">
        <v>1909</v>
      </c>
      <c r="G158" s="211"/>
      <c r="H158" s="261" t="s">
        <v>1943</v>
      </c>
      <c r="I158" s="261" t="s">
        <v>1905</v>
      </c>
      <c r="J158" s="261">
        <v>50</v>
      </c>
      <c r="K158" s="257"/>
    </row>
    <row r="159" spans="2:11" s="1" customFormat="1" ht="15" customHeight="1">
      <c r="B159" s="234"/>
      <c r="C159" s="261" t="s">
        <v>147</v>
      </c>
      <c r="D159" s="211"/>
      <c r="E159" s="211"/>
      <c r="F159" s="262" t="s">
        <v>1903</v>
      </c>
      <c r="G159" s="211"/>
      <c r="H159" s="261" t="s">
        <v>1965</v>
      </c>
      <c r="I159" s="261" t="s">
        <v>1905</v>
      </c>
      <c r="J159" s="261" t="s">
        <v>1966</v>
      </c>
      <c r="K159" s="257"/>
    </row>
    <row r="160" spans="2:11" s="1" customFormat="1" ht="15" customHeight="1">
      <c r="B160" s="234"/>
      <c r="C160" s="261" t="s">
        <v>1967</v>
      </c>
      <c r="D160" s="211"/>
      <c r="E160" s="211"/>
      <c r="F160" s="262" t="s">
        <v>1903</v>
      </c>
      <c r="G160" s="211"/>
      <c r="H160" s="261" t="s">
        <v>1968</v>
      </c>
      <c r="I160" s="261" t="s">
        <v>1938</v>
      </c>
      <c r="J160" s="261"/>
      <c r="K160" s="257"/>
    </row>
    <row r="161" spans="2:11" s="1" customFormat="1" ht="15" customHeight="1">
      <c r="B161" s="263"/>
      <c r="C161" s="243"/>
      <c r="D161" s="243"/>
      <c r="E161" s="243"/>
      <c r="F161" s="243"/>
      <c r="G161" s="243"/>
      <c r="H161" s="243"/>
      <c r="I161" s="243"/>
      <c r="J161" s="243"/>
      <c r="K161" s="264"/>
    </row>
    <row r="162" spans="2:11" s="1" customFormat="1" ht="18.75" customHeight="1">
      <c r="B162" s="245"/>
      <c r="C162" s="255"/>
      <c r="D162" s="255"/>
      <c r="E162" s="255"/>
      <c r="F162" s="265"/>
      <c r="G162" s="255"/>
      <c r="H162" s="255"/>
      <c r="I162" s="255"/>
      <c r="J162" s="255"/>
      <c r="K162" s="245"/>
    </row>
    <row r="163" spans="2:11" s="1" customFormat="1" ht="18.75" customHeight="1">
      <c r="B163" s="218"/>
      <c r="C163" s="218"/>
      <c r="D163" s="218"/>
      <c r="E163" s="218"/>
      <c r="F163" s="218"/>
      <c r="G163" s="218"/>
      <c r="H163" s="218"/>
      <c r="I163" s="218"/>
      <c r="J163" s="218"/>
      <c r="K163" s="218"/>
    </row>
    <row r="164" spans="2:11" s="1" customFormat="1" ht="7.5" customHeight="1">
      <c r="B164" s="200"/>
      <c r="C164" s="201"/>
      <c r="D164" s="201"/>
      <c r="E164" s="201"/>
      <c r="F164" s="201"/>
      <c r="G164" s="201"/>
      <c r="H164" s="201"/>
      <c r="I164" s="201"/>
      <c r="J164" s="201"/>
      <c r="K164" s="202"/>
    </row>
    <row r="165" spans="2:11" s="1" customFormat="1" ht="45" customHeight="1">
      <c r="B165" s="203"/>
      <c r="C165" s="332" t="s">
        <v>1969</v>
      </c>
      <c r="D165" s="332"/>
      <c r="E165" s="332"/>
      <c r="F165" s="332"/>
      <c r="G165" s="332"/>
      <c r="H165" s="332"/>
      <c r="I165" s="332"/>
      <c r="J165" s="332"/>
      <c r="K165" s="204"/>
    </row>
    <row r="166" spans="2:11" s="1" customFormat="1" ht="17.25" customHeight="1">
      <c r="B166" s="203"/>
      <c r="C166" s="224" t="s">
        <v>1897</v>
      </c>
      <c r="D166" s="224"/>
      <c r="E166" s="224"/>
      <c r="F166" s="224" t="s">
        <v>1898</v>
      </c>
      <c r="G166" s="266"/>
      <c r="H166" s="267" t="s">
        <v>53</v>
      </c>
      <c r="I166" s="267" t="s">
        <v>56</v>
      </c>
      <c r="J166" s="224" t="s">
        <v>1899</v>
      </c>
      <c r="K166" s="204"/>
    </row>
    <row r="167" spans="2:11" s="1" customFormat="1" ht="17.25" customHeight="1">
      <c r="B167" s="205"/>
      <c r="C167" s="226" t="s">
        <v>1900</v>
      </c>
      <c r="D167" s="226"/>
      <c r="E167" s="226"/>
      <c r="F167" s="227" t="s">
        <v>1901</v>
      </c>
      <c r="G167" s="268"/>
      <c r="H167" s="269"/>
      <c r="I167" s="269"/>
      <c r="J167" s="226" t="s">
        <v>1902</v>
      </c>
      <c r="K167" s="206"/>
    </row>
    <row r="168" spans="2:11" s="1" customFormat="1" ht="5.25" customHeight="1">
      <c r="B168" s="234"/>
      <c r="C168" s="229"/>
      <c r="D168" s="229"/>
      <c r="E168" s="229"/>
      <c r="F168" s="229"/>
      <c r="G168" s="230"/>
      <c r="H168" s="229"/>
      <c r="I168" s="229"/>
      <c r="J168" s="229"/>
      <c r="K168" s="257"/>
    </row>
    <row r="169" spans="2:11" s="1" customFormat="1" ht="15" customHeight="1">
      <c r="B169" s="234"/>
      <c r="C169" s="211" t="s">
        <v>1906</v>
      </c>
      <c r="D169" s="211"/>
      <c r="E169" s="211"/>
      <c r="F169" s="232" t="s">
        <v>1903</v>
      </c>
      <c r="G169" s="211"/>
      <c r="H169" s="211" t="s">
        <v>1943</v>
      </c>
      <c r="I169" s="211" t="s">
        <v>1905</v>
      </c>
      <c r="J169" s="211">
        <v>120</v>
      </c>
      <c r="K169" s="257"/>
    </row>
    <row r="170" spans="2:11" s="1" customFormat="1" ht="15" customHeight="1">
      <c r="B170" s="234"/>
      <c r="C170" s="211" t="s">
        <v>1952</v>
      </c>
      <c r="D170" s="211"/>
      <c r="E170" s="211"/>
      <c r="F170" s="232" t="s">
        <v>1903</v>
      </c>
      <c r="G170" s="211"/>
      <c r="H170" s="211" t="s">
        <v>1953</v>
      </c>
      <c r="I170" s="211" t="s">
        <v>1905</v>
      </c>
      <c r="J170" s="211" t="s">
        <v>1954</v>
      </c>
      <c r="K170" s="257"/>
    </row>
    <row r="171" spans="2:11" s="1" customFormat="1" ht="15" customHeight="1">
      <c r="B171" s="234"/>
      <c r="C171" s="211" t="s">
        <v>81</v>
      </c>
      <c r="D171" s="211"/>
      <c r="E171" s="211"/>
      <c r="F171" s="232" t="s">
        <v>1903</v>
      </c>
      <c r="G171" s="211"/>
      <c r="H171" s="211" t="s">
        <v>1970</v>
      </c>
      <c r="I171" s="211" t="s">
        <v>1905</v>
      </c>
      <c r="J171" s="211" t="s">
        <v>1954</v>
      </c>
      <c r="K171" s="257"/>
    </row>
    <row r="172" spans="2:11" s="1" customFormat="1" ht="15" customHeight="1">
      <c r="B172" s="234"/>
      <c r="C172" s="211" t="s">
        <v>1908</v>
      </c>
      <c r="D172" s="211"/>
      <c r="E172" s="211"/>
      <c r="F172" s="232" t="s">
        <v>1909</v>
      </c>
      <c r="G172" s="211"/>
      <c r="H172" s="211" t="s">
        <v>1970</v>
      </c>
      <c r="I172" s="211" t="s">
        <v>1905</v>
      </c>
      <c r="J172" s="211">
        <v>50</v>
      </c>
      <c r="K172" s="257"/>
    </row>
    <row r="173" spans="2:11" s="1" customFormat="1" ht="15" customHeight="1">
      <c r="B173" s="234"/>
      <c r="C173" s="211" t="s">
        <v>1911</v>
      </c>
      <c r="D173" s="211"/>
      <c r="E173" s="211"/>
      <c r="F173" s="232" t="s">
        <v>1903</v>
      </c>
      <c r="G173" s="211"/>
      <c r="H173" s="211" t="s">
        <v>1970</v>
      </c>
      <c r="I173" s="211" t="s">
        <v>1913</v>
      </c>
      <c r="J173" s="211"/>
      <c r="K173" s="257"/>
    </row>
    <row r="174" spans="2:11" s="1" customFormat="1" ht="15" customHeight="1">
      <c r="B174" s="234"/>
      <c r="C174" s="211" t="s">
        <v>1922</v>
      </c>
      <c r="D174" s="211"/>
      <c r="E174" s="211"/>
      <c r="F174" s="232" t="s">
        <v>1909</v>
      </c>
      <c r="G174" s="211"/>
      <c r="H174" s="211" t="s">
        <v>1970</v>
      </c>
      <c r="I174" s="211" t="s">
        <v>1905</v>
      </c>
      <c r="J174" s="211">
        <v>50</v>
      </c>
      <c r="K174" s="257"/>
    </row>
    <row r="175" spans="2:11" s="1" customFormat="1" ht="15" customHeight="1">
      <c r="B175" s="234"/>
      <c r="C175" s="211" t="s">
        <v>1930</v>
      </c>
      <c r="D175" s="211"/>
      <c r="E175" s="211"/>
      <c r="F175" s="232" t="s">
        <v>1909</v>
      </c>
      <c r="G175" s="211"/>
      <c r="H175" s="211" t="s">
        <v>1970</v>
      </c>
      <c r="I175" s="211" t="s">
        <v>1905</v>
      </c>
      <c r="J175" s="211">
        <v>50</v>
      </c>
      <c r="K175" s="257"/>
    </row>
    <row r="176" spans="2:11" s="1" customFormat="1" ht="15" customHeight="1">
      <c r="B176" s="234"/>
      <c r="C176" s="211" t="s">
        <v>1928</v>
      </c>
      <c r="D176" s="211"/>
      <c r="E176" s="211"/>
      <c r="F176" s="232" t="s">
        <v>1909</v>
      </c>
      <c r="G176" s="211"/>
      <c r="H176" s="211" t="s">
        <v>1970</v>
      </c>
      <c r="I176" s="211" t="s">
        <v>1905</v>
      </c>
      <c r="J176" s="211">
        <v>50</v>
      </c>
      <c r="K176" s="257"/>
    </row>
    <row r="177" spans="2:11" s="1" customFormat="1" ht="15" customHeight="1">
      <c r="B177" s="234"/>
      <c r="C177" s="211" t="s">
        <v>168</v>
      </c>
      <c r="D177" s="211"/>
      <c r="E177" s="211"/>
      <c r="F177" s="232" t="s">
        <v>1903</v>
      </c>
      <c r="G177" s="211"/>
      <c r="H177" s="211" t="s">
        <v>1971</v>
      </c>
      <c r="I177" s="211" t="s">
        <v>1972</v>
      </c>
      <c r="J177" s="211"/>
      <c r="K177" s="257"/>
    </row>
    <row r="178" spans="2:11" s="1" customFormat="1" ht="15" customHeight="1">
      <c r="B178" s="234"/>
      <c r="C178" s="211" t="s">
        <v>56</v>
      </c>
      <c r="D178" s="211"/>
      <c r="E178" s="211"/>
      <c r="F178" s="232" t="s">
        <v>1903</v>
      </c>
      <c r="G178" s="211"/>
      <c r="H178" s="211" t="s">
        <v>1973</v>
      </c>
      <c r="I178" s="211" t="s">
        <v>1974</v>
      </c>
      <c r="J178" s="211">
        <v>1</v>
      </c>
      <c r="K178" s="257"/>
    </row>
    <row r="179" spans="2:11" s="1" customFormat="1" ht="15" customHeight="1">
      <c r="B179" s="234"/>
      <c r="C179" s="211" t="s">
        <v>52</v>
      </c>
      <c r="D179" s="211"/>
      <c r="E179" s="211"/>
      <c r="F179" s="232" t="s">
        <v>1903</v>
      </c>
      <c r="G179" s="211"/>
      <c r="H179" s="211" t="s">
        <v>1975</v>
      </c>
      <c r="I179" s="211" t="s">
        <v>1905</v>
      </c>
      <c r="J179" s="211">
        <v>20</v>
      </c>
      <c r="K179" s="257"/>
    </row>
    <row r="180" spans="2:11" s="1" customFormat="1" ht="15" customHeight="1">
      <c r="B180" s="234"/>
      <c r="C180" s="211" t="s">
        <v>53</v>
      </c>
      <c r="D180" s="211"/>
      <c r="E180" s="211"/>
      <c r="F180" s="232" t="s">
        <v>1903</v>
      </c>
      <c r="G180" s="211"/>
      <c r="H180" s="211" t="s">
        <v>1976</v>
      </c>
      <c r="I180" s="211" t="s">
        <v>1905</v>
      </c>
      <c r="J180" s="211">
        <v>255</v>
      </c>
      <c r="K180" s="257"/>
    </row>
    <row r="181" spans="2:11" s="1" customFormat="1" ht="15" customHeight="1">
      <c r="B181" s="234"/>
      <c r="C181" s="211" t="s">
        <v>169</v>
      </c>
      <c r="D181" s="211"/>
      <c r="E181" s="211"/>
      <c r="F181" s="232" t="s">
        <v>1903</v>
      </c>
      <c r="G181" s="211"/>
      <c r="H181" s="211" t="s">
        <v>1867</v>
      </c>
      <c r="I181" s="211" t="s">
        <v>1905</v>
      </c>
      <c r="J181" s="211">
        <v>10</v>
      </c>
      <c r="K181" s="257"/>
    </row>
    <row r="182" spans="2:11" s="1" customFormat="1" ht="15" customHeight="1">
      <c r="B182" s="234"/>
      <c r="C182" s="211" t="s">
        <v>170</v>
      </c>
      <c r="D182" s="211"/>
      <c r="E182" s="211"/>
      <c r="F182" s="232" t="s">
        <v>1903</v>
      </c>
      <c r="G182" s="211"/>
      <c r="H182" s="211" t="s">
        <v>1977</v>
      </c>
      <c r="I182" s="211" t="s">
        <v>1938</v>
      </c>
      <c r="J182" s="211"/>
      <c r="K182" s="257"/>
    </row>
    <row r="183" spans="2:11" s="1" customFormat="1" ht="15" customHeight="1">
      <c r="B183" s="234"/>
      <c r="C183" s="211" t="s">
        <v>1978</v>
      </c>
      <c r="D183" s="211"/>
      <c r="E183" s="211"/>
      <c r="F183" s="232" t="s">
        <v>1903</v>
      </c>
      <c r="G183" s="211"/>
      <c r="H183" s="211" t="s">
        <v>1979</v>
      </c>
      <c r="I183" s="211" t="s">
        <v>1938</v>
      </c>
      <c r="J183" s="211"/>
      <c r="K183" s="257"/>
    </row>
    <row r="184" spans="2:11" s="1" customFormat="1" ht="15" customHeight="1">
      <c r="B184" s="234"/>
      <c r="C184" s="211" t="s">
        <v>1967</v>
      </c>
      <c r="D184" s="211"/>
      <c r="E184" s="211"/>
      <c r="F184" s="232" t="s">
        <v>1903</v>
      </c>
      <c r="G184" s="211"/>
      <c r="H184" s="211" t="s">
        <v>1980</v>
      </c>
      <c r="I184" s="211" t="s">
        <v>1938</v>
      </c>
      <c r="J184" s="211"/>
      <c r="K184" s="257"/>
    </row>
    <row r="185" spans="2:11" s="1" customFormat="1" ht="15" customHeight="1">
      <c r="B185" s="234"/>
      <c r="C185" s="211" t="s">
        <v>172</v>
      </c>
      <c r="D185" s="211"/>
      <c r="E185" s="211"/>
      <c r="F185" s="232" t="s">
        <v>1909</v>
      </c>
      <c r="G185" s="211"/>
      <c r="H185" s="211" t="s">
        <v>1981</v>
      </c>
      <c r="I185" s="211" t="s">
        <v>1905</v>
      </c>
      <c r="J185" s="211">
        <v>50</v>
      </c>
      <c r="K185" s="257"/>
    </row>
    <row r="186" spans="2:11" s="1" customFormat="1" ht="15" customHeight="1">
      <c r="B186" s="234"/>
      <c r="C186" s="211" t="s">
        <v>1982</v>
      </c>
      <c r="D186" s="211"/>
      <c r="E186" s="211"/>
      <c r="F186" s="232" t="s">
        <v>1909</v>
      </c>
      <c r="G186" s="211"/>
      <c r="H186" s="211" t="s">
        <v>1983</v>
      </c>
      <c r="I186" s="211" t="s">
        <v>1984</v>
      </c>
      <c r="J186" s="211"/>
      <c r="K186" s="257"/>
    </row>
    <row r="187" spans="2:11" s="1" customFormat="1" ht="15" customHeight="1">
      <c r="B187" s="234"/>
      <c r="C187" s="211" t="s">
        <v>1985</v>
      </c>
      <c r="D187" s="211"/>
      <c r="E187" s="211"/>
      <c r="F187" s="232" t="s">
        <v>1909</v>
      </c>
      <c r="G187" s="211"/>
      <c r="H187" s="211" t="s">
        <v>1986</v>
      </c>
      <c r="I187" s="211" t="s">
        <v>1984</v>
      </c>
      <c r="J187" s="211"/>
      <c r="K187" s="257"/>
    </row>
    <row r="188" spans="2:11" s="1" customFormat="1" ht="15" customHeight="1">
      <c r="B188" s="234"/>
      <c r="C188" s="211" t="s">
        <v>1987</v>
      </c>
      <c r="D188" s="211"/>
      <c r="E188" s="211"/>
      <c r="F188" s="232" t="s">
        <v>1909</v>
      </c>
      <c r="G188" s="211"/>
      <c r="H188" s="211" t="s">
        <v>1988</v>
      </c>
      <c r="I188" s="211" t="s">
        <v>1984</v>
      </c>
      <c r="J188" s="211"/>
      <c r="K188" s="257"/>
    </row>
    <row r="189" spans="2:11" s="1" customFormat="1" ht="15" customHeight="1">
      <c r="B189" s="234"/>
      <c r="C189" s="270" t="s">
        <v>1989</v>
      </c>
      <c r="D189" s="211"/>
      <c r="E189" s="211"/>
      <c r="F189" s="232" t="s">
        <v>1909</v>
      </c>
      <c r="G189" s="211"/>
      <c r="H189" s="211" t="s">
        <v>1990</v>
      </c>
      <c r="I189" s="211" t="s">
        <v>1991</v>
      </c>
      <c r="J189" s="271" t="s">
        <v>1992</v>
      </c>
      <c r="K189" s="257"/>
    </row>
    <row r="190" spans="2:11" s="1" customFormat="1" ht="15" customHeight="1">
      <c r="B190" s="234"/>
      <c r="C190" s="270" t="s">
        <v>41</v>
      </c>
      <c r="D190" s="211"/>
      <c r="E190" s="211"/>
      <c r="F190" s="232" t="s">
        <v>1903</v>
      </c>
      <c r="G190" s="211"/>
      <c r="H190" s="208" t="s">
        <v>1993</v>
      </c>
      <c r="I190" s="211" t="s">
        <v>1994</v>
      </c>
      <c r="J190" s="211"/>
      <c r="K190" s="257"/>
    </row>
    <row r="191" spans="2:11" s="1" customFormat="1" ht="15" customHeight="1">
      <c r="B191" s="234"/>
      <c r="C191" s="270" t="s">
        <v>1995</v>
      </c>
      <c r="D191" s="211"/>
      <c r="E191" s="211"/>
      <c r="F191" s="232" t="s">
        <v>1903</v>
      </c>
      <c r="G191" s="211"/>
      <c r="H191" s="211" t="s">
        <v>1996</v>
      </c>
      <c r="I191" s="211" t="s">
        <v>1938</v>
      </c>
      <c r="J191" s="211"/>
      <c r="K191" s="257"/>
    </row>
    <row r="192" spans="2:11" s="1" customFormat="1" ht="15" customHeight="1">
      <c r="B192" s="234"/>
      <c r="C192" s="270" t="s">
        <v>1997</v>
      </c>
      <c r="D192" s="211"/>
      <c r="E192" s="211"/>
      <c r="F192" s="232" t="s">
        <v>1903</v>
      </c>
      <c r="G192" s="211"/>
      <c r="H192" s="211" t="s">
        <v>1998</v>
      </c>
      <c r="I192" s="211" t="s">
        <v>1938</v>
      </c>
      <c r="J192" s="211"/>
      <c r="K192" s="257"/>
    </row>
    <row r="193" spans="2:11" s="1" customFormat="1" ht="15" customHeight="1">
      <c r="B193" s="234"/>
      <c r="C193" s="270" t="s">
        <v>1999</v>
      </c>
      <c r="D193" s="211"/>
      <c r="E193" s="211"/>
      <c r="F193" s="232" t="s">
        <v>1909</v>
      </c>
      <c r="G193" s="211"/>
      <c r="H193" s="211" t="s">
        <v>2000</v>
      </c>
      <c r="I193" s="211" t="s">
        <v>1938</v>
      </c>
      <c r="J193" s="211"/>
      <c r="K193" s="257"/>
    </row>
    <row r="194" spans="2:11" s="1" customFormat="1" ht="15" customHeight="1">
      <c r="B194" s="263"/>
      <c r="C194" s="272"/>
      <c r="D194" s="243"/>
      <c r="E194" s="243"/>
      <c r="F194" s="243"/>
      <c r="G194" s="243"/>
      <c r="H194" s="243"/>
      <c r="I194" s="243"/>
      <c r="J194" s="243"/>
      <c r="K194" s="264"/>
    </row>
    <row r="195" spans="2:11" s="1" customFormat="1" ht="18.75" customHeight="1">
      <c r="B195" s="245"/>
      <c r="C195" s="255"/>
      <c r="D195" s="255"/>
      <c r="E195" s="255"/>
      <c r="F195" s="265"/>
      <c r="G195" s="255"/>
      <c r="H195" s="255"/>
      <c r="I195" s="255"/>
      <c r="J195" s="255"/>
      <c r="K195" s="245"/>
    </row>
    <row r="196" spans="2:11" s="1" customFormat="1" ht="18.75" customHeight="1">
      <c r="B196" s="245"/>
      <c r="C196" s="255"/>
      <c r="D196" s="255"/>
      <c r="E196" s="255"/>
      <c r="F196" s="265"/>
      <c r="G196" s="255"/>
      <c r="H196" s="255"/>
      <c r="I196" s="255"/>
      <c r="J196" s="255"/>
      <c r="K196" s="245"/>
    </row>
    <row r="197" spans="2:11" s="1" customFormat="1" ht="18.75" customHeight="1">
      <c r="B197" s="218"/>
      <c r="C197" s="218"/>
      <c r="D197" s="218"/>
      <c r="E197" s="218"/>
      <c r="F197" s="218"/>
      <c r="G197" s="218"/>
      <c r="H197" s="218"/>
      <c r="I197" s="218"/>
      <c r="J197" s="218"/>
      <c r="K197" s="218"/>
    </row>
    <row r="198" spans="2:11" s="1" customFormat="1" ht="13.5">
      <c r="B198" s="200"/>
      <c r="C198" s="201"/>
      <c r="D198" s="201"/>
      <c r="E198" s="201"/>
      <c r="F198" s="201"/>
      <c r="G198" s="201"/>
      <c r="H198" s="201"/>
      <c r="I198" s="201"/>
      <c r="J198" s="201"/>
      <c r="K198" s="202"/>
    </row>
    <row r="199" spans="2:11" s="1" customFormat="1" ht="21">
      <c r="B199" s="203"/>
      <c r="C199" s="332" t="s">
        <v>2001</v>
      </c>
      <c r="D199" s="332"/>
      <c r="E199" s="332"/>
      <c r="F199" s="332"/>
      <c r="G199" s="332"/>
      <c r="H199" s="332"/>
      <c r="I199" s="332"/>
      <c r="J199" s="332"/>
      <c r="K199" s="204"/>
    </row>
    <row r="200" spans="2:11" s="1" customFormat="1" ht="25.5" customHeight="1">
      <c r="B200" s="203"/>
      <c r="C200" s="273" t="s">
        <v>2002</v>
      </c>
      <c r="D200" s="273"/>
      <c r="E200" s="273"/>
      <c r="F200" s="273" t="s">
        <v>2003</v>
      </c>
      <c r="G200" s="274"/>
      <c r="H200" s="338" t="s">
        <v>2004</v>
      </c>
      <c r="I200" s="338"/>
      <c r="J200" s="338"/>
      <c r="K200" s="204"/>
    </row>
    <row r="201" spans="2:11" s="1" customFormat="1" ht="5.25" customHeight="1">
      <c r="B201" s="234"/>
      <c r="C201" s="229"/>
      <c r="D201" s="229"/>
      <c r="E201" s="229"/>
      <c r="F201" s="229"/>
      <c r="G201" s="255"/>
      <c r="H201" s="229"/>
      <c r="I201" s="229"/>
      <c r="J201" s="229"/>
      <c r="K201" s="257"/>
    </row>
    <row r="202" spans="2:11" s="1" customFormat="1" ht="15" customHeight="1">
      <c r="B202" s="234"/>
      <c r="C202" s="211" t="s">
        <v>1994</v>
      </c>
      <c r="D202" s="211"/>
      <c r="E202" s="211"/>
      <c r="F202" s="232" t="s">
        <v>42</v>
      </c>
      <c r="G202" s="211"/>
      <c r="H202" s="337" t="s">
        <v>2005</v>
      </c>
      <c r="I202" s="337"/>
      <c r="J202" s="337"/>
      <c r="K202" s="257"/>
    </row>
    <row r="203" spans="2:11" s="1" customFormat="1" ht="15" customHeight="1">
      <c r="B203" s="234"/>
      <c r="C203" s="211"/>
      <c r="D203" s="211"/>
      <c r="E203" s="211"/>
      <c r="F203" s="232" t="s">
        <v>43</v>
      </c>
      <c r="G203" s="211"/>
      <c r="H203" s="337" t="s">
        <v>2006</v>
      </c>
      <c r="I203" s="337"/>
      <c r="J203" s="337"/>
      <c r="K203" s="257"/>
    </row>
    <row r="204" spans="2:11" s="1" customFormat="1" ht="15" customHeight="1">
      <c r="B204" s="234"/>
      <c r="C204" s="211"/>
      <c r="D204" s="211"/>
      <c r="E204" s="211"/>
      <c r="F204" s="232" t="s">
        <v>46</v>
      </c>
      <c r="G204" s="211"/>
      <c r="H204" s="337" t="s">
        <v>2007</v>
      </c>
      <c r="I204" s="337"/>
      <c r="J204" s="337"/>
      <c r="K204" s="257"/>
    </row>
    <row r="205" spans="2:11" s="1" customFormat="1" ht="15" customHeight="1">
      <c r="B205" s="234"/>
      <c r="C205" s="211"/>
      <c r="D205" s="211"/>
      <c r="E205" s="211"/>
      <c r="F205" s="232" t="s">
        <v>44</v>
      </c>
      <c r="G205" s="211"/>
      <c r="H205" s="337" t="s">
        <v>2008</v>
      </c>
      <c r="I205" s="337"/>
      <c r="J205" s="337"/>
      <c r="K205" s="257"/>
    </row>
    <row r="206" spans="2:11" s="1" customFormat="1" ht="15" customHeight="1">
      <c r="B206" s="234"/>
      <c r="C206" s="211"/>
      <c r="D206" s="211"/>
      <c r="E206" s="211"/>
      <c r="F206" s="232" t="s">
        <v>45</v>
      </c>
      <c r="G206" s="211"/>
      <c r="H206" s="337" t="s">
        <v>2009</v>
      </c>
      <c r="I206" s="337"/>
      <c r="J206" s="337"/>
      <c r="K206" s="257"/>
    </row>
    <row r="207" spans="2:11" s="1" customFormat="1" ht="15" customHeight="1">
      <c r="B207" s="234"/>
      <c r="C207" s="211"/>
      <c r="D207" s="211"/>
      <c r="E207" s="211"/>
      <c r="F207" s="232"/>
      <c r="G207" s="211"/>
      <c r="H207" s="211"/>
      <c r="I207" s="211"/>
      <c r="J207" s="211"/>
      <c r="K207" s="257"/>
    </row>
    <row r="208" spans="2:11" s="1" customFormat="1" ht="15" customHeight="1">
      <c r="B208" s="234"/>
      <c r="C208" s="211" t="s">
        <v>1950</v>
      </c>
      <c r="D208" s="211"/>
      <c r="E208" s="211"/>
      <c r="F208" s="232" t="s">
        <v>77</v>
      </c>
      <c r="G208" s="211"/>
      <c r="H208" s="337" t="s">
        <v>2010</v>
      </c>
      <c r="I208" s="337"/>
      <c r="J208" s="337"/>
      <c r="K208" s="257"/>
    </row>
    <row r="209" spans="2:11" s="1" customFormat="1" ht="15" customHeight="1">
      <c r="B209" s="234"/>
      <c r="C209" s="211"/>
      <c r="D209" s="211"/>
      <c r="E209" s="211"/>
      <c r="F209" s="232" t="s">
        <v>1846</v>
      </c>
      <c r="G209" s="211"/>
      <c r="H209" s="337" t="s">
        <v>1847</v>
      </c>
      <c r="I209" s="337"/>
      <c r="J209" s="337"/>
      <c r="K209" s="257"/>
    </row>
    <row r="210" spans="2:11" s="1" customFormat="1" ht="15" customHeight="1">
      <c r="B210" s="234"/>
      <c r="C210" s="211"/>
      <c r="D210" s="211"/>
      <c r="E210" s="211"/>
      <c r="F210" s="232" t="s">
        <v>1844</v>
      </c>
      <c r="G210" s="211"/>
      <c r="H210" s="337" t="s">
        <v>2011</v>
      </c>
      <c r="I210" s="337"/>
      <c r="J210" s="337"/>
      <c r="K210" s="257"/>
    </row>
    <row r="211" spans="2:11" s="1" customFormat="1" ht="15" customHeight="1">
      <c r="B211" s="275"/>
      <c r="C211" s="211"/>
      <c r="D211" s="211"/>
      <c r="E211" s="211"/>
      <c r="F211" s="232" t="s">
        <v>1848</v>
      </c>
      <c r="G211" s="270"/>
      <c r="H211" s="336" t="s">
        <v>1849</v>
      </c>
      <c r="I211" s="336"/>
      <c r="J211" s="336"/>
      <c r="K211" s="276"/>
    </row>
    <row r="212" spans="2:11" s="1" customFormat="1" ht="15" customHeight="1">
      <c r="B212" s="275"/>
      <c r="C212" s="211"/>
      <c r="D212" s="211"/>
      <c r="E212" s="211"/>
      <c r="F212" s="232" t="s">
        <v>1850</v>
      </c>
      <c r="G212" s="270"/>
      <c r="H212" s="336" t="s">
        <v>2012</v>
      </c>
      <c r="I212" s="336"/>
      <c r="J212" s="336"/>
      <c r="K212" s="276"/>
    </row>
    <row r="213" spans="2:11" s="1" customFormat="1" ht="15" customHeight="1">
      <c r="B213" s="275"/>
      <c r="C213" s="211"/>
      <c r="D213" s="211"/>
      <c r="E213" s="211"/>
      <c r="F213" s="232"/>
      <c r="G213" s="270"/>
      <c r="H213" s="261"/>
      <c r="I213" s="261"/>
      <c r="J213" s="261"/>
      <c r="K213" s="276"/>
    </row>
    <row r="214" spans="2:11" s="1" customFormat="1" ht="15" customHeight="1">
      <c r="B214" s="275"/>
      <c r="C214" s="211" t="s">
        <v>1974</v>
      </c>
      <c r="D214" s="211"/>
      <c r="E214" s="211"/>
      <c r="F214" s="232">
        <v>1</v>
      </c>
      <c r="G214" s="270"/>
      <c r="H214" s="336" t="s">
        <v>2013</v>
      </c>
      <c r="I214" s="336"/>
      <c r="J214" s="336"/>
      <c r="K214" s="276"/>
    </row>
    <row r="215" spans="2:11" s="1" customFormat="1" ht="15" customHeight="1">
      <c r="B215" s="275"/>
      <c r="C215" s="211"/>
      <c r="D215" s="211"/>
      <c r="E215" s="211"/>
      <c r="F215" s="232">
        <v>2</v>
      </c>
      <c r="G215" s="270"/>
      <c r="H215" s="336" t="s">
        <v>2014</v>
      </c>
      <c r="I215" s="336"/>
      <c r="J215" s="336"/>
      <c r="K215" s="276"/>
    </row>
    <row r="216" spans="2:11" s="1" customFormat="1" ht="15" customHeight="1">
      <c r="B216" s="275"/>
      <c r="C216" s="211"/>
      <c r="D216" s="211"/>
      <c r="E216" s="211"/>
      <c r="F216" s="232">
        <v>3</v>
      </c>
      <c r="G216" s="270"/>
      <c r="H216" s="336" t="s">
        <v>2015</v>
      </c>
      <c r="I216" s="336"/>
      <c r="J216" s="336"/>
      <c r="K216" s="276"/>
    </row>
    <row r="217" spans="2:11" s="1" customFormat="1" ht="15" customHeight="1">
      <c r="B217" s="275"/>
      <c r="C217" s="211"/>
      <c r="D217" s="211"/>
      <c r="E217" s="211"/>
      <c r="F217" s="232">
        <v>4</v>
      </c>
      <c r="G217" s="270"/>
      <c r="H217" s="336" t="s">
        <v>2016</v>
      </c>
      <c r="I217" s="336"/>
      <c r="J217" s="336"/>
      <c r="K217" s="276"/>
    </row>
    <row r="218" spans="2:11" s="1" customFormat="1" ht="12.75" customHeight="1">
      <c r="B218" s="277"/>
      <c r="C218" s="278"/>
      <c r="D218" s="278"/>
      <c r="E218" s="278"/>
      <c r="F218" s="278"/>
      <c r="G218" s="278"/>
      <c r="H218" s="278"/>
      <c r="I218" s="278"/>
      <c r="J218" s="278"/>
      <c r="K218" s="27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workbookViewId="0" topLeftCell="A98">
      <selection activeCell="D106" sqref="D106:D17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90</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497</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145</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ROUND(J103,2)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ROUND((SUM(BE103:BE174)),2)</f>
        <v>0</v>
      </c>
      <c r="G37" s="33"/>
      <c r="H37" s="33"/>
      <c r="I37" s="105">
        <v>0.21</v>
      </c>
      <c r="J37" s="104">
        <f>ROUND(((SUM(BE103:BE174))*I37),2)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ROUND((SUM(BF103:BF174)),2)</f>
        <v>0</v>
      </c>
      <c r="G38" s="33"/>
      <c r="H38" s="33"/>
      <c r="I38" s="105">
        <v>0.15</v>
      </c>
      <c r="J38" s="104">
        <f>ROUND(((SUM(BF103:BF174))*I38),2)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ROUND((SUM(BG103:BG174)),2)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ROUND((SUM(BH103:BH174)),2)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ROUND((SUM(BI103:BI174)),2)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2 - Kuchyňka typ A1-A4</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J103</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J104</f>
        <v>0</v>
      </c>
      <c r="L68" s="115"/>
    </row>
    <row r="69" spans="2:12" s="10" customFormat="1" ht="19.9" customHeight="1">
      <c r="B69" s="119"/>
      <c r="D69" s="120" t="s">
        <v>152</v>
      </c>
      <c r="E69" s="121"/>
      <c r="F69" s="121"/>
      <c r="G69" s="121"/>
      <c r="H69" s="121"/>
      <c r="I69" s="121"/>
      <c r="J69" s="122">
        <f>J105</f>
        <v>0</v>
      </c>
      <c r="L69" s="119"/>
    </row>
    <row r="70" spans="2:12" s="10" customFormat="1" ht="19.9" customHeight="1">
      <c r="B70" s="119"/>
      <c r="D70" s="120" t="s">
        <v>153</v>
      </c>
      <c r="E70" s="121"/>
      <c r="F70" s="121"/>
      <c r="G70" s="121"/>
      <c r="H70" s="121"/>
      <c r="I70" s="121"/>
      <c r="J70" s="122">
        <f>J112</f>
        <v>0</v>
      </c>
      <c r="L70" s="119"/>
    </row>
    <row r="71" spans="2:12" s="10" customFormat="1" ht="14.85" customHeight="1">
      <c r="B71" s="119"/>
      <c r="D71" s="120" t="s">
        <v>154</v>
      </c>
      <c r="E71" s="121"/>
      <c r="F71" s="121"/>
      <c r="G71" s="121"/>
      <c r="H71" s="121"/>
      <c r="I71" s="121"/>
      <c r="J71" s="122">
        <f>J113</f>
        <v>0</v>
      </c>
      <c r="L71" s="119"/>
    </row>
    <row r="72" spans="2:12" s="10" customFormat="1" ht="14.85" customHeight="1">
      <c r="B72" s="119"/>
      <c r="D72" s="120" t="s">
        <v>155</v>
      </c>
      <c r="E72" s="121"/>
      <c r="F72" s="121"/>
      <c r="G72" s="121"/>
      <c r="H72" s="121"/>
      <c r="I72" s="121"/>
      <c r="J72" s="122">
        <f>J115</f>
        <v>0</v>
      </c>
      <c r="L72" s="119"/>
    </row>
    <row r="73" spans="2:12" s="10" customFormat="1" ht="19.9" customHeight="1">
      <c r="B73" s="119"/>
      <c r="D73" s="120" t="s">
        <v>156</v>
      </c>
      <c r="E73" s="121"/>
      <c r="F73" s="121"/>
      <c r="G73" s="121"/>
      <c r="H73" s="121"/>
      <c r="I73" s="121"/>
      <c r="J73" s="122">
        <f>J118</f>
        <v>0</v>
      </c>
      <c r="L73" s="119"/>
    </row>
    <row r="74" spans="2:12" s="10" customFormat="1" ht="19.9" customHeight="1">
      <c r="B74" s="119"/>
      <c r="D74" s="120" t="s">
        <v>157</v>
      </c>
      <c r="E74" s="121"/>
      <c r="F74" s="121"/>
      <c r="G74" s="121"/>
      <c r="H74" s="121"/>
      <c r="I74" s="121"/>
      <c r="J74" s="122">
        <f>J124</f>
        <v>0</v>
      </c>
      <c r="L74" s="119"/>
    </row>
    <row r="75" spans="2:12" s="9" customFormat="1" ht="24.95" customHeight="1">
      <c r="B75" s="115"/>
      <c r="D75" s="116" t="s">
        <v>158</v>
      </c>
      <c r="E75" s="117"/>
      <c r="F75" s="117"/>
      <c r="G75" s="117"/>
      <c r="H75" s="117"/>
      <c r="I75" s="117"/>
      <c r="J75" s="118">
        <f>J126</f>
        <v>0</v>
      </c>
      <c r="L75" s="115"/>
    </row>
    <row r="76" spans="2:12" s="10" customFormat="1" ht="19.9" customHeight="1">
      <c r="B76" s="119"/>
      <c r="D76" s="120" t="s">
        <v>161</v>
      </c>
      <c r="E76" s="121"/>
      <c r="F76" s="121"/>
      <c r="G76" s="121"/>
      <c r="H76" s="121"/>
      <c r="I76" s="121"/>
      <c r="J76" s="122">
        <f>J127</f>
        <v>0</v>
      </c>
      <c r="L76" s="119"/>
    </row>
    <row r="77" spans="2:12" s="10" customFormat="1" ht="19.9" customHeight="1">
      <c r="B77" s="119"/>
      <c r="D77" s="120" t="s">
        <v>162</v>
      </c>
      <c r="E77" s="121"/>
      <c r="F77" s="121"/>
      <c r="G77" s="121"/>
      <c r="H77" s="121"/>
      <c r="I77" s="121"/>
      <c r="J77" s="122">
        <f>J133</f>
        <v>0</v>
      </c>
      <c r="L77" s="119"/>
    </row>
    <row r="78" spans="2:12" s="10" customFormat="1" ht="19.9" customHeight="1">
      <c r="B78" s="119"/>
      <c r="D78" s="120" t="s">
        <v>164</v>
      </c>
      <c r="E78" s="121"/>
      <c r="F78" s="121"/>
      <c r="G78" s="121"/>
      <c r="H78" s="121"/>
      <c r="I78" s="121"/>
      <c r="J78" s="122">
        <f>J143</f>
        <v>0</v>
      </c>
      <c r="L78" s="119"/>
    </row>
    <row r="79" spans="2:12" s="10" customFormat="1" ht="19.9" customHeight="1">
      <c r="B79" s="119"/>
      <c r="D79" s="120" t="s">
        <v>166</v>
      </c>
      <c r="E79" s="121"/>
      <c r="F79" s="121"/>
      <c r="G79" s="121"/>
      <c r="H79" s="121"/>
      <c r="I79" s="121"/>
      <c r="J79" s="122">
        <f>J155</f>
        <v>0</v>
      </c>
      <c r="L79" s="119"/>
    </row>
    <row r="80" spans="1:31" s="2" customFormat="1" ht="21.75" customHeight="1">
      <c r="A80" s="33"/>
      <c r="B80" s="34"/>
      <c r="C80" s="33"/>
      <c r="D80" s="33"/>
      <c r="E80" s="33"/>
      <c r="F80" s="33"/>
      <c r="G80" s="33"/>
      <c r="H80" s="33"/>
      <c r="I80" s="33"/>
      <c r="J80" s="33"/>
      <c r="K80" s="33"/>
      <c r="L80" s="99"/>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44"/>
      <c r="J81" s="44"/>
      <c r="K81" s="44"/>
      <c r="L81" s="99"/>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46"/>
      <c r="J85" s="46"/>
      <c r="K85" s="46"/>
      <c r="L85" s="99"/>
      <c r="S85" s="33"/>
      <c r="T85" s="33"/>
      <c r="U85" s="33"/>
      <c r="V85" s="33"/>
      <c r="W85" s="33"/>
      <c r="X85" s="33"/>
      <c r="Y85" s="33"/>
      <c r="Z85" s="33"/>
      <c r="AA85" s="33"/>
      <c r="AB85" s="33"/>
      <c r="AC85" s="33"/>
      <c r="AD85" s="33"/>
      <c r="AE85" s="33"/>
    </row>
    <row r="86" spans="1:31" s="2" customFormat="1" ht="24.95" customHeight="1">
      <c r="A86" s="33"/>
      <c r="B86" s="34"/>
      <c r="C86" s="22" t="s">
        <v>167</v>
      </c>
      <c r="D86" s="33"/>
      <c r="E86" s="33"/>
      <c r="F86" s="33"/>
      <c r="G86" s="33"/>
      <c r="H86" s="33"/>
      <c r="I86" s="33"/>
      <c r="J86" s="33"/>
      <c r="K86" s="33"/>
      <c r="L86" s="99"/>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33"/>
      <c r="J87" s="33"/>
      <c r="K87" s="33"/>
      <c r="L87" s="99"/>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33"/>
      <c r="J88" s="33"/>
      <c r="K88" s="33"/>
      <c r="L88" s="99"/>
      <c r="S88" s="33"/>
      <c r="T88" s="33"/>
      <c r="U88" s="33"/>
      <c r="V88" s="33"/>
      <c r="W88" s="33"/>
      <c r="X88" s="33"/>
      <c r="Y88" s="33"/>
      <c r="Z88" s="33"/>
      <c r="AA88" s="33"/>
      <c r="AB88" s="33"/>
      <c r="AC88" s="33"/>
      <c r="AD88" s="33"/>
      <c r="AE88" s="33"/>
    </row>
    <row r="89" spans="1:31" s="2" customFormat="1" ht="16.5" customHeight="1">
      <c r="A89" s="33"/>
      <c r="B89" s="34"/>
      <c r="C89" s="33"/>
      <c r="D89" s="33"/>
      <c r="E89" s="326" t="str">
        <f>E7</f>
        <v>Rekonstrukce koupelen</v>
      </c>
      <c r="F89" s="327"/>
      <c r="G89" s="327"/>
      <c r="H89" s="327"/>
      <c r="I89" s="33"/>
      <c r="J89" s="33"/>
      <c r="K89" s="33"/>
      <c r="L89" s="99"/>
      <c r="S89" s="33"/>
      <c r="T89" s="33"/>
      <c r="U89" s="33"/>
      <c r="V89" s="33"/>
      <c r="W89" s="33"/>
      <c r="X89" s="33"/>
      <c r="Y89" s="33"/>
      <c r="Z89" s="33"/>
      <c r="AA89" s="33"/>
      <c r="AB89" s="33"/>
      <c r="AC89" s="33"/>
      <c r="AD89" s="33"/>
      <c r="AE89" s="33"/>
    </row>
    <row r="90" spans="2:12" s="1" customFormat="1" ht="12" customHeight="1">
      <c r="B90" s="21"/>
      <c r="C90" s="28" t="s">
        <v>139</v>
      </c>
      <c r="L90" s="21"/>
    </row>
    <row r="91" spans="2:12" s="1" customFormat="1" ht="16.5" customHeight="1">
      <c r="B91" s="21"/>
      <c r="E91" s="326" t="s">
        <v>140</v>
      </c>
      <c r="F91" s="301"/>
      <c r="G91" s="301"/>
      <c r="H91" s="301"/>
      <c r="L91" s="21"/>
    </row>
    <row r="92" spans="2:12" s="1" customFormat="1" ht="12" customHeight="1">
      <c r="B92" s="21"/>
      <c r="C92" s="28" t="s">
        <v>141</v>
      </c>
      <c r="L92" s="21"/>
    </row>
    <row r="93" spans="1:31" s="2" customFormat="1" ht="16.5" customHeight="1">
      <c r="A93" s="33"/>
      <c r="B93" s="34"/>
      <c r="C93" s="33"/>
      <c r="D93" s="33"/>
      <c r="E93" s="328" t="s">
        <v>142</v>
      </c>
      <c r="F93" s="329"/>
      <c r="G93" s="329"/>
      <c r="H93" s="329"/>
      <c r="I93" s="33"/>
      <c r="J93" s="33"/>
      <c r="K93" s="33"/>
      <c r="L93" s="99"/>
      <c r="S93" s="33"/>
      <c r="T93" s="33"/>
      <c r="U93" s="33"/>
      <c r="V93" s="33"/>
      <c r="W93" s="33"/>
      <c r="X93" s="33"/>
      <c r="Y93" s="33"/>
      <c r="Z93" s="33"/>
      <c r="AA93" s="33"/>
      <c r="AB93" s="33"/>
      <c r="AC93" s="33"/>
      <c r="AD93" s="33"/>
      <c r="AE93" s="33"/>
    </row>
    <row r="94" spans="1:31" s="2" customFormat="1" ht="12" customHeight="1">
      <c r="A94" s="33"/>
      <c r="B94" s="34"/>
      <c r="C94" s="28" t="s">
        <v>143</v>
      </c>
      <c r="D94" s="33"/>
      <c r="E94" s="33"/>
      <c r="F94" s="33"/>
      <c r="G94" s="33"/>
      <c r="H94" s="33"/>
      <c r="I94" s="33"/>
      <c r="J94" s="33"/>
      <c r="K94" s="33"/>
      <c r="L94" s="99"/>
      <c r="S94" s="33"/>
      <c r="T94" s="33"/>
      <c r="U94" s="33"/>
      <c r="V94" s="33"/>
      <c r="W94" s="33"/>
      <c r="X94" s="33"/>
      <c r="Y94" s="33"/>
      <c r="Z94" s="33"/>
      <c r="AA94" s="33"/>
      <c r="AB94" s="33"/>
      <c r="AC94" s="33"/>
      <c r="AD94" s="33"/>
      <c r="AE94" s="33"/>
    </row>
    <row r="95" spans="1:31" s="2" customFormat="1" ht="16.5" customHeight="1">
      <c r="A95" s="33"/>
      <c r="B95" s="34"/>
      <c r="C95" s="33"/>
      <c r="D95" s="33"/>
      <c r="E95" s="302" t="str">
        <f>E13</f>
        <v>2 - Kuchyňka typ A1-A4</v>
      </c>
      <c r="F95" s="329"/>
      <c r="G95" s="329"/>
      <c r="H95" s="329"/>
      <c r="I95" s="33"/>
      <c r="J95" s="33"/>
      <c r="K95" s="33"/>
      <c r="L95" s="99"/>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9"/>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28" t="s">
        <v>23</v>
      </c>
      <c r="J97" s="51" t="str">
        <f>IF(J16="","",J16)</f>
        <v>28. 8. 2018</v>
      </c>
      <c r="K97" s="33"/>
      <c r="L97" s="99"/>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9"/>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28" t="s">
        <v>31</v>
      </c>
      <c r="J99" s="31" t="str">
        <f>E25</f>
        <v>PROJECTICA s.r.o..</v>
      </c>
      <c r="K99" s="33"/>
      <c r="L99" s="99"/>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28" t="s">
        <v>34</v>
      </c>
      <c r="J100" s="31" t="str">
        <f>E28</f>
        <v xml:space="preserve"> </v>
      </c>
      <c r="K100" s="33"/>
      <c r="L100" s="99"/>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11" customFormat="1" ht="29.25" customHeight="1">
      <c r="A102" s="123"/>
      <c r="B102" s="124"/>
      <c r="C102" s="125" t="s">
        <v>168</v>
      </c>
      <c r="D102" s="126" t="s">
        <v>56</v>
      </c>
      <c r="E102" s="126" t="s">
        <v>52</v>
      </c>
      <c r="F102" s="126" t="s">
        <v>53</v>
      </c>
      <c r="G102" s="126" t="s">
        <v>169</v>
      </c>
      <c r="H102" s="126" t="s">
        <v>170</v>
      </c>
      <c r="I102" s="126" t="s">
        <v>171</v>
      </c>
      <c r="J102" s="126" t="s">
        <v>148</v>
      </c>
      <c r="K102" s="127" t="s">
        <v>172</v>
      </c>
      <c r="L102" s="128"/>
      <c r="M102" s="59" t="s">
        <v>3</v>
      </c>
      <c r="N102" s="60" t="s">
        <v>41</v>
      </c>
      <c r="O102" s="60" t="s">
        <v>173</v>
      </c>
      <c r="P102" s="60" t="s">
        <v>174</v>
      </c>
      <c r="Q102" s="60" t="s">
        <v>175</v>
      </c>
      <c r="R102" s="60" t="s">
        <v>176</v>
      </c>
      <c r="S102" s="60" t="s">
        <v>177</v>
      </c>
      <c r="T102" s="61" t="s">
        <v>178</v>
      </c>
      <c r="U102" s="123"/>
      <c r="V102" s="123"/>
      <c r="W102" s="123"/>
      <c r="X102" s="123"/>
      <c r="Y102" s="123"/>
      <c r="Z102" s="123"/>
      <c r="AA102" s="123"/>
      <c r="AB102" s="123"/>
      <c r="AC102" s="123"/>
      <c r="AD102" s="123"/>
      <c r="AE102" s="123"/>
    </row>
    <row r="103" spans="1:63" s="2" customFormat="1" ht="22.9" customHeight="1">
      <c r="A103" s="33"/>
      <c r="B103" s="34"/>
      <c r="C103" s="66" t="s">
        <v>179</v>
      </c>
      <c r="D103" s="33"/>
      <c r="E103" s="33"/>
      <c r="F103" s="33"/>
      <c r="G103" s="33"/>
      <c r="H103" s="33"/>
      <c r="I103" s="33"/>
      <c r="J103" s="129">
        <f>BK103</f>
        <v>0</v>
      </c>
      <c r="K103" s="33"/>
      <c r="L103" s="34"/>
      <c r="M103" s="62"/>
      <c r="N103" s="52"/>
      <c r="O103" s="63"/>
      <c r="P103" s="130">
        <f>P104+P126</f>
        <v>0</v>
      </c>
      <c r="Q103" s="63"/>
      <c r="R103" s="130">
        <f>R104+R126</f>
        <v>0.19137900000000002</v>
      </c>
      <c r="S103" s="63"/>
      <c r="T103" s="131">
        <f>T104+T126</f>
        <v>1.414885</v>
      </c>
      <c r="U103" s="33"/>
      <c r="V103" s="33"/>
      <c r="W103" s="33"/>
      <c r="X103" s="33"/>
      <c r="Y103" s="33"/>
      <c r="Z103" s="33"/>
      <c r="AA103" s="33"/>
      <c r="AB103" s="33"/>
      <c r="AC103" s="33"/>
      <c r="AD103" s="33"/>
      <c r="AE103" s="33"/>
      <c r="AT103" s="18" t="s">
        <v>70</v>
      </c>
      <c r="AU103" s="18" t="s">
        <v>149</v>
      </c>
      <c r="BK103" s="132">
        <f>BK104+BK126</f>
        <v>0</v>
      </c>
    </row>
    <row r="104" spans="2:63" s="12" customFormat="1" ht="25.9" customHeight="1">
      <c r="B104" s="133"/>
      <c r="D104" s="134" t="s">
        <v>70</v>
      </c>
      <c r="E104" s="135" t="s">
        <v>180</v>
      </c>
      <c r="F104" s="135" t="s">
        <v>181</v>
      </c>
      <c r="I104" s="136"/>
      <c r="J104" s="137">
        <f>BK104</f>
        <v>0</v>
      </c>
      <c r="L104" s="133"/>
      <c r="M104" s="138"/>
      <c r="N104" s="139"/>
      <c r="O104" s="139"/>
      <c r="P104" s="140">
        <f>P105+P112+P118+P124</f>
        <v>0</v>
      </c>
      <c r="Q104" s="139"/>
      <c r="R104" s="140">
        <f>R105+R112+R118+R124</f>
        <v>0.033395</v>
      </c>
      <c r="S104" s="139"/>
      <c r="T104" s="141">
        <f>T105+T112+T118+T124</f>
        <v>0.0966</v>
      </c>
      <c r="AR104" s="134" t="s">
        <v>15</v>
      </c>
      <c r="AT104" s="142" t="s">
        <v>70</v>
      </c>
      <c r="AU104" s="142" t="s">
        <v>71</v>
      </c>
      <c r="AY104" s="134" t="s">
        <v>182</v>
      </c>
      <c r="BK104" s="143">
        <f>BK105+BK112+BK118+BK124</f>
        <v>0</v>
      </c>
    </row>
    <row r="105" spans="2:63" s="12" customFormat="1" ht="22.9" customHeight="1">
      <c r="B105" s="133"/>
      <c r="D105" s="134" t="s">
        <v>70</v>
      </c>
      <c r="E105" s="144" t="s">
        <v>126</v>
      </c>
      <c r="F105" s="144" t="s">
        <v>203</v>
      </c>
      <c r="I105" s="136"/>
      <c r="J105" s="145">
        <f>BK105</f>
        <v>0</v>
      </c>
      <c r="L105" s="133"/>
      <c r="M105" s="138"/>
      <c r="N105" s="139"/>
      <c r="O105" s="139"/>
      <c r="P105" s="140">
        <f>SUM(P106:P111)</f>
        <v>0</v>
      </c>
      <c r="Q105" s="139"/>
      <c r="R105" s="140">
        <f>SUM(R106:R111)</f>
        <v>0.033075</v>
      </c>
      <c r="S105" s="139"/>
      <c r="T105" s="141">
        <f>SUM(T106:T111)</f>
        <v>0</v>
      </c>
      <c r="AR105" s="134" t="s">
        <v>15</v>
      </c>
      <c r="AT105" s="142" t="s">
        <v>70</v>
      </c>
      <c r="AU105" s="142" t="s">
        <v>15</v>
      </c>
      <c r="AY105" s="134" t="s">
        <v>182</v>
      </c>
      <c r="BK105" s="143">
        <f>SUM(BK106:BK111)</f>
        <v>0</v>
      </c>
    </row>
    <row r="106" spans="1:65" s="2" customFormat="1" ht="36">
      <c r="A106" s="33"/>
      <c r="B106" s="146"/>
      <c r="C106" s="147" t="s">
        <v>15</v>
      </c>
      <c r="D106" s="346" t="s">
        <v>184</v>
      </c>
      <c r="E106" s="148" t="s">
        <v>204</v>
      </c>
      <c r="F106" s="149" t="s">
        <v>205</v>
      </c>
      <c r="G106" s="150" t="s">
        <v>187</v>
      </c>
      <c r="H106" s="151">
        <v>2.1</v>
      </c>
      <c r="I106" s="152"/>
      <c r="J106" s="153">
        <f>ROUND(I106*H106,2)</f>
        <v>0</v>
      </c>
      <c r="K106" s="149" t="s">
        <v>188</v>
      </c>
      <c r="L106" s="34"/>
      <c r="M106" s="154" t="s">
        <v>3</v>
      </c>
      <c r="N106" s="155" t="s">
        <v>42</v>
      </c>
      <c r="O106" s="54"/>
      <c r="P106" s="156">
        <f>O106*H106</f>
        <v>0</v>
      </c>
      <c r="Q106" s="156">
        <v>0.01575</v>
      </c>
      <c r="R106" s="156">
        <f>Q106*H106</f>
        <v>0.033075</v>
      </c>
      <c r="S106" s="156">
        <v>0</v>
      </c>
      <c r="T106" s="157">
        <f>S106*H106</f>
        <v>0</v>
      </c>
      <c r="U106" s="33"/>
      <c r="V106" s="33"/>
      <c r="W106" s="33"/>
      <c r="X106" s="33"/>
      <c r="Y106" s="33"/>
      <c r="Z106" s="33"/>
      <c r="AA106" s="33"/>
      <c r="AB106" s="33"/>
      <c r="AC106" s="33"/>
      <c r="AD106" s="33"/>
      <c r="AE106" s="33"/>
      <c r="AR106" s="158" t="s">
        <v>87</v>
      </c>
      <c r="AT106" s="158" t="s">
        <v>184</v>
      </c>
      <c r="AU106" s="158" t="s">
        <v>79</v>
      </c>
      <c r="AY106" s="18" t="s">
        <v>182</v>
      </c>
      <c r="BE106" s="159">
        <f>IF(N106="základní",J106,0)</f>
        <v>0</v>
      </c>
      <c r="BF106" s="159">
        <f>IF(N106="snížená",J106,0)</f>
        <v>0</v>
      </c>
      <c r="BG106" s="159">
        <f>IF(N106="zákl. přenesená",J106,0)</f>
        <v>0</v>
      </c>
      <c r="BH106" s="159">
        <f>IF(N106="sníž. přenesená",J106,0)</f>
        <v>0</v>
      </c>
      <c r="BI106" s="159">
        <f>IF(N106="nulová",J106,0)</f>
        <v>0</v>
      </c>
      <c r="BJ106" s="18" t="s">
        <v>15</v>
      </c>
      <c r="BK106" s="159">
        <f>ROUND(I106*H106,2)</f>
        <v>0</v>
      </c>
      <c r="BL106" s="18" t="s">
        <v>87</v>
      </c>
      <c r="BM106" s="158" t="s">
        <v>498</v>
      </c>
    </row>
    <row r="107" spans="2:51" s="13" customFormat="1" ht="12">
      <c r="B107" s="160"/>
      <c r="D107" s="347" t="s">
        <v>190</v>
      </c>
      <c r="E107" s="161" t="s">
        <v>3</v>
      </c>
      <c r="F107" s="162" t="s">
        <v>499</v>
      </c>
      <c r="H107" s="163">
        <v>2.1</v>
      </c>
      <c r="I107" s="164"/>
      <c r="L107" s="160"/>
      <c r="M107" s="165"/>
      <c r="N107" s="166"/>
      <c r="O107" s="166"/>
      <c r="P107" s="166"/>
      <c r="Q107" s="166"/>
      <c r="R107" s="166"/>
      <c r="S107" s="166"/>
      <c r="T107" s="167"/>
      <c r="AT107" s="161" t="s">
        <v>190</v>
      </c>
      <c r="AU107" s="161" t="s">
        <v>79</v>
      </c>
      <c r="AV107" s="13" t="s">
        <v>79</v>
      </c>
      <c r="AW107" s="13" t="s">
        <v>33</v>
      </c>
      <c r="AX107" s="13" t="s">
        <v>15</v>
      </c>
      <c r="AY107" s="161" t="s">
        <v>182</v>
      </c>
    </row>
    <row r="108" spans="1:65" s="2" customFormat="1" ht="33" customHeight="1">
      <c r="A108" s="33"/>
      <c r="B108" s="146"/>
      <c r="C108" s="147" t="s">
        <v>79</v>
      </c>
      <c r="D108" s="346" t="s">
        <v>184</v>
      </c>
      <c r="E108" s="148" t="s">
        <v>211</v>
      </c>
      <c r="F108" s="149" t="s">
        <v>212</v>
      </c>
      <c r="G108" s="150" t="s">
        <v>187</v>
      </c>
      <c r="H108" s="151">
        <v>8</v>
      </c>
      <c r="I108" s="152"/>
      <c r="J108" s="153">
        <f>ROUND(I108*H108,2)</f>
        <v>0</v>
      </c>
      <c r="K108" s="149" t="s">
        <v>188</v>
      </c>
      <c r="L108" s="34"/>
      <c r="M108" s="154" t="s">
        <v>3</v>
      </c>
      <c r="N108" s="155" t="s">
        <v>42</v>
      </c>
      <c r="O108" s="54"/>
      <c r="P108" s="156">
        <f>O108*H108</f>
        <v>0</v>
      </c>
      <c r="Q108" s="156">
        <v>0</v>
      </c>
      <c r="R108" s="156">
        <f>Q108*H108</f>
        <v>0</v>
      </c>
      <c r="S108" s="156">
        <v>0</v>
      </c>
      <c r="T108" s="157">
        <f>S108*H108</f>
        <v>0</v>
      </c>
      <c r="U108" s="33"/>
      <c r="V108" s="33"/>
      <c r="W108" s="33"/>
      <c r="X108" s="33"/>
      <c r="Y108" s="33"/>
      <c r="Z108" s="33"/>
      <c r="AA108" s="33"/>
      <c r="AB108" s="33"/>
      <c r="AC108" s="33"/>
      <c r="AD108" s="33"/>
      <c r="AE108" s="33"/>
      <c r="AR108" s="158" t="s">
        <v>87</v>
      </c>
      <c r="AT108" s="158" t="s">
        <v>184</v>
      </c>
      <c r="AU108" s="158" t="s">
        <v>79</v>
      </c>
      <c r="AY108" s="18" t="s">
        <v>182</v>
      </c>
      <c r="BE108" s="159">
        <f>IF(N108="základní",J108,0)</f>
        <v>0</v>
      </c>
      <c r="BF108" s="159">
        <f>IF(N108="snížená",J108,0)</f>
        <v>0</v>
      </c>
      <c r="BG108" s="159">
        <f>IF(N108="zákl. přenesená",J108,0)</f>
        <v>0</v>
      </c>
      <c r="BH108" s="159">
        <f>IF(N108="sníž. přenesená",J108,0)</f>
        <v>0</v>
      </c>
      <c r="BI108" s="159">
        <f>IF(N108="nulová",J108,0)</f>
        <v>0</v>
      </c>
      <c r="BJ108" s="18" t="s">
        <v>15</v>
      </c>
      <c r="BK108" s="159">
        <f>ROUND(I108*H108,2)</f>
        <v>0</v>
      </c>
      <c r="BL108" s="18" t="s">
        <v>87</v>
      </c>
      <c r="BM108" s="158" t="s">
        <v>500</v>
      </c>
    </row>
    <row r="109" spans="1:65" s="2" customFormat="1" ht="36">
      <c r="A109" s="33"/>
      <c r="B109" s="146"/>
      <c r="C109" s="147" t="s">
        <v>75</v>
      </c>
      <c r="D109" s="346" t="s">
        <v>184</v>
      </c>
      <c r="E109" s="148" t="s">
        <v>214</v>
      </c>
      <c r="F109" s="149" t="s">
        <v>215</v>
      </c>
      <c r="G109" s="150" t="s">
        <v>187</v>
      </c>
      <c r="H109" s="151">
        <v>7</v>
      </c>
      <c r="I109" s="152"/>
      <c r="J109" s="153">
        <f>ROUND(I109*H109,2)</f>
        <v>0</v>
      </c>
      <c r="K109" s="149" t="s">
        <v>188</v>
      </c>
      <c r="L109" s="34"/>
      <c r="M109" s="154" t="s">
        <v>3</v>
      </c>
      <c r="N109" s="155" t="s">
        <v>42</v>
      </c>
      <c r="O109" s="54"/>
      <c r="P109" s="156">
        <f>O109*H109</f>
        <v>0</v>
      </c>
      <c r="Q109" s="156">
        <v>0</v>
      </c>
      <c r="R109" s="156">
        <f>Q109*H109</f>
        <v>0</v>
      </c>
      <c r="S109" s="156">
        <v>0</v>
      </c>
      <c r="T109" s="157">
        <f>S109*H109</f>
        <v>0</v>
      </c>
      <c r="U109" s="33"/>
      <c r="V109" s="33"/>
      <c r="W109" s="33"/>
      <c r="X109" s="33"/>
      <c r="Y109" s="33"/>
      <c r="Z109" s="33"/>
      <c r="AA109" s="33"/>
      <c r="AB109" s="33"/>
      <c r="AC109" s="33"/>
      <c r="AD109" s="33"/>
      <c r="AE109" s="33"/>
      <c r="AR109" s="158" t="s">
        <v>87</v>
      </c>
      <c r="AT109" s="158" t="s">
        <v>184</v>
      </c>
      <c r="AU109" s="158" t="s">
        <v>79</v>
      </c>
      <c r="AY109" s="18" t="s">
        <v>182</v>
      </c>
      <c r="BE109" s="159">
        <f>IF(N109="základní",J109,0)</f>
        <v>0</v>
      </c>
      <c r="BF109" s="159">
        <f>IF(N109="snížená",J109,0)</f>
        <v>0</v>
      </c>
      <c r="BG109" s="159">
        <f>IF(N109="zákl. přenesená",J109,0)</f>
        <v>0</v>
      </c>
      <c r="BH109" s="159">
        <f>IF(N109="sníž. přenesená",J109,0)</f>
        <v>0</v>
      </c>
      <c r="BI109" s="159">
        <f>IF(N109="nulová",J109,0)</f>
        <v>0</v>
      </c>
      <c r="BJ109" s="18" t="s">
        <v>15</v>
      </c>
      <c r="BK109" s="159">
        <f>ROUND(I109*H109,2)</f>
        <v>0</v>
      </c>
      <c r="BL109" s="18" t="s">
        <v>87</v>
      </c>
      <c r="BM109" s="158" t="s">
        <v>501</v>
      </c>
    </row>
    <row r="110" spans="2:51" s="15" customFormat="1" ht="12">
      <c r="B110" s="176"/>
      <c r="D110" s="347" t="s">
        <v>190</v>
      </c>
      <c r="E110" s="177" t="s">
        <v>3</v>
      </c>
      <c r="F110" s="178" t="s">
        <v>217</v>
      </c>
      <c r="H110" s="177" t="s">
        <v>3</v>
      </c>
      <c r="I110" s="179"/>
      <c r="L110" s="176"/>
      <c r="M110" s="180"/>
      <c r="N110" s="181"/>
      <c r="O110" s="181"/>
      <c r="P110" s="181"/>
      <c r="Q110" s="181"/>
      <c r="R110" s="181"/>
      <c r="S110" s="181"/>
      <c r="T110" s="182"/>
      <c r="AT110" s="177" t="s">
        <v>190</v>
      </c>
      <c r="AU110" s="177" t="s">
        <v>79</v>
      </c>
      <c r="AV110" s="15" t="s">
        <v>15</v>
      </c>
      <c r="AW110" s="15" t="s">
        <v>33</v>
      </c>
      <c r="AX110" s="15" t="s">
        <v>71</v>
      </c>
      <c r="AY110" s="177" t="s">
        <v>182</v>
      </c>
    </row>
    <row r="111" spans="2:51" s="13" customFormat="1" ht="12">
      <c r="B111" s="160"/>
      <c r="D111" s="347" t="s">
        <v>190</v>
      </c>
      <c r="E111" s="161" t="s">
        <v>3</v>
      </c>
      <c r="F111" s="162" t="s">
        <v>502</v>
      </c>
      <c r="H111" s="163">
        <v>7</v>
      </c>
      <c r="I111" s="164"/>
      <c r="L111" s="160"/>
      <c r="M111" s="165"/>
      <c r="N111" s="166"/>
      <c r="O111" s="166"/>
      <c r="P111" s="166"/>
      <c r="Q111" s="166"/>
      <c r="R111" s="166"/>
      <c r="S111" s="166"/>
      <c r="T111" s="167"/>
      <c r="AT111" s="161" t="s">
        <v>190</v>
      </c>
      <c r="AU111" s="161" t="s">
        <v>79</v>
      </c>
      <c r="AV111" s="13" t="s">
        <v>79</v>
      </c>
      <c r="AW111" s="13" t="s">
        <v>33</v>
      </c>
      <c r="AX111" s="13" t="s">
        <v>15</v>
      </c>
      <c r="AY111" s="161" t="s">
        <v>182</v>
      </c>
    </row>
    <row r="112" spans="2:63" s="12" customFormat="1" ht="22.9" customHeight="1">
      <c r="B112" s="133"/>
      <c r="D112" s="348" t="s">
        <v>70</v>
      </c>
      <c r="E112" s="144" t="s">
        <v>219</v>
      </c>
      <c r="F112" s="144" t="s">
        <v>220</v>
      </c>
      <c r="I112" s="136"/>
      <c r="J112" s="145">
        <f>BK112</f>
        <v>0</v>
      </c>
      <c r="L112" s="133"/>
      <c r="M112" s="138"/>
      <c r="N112" s="139"/>
      <c r="O112" s="139"/>
      <c r="P112" s="140">
        <f>P113+P115</f>
        <v>0</v>
      </c>
      <c r="Q112" s="139"/>
      <c r="R112" s="140">
        <f>R113+R115</f>
        <v>0.00032</v>
      </c>
      <c r="S112" s="139"/>
      <c r="T112" s="141">
        <f>T113+T115</f>
        <v>0.0966</v>
      </c>
      <c r="AR112" s="134" t="s">
        <v>15</v>
      </c>
      <c r="AT112" s="142" t="s">
        <v>70</v>
      </c>
      <c r="AU112" s="142" t="s">
        <v>15</v>
      </c>
      <c r="AY112" s="134" t="s">
        <v>182</v>
      </c>
      <c r="BK112" s="143">
        <f>BK113+BK115</f>
        <v>0</v>
      </c>
    </row>
    <row r="113" spans="2:63" s="12" customFormat="1" ht="20.85" customHeight="1">
      <c r="B113" s="133"/>
      <c r="D113" s="348" t="s">
        <v>70</v>
      </c>
      <c r="E113" s="144" t="s">
        <v>221</v>
      </c>
      <c r="F113" s="144" t="s">
        <v>222</v>
      </c>
      <c r="I113" s="136"/>
      <c r="J113" s="145">
        <f>BK113</f>
        <v>0</v>
      </c>
      <c r="L113" s="133"/>
      <c r="M113" s="138"/>
      <c r="N113" s="139"/>
      <c r="O113" s="139"/>
      <c r="P113" s="140">
        <f>P114</f>
        <v>0</v>
      </c>
      <c r="Q113" s="139"/>
      <c r="R113" s="140">
        <f>R114</f>
        <v>0.00032</v>
      </c>
      <c r="S113" s="139"/>
      <c r="T113" s="141">
        <f>T114</f>
        <v>0</v>
      </c>
      <c r="AR113" s="134" t="s">
        <v>15</v>
      </c>
      <c r="AT113" s="142" t="s">
        <v>70</v>
      </c>
      <c r="AU113" s="142" t="s">
        <v>79</v>
      </c>
      <c r="AY113" s="134" t="s">
        <v>182</v>
      </c>
      <c r="BK113" s="143">
        <f>BK114</f>
        <v>0</v>
      </c>
    </row>
    <row r="114" spans="1:65" s="2" customFormat="1" ht="36">
      <c r="A114" s="33"/>
      <c r="B114" s="146"/>
      <c r="C114" s="147" t="s">
        <v>87</v>
      </c>
      <c r="D114" s="346" t="s">
        <v>184</v>
      </c>
      <c r="E114" s="148" t="s">
        <v>223</v>
      </c>
      <c r="F114" s="149" t="s">
        <v>224</v>
      </c>
      <c r="G114" s="150" t="s">
        <v>187</v>
      </c>
      <c r="H114" s="151">
        <v>8</v>
      </c>
      <c r="I114" s="152"/>
      <c r="J114" s="153">
        <f>ROUND(I114*H114,2)</f>
        <v>0</v>
      </c>
      <c r="K114" s="149" t="s">
        <v>188</v>
      </c>
      <c r="L114" s="34"/>
      <c r="M114" s="154" t="s">
        <v>3</v>
      </c>
      <c r="N114" s="155" t="s">
        <v>42</v>
      </c>
      <c r="O114" s="54"/>
      <c r="P114" s="156">
        <f>O114*H114</f>
        <v>0</v>
      </c>
      <c r="Q114" s="156">
        <v>4E-05</v>
      </c>
      <c r="R114" s="156">
        <f>Q114*H114</f>
        <v>0.00032</v>
      </c>
      <c r="S114" s="156">
        <v>0</v>
      </c>
      <c r="T114" s="157">
        <f>S114*H114</f>
        <v>0</v>
      </c>
      <c r="U114" s="33"/>
      <c r="V114" s="33"/>
      <c r="W114" s="33"/>
      <c r="X114" s="33"/>
      <c r="Y114" s="33"/>
      <c r="Z114" s="33"/>
      <c r="AA114" s="33"/>
      <c r="AB114" s="33"/>
      <c r="AC114" s="33"/>
      <c r="AD114" s="33"/>
      <c r="AE114" s="33"/>
      <c r="AR114" s="158" t="s">
        <v>87</v>
      </c>
      <c r="AT114" s="158" t="s">
        <v>184</v>
      </c>
      <c r="AU114" s="158" t="s">
        <v>75</v>
      </c>
      <c r="AY114" s="18" t="s">
        <v>182</v>
      </c>
      <c r="BE114" s="159">
        <f>IF(N114="základní",J114,0)</f>
        <v>0</v>
      </c>
      <c r="BF114" s="159">
        <f>IF(N114="snížená",J114,0)</f>
        <v>0</v>
      </c>
      <c r="BG114" s="159">
        <f>IF(N114="zákl. přenesená",J114,0)</f>
        <v>0</v>
      </c>
      <c r="BH114" s="159">
        <f>IF(N114="sníž. přenesená",J114,0)</f>
        <v>0</v>
      </c>
      <c r="BI114" s="159">
        <f>IF(N114="nulová",J114,0)</f>
        <v>0</v>
      </c>
      <c r="BJ114" s="18" t="s">
        <v>15</v>
      </c>
      <c r="BK114" s="159">
        <f>ROUND(I114*H114,2)</f>
        <v>0</v>
      </c>
      <c r="BL114" s="18" t="s">
        <v>87</v>
      </c>
      <c r="BM114" s="158" t="s">
        <v>503</v>
      </c>
    </row>
    <row r="115" spans="2:63" s="12" customFormat="1" ht="20.85" customHeight="1">
      <c r="B115" s="133"/>
      <c r="D115" s="348" t="s">
        <v>70</v>
      </c>
      <c r="E115" s="144" t="s">
        <v>227</v>
      </c>
      <c r="F115" s="144" t="s">
        <v>228</v>
      </c>
      <c r="I115" s="136"/>
      <c r="J115" s="145">
        <f>BK115</f>
        <v>0</v>
      </c>
      <c r="L115" s="133"/>
      <c r="M115" s="138"/>
      <c r="N115" s="139"/>
      <c r="O115" s="139"/>
      <c r="P115" s="140">
        <f>SUM(P116:P117)</f>
        <v>0</v>
      </c>
      <c r="Q115" s="139"/>
      <c r="R115" s="140">
        <f>SUM(R116:R117)</f>
        <v>0</v>
      </c>
      <c r="S115" s="139"/>
      <c r="T115" s="141">
        <f>SUM(T116:T117)</f>
        <v>0.0966</v>
      </c>
      <c r="AR115" s="134" t="s">
        <v>15</v>
      </c>
      <c r="AT115" s="142" t="s">
        <v>70</v>
      </c>
      <c r="AU115" s="142" t="s">
        <v>79</v>
      </c>
      <c r="AY115" s="134" t="s">
        <v>182</v>
      </c>
      <c r="BK115" s="143">
        <f>SUM(BK116:BK117)</f>
        <v>0</v>
      </c>
    </row>
    <row r="116" spans="1:65" s="2" customFormat="1" ht="36">
      <c r="A116" s="33"/>
      <c r="B116" s="146"/>
      <c r="C116" s="147" t="s">
        <v>111</v>
      </c>
      <c r="D116" s="346" t="s">
        <v>184</v>
      </c>
      <c r="E116" s="148" t="s">
        <v>236</v>
      </c>
      <c r="F116" s="149" t="s">
        <v>237</v>
      </c>
      <c r="G116" s="150" t="s">
        <v>187</v>
      </c>
      <c r="H116" s="151">
        <v>2.1</v>
      </c>
      <c r="I116" s="152"/>
      <c r="J116" s="153">
        <f>ROUND(I116*H116,2)</f>
        <v>0</v>
      </c>
      <c r="K116" s="149" t="s">
        <v>188</v>
      </c>
      <c r="L116" s="34"/>
      <c r="M116" s="154" t="s">
        <v>3</v>
      </c>
      <c r="N116" s="155" t="s">
        <v>42</v>
      </c>
      <c r="O116" s="54"/>
      <c r="P116" s="156">
        <f>O116*H116</f>
        <v>0</v>
      </c>
      <c r="Q116" s="156">
        <v>0</v>
      </c>
      <c r="R116" s="156">
        <f>Q116*H116</f>
        <v>0</v>
      </c>
      <c r="S116" s="156">
        <v>0.046</v>
      </c>
      <c r="T116" s="157">
        <f>S116*H116</f>
        <v>0.0966</v>
      </c>
      <c r="U116" s="33"/>
      <c r="V116" s="33"/>
      <c r="W116" s="33"/>
      <c r="X116" s="33"/>
      <c r="Y116" s="33"/>
      <c r="Z116" s="33"/>
      <c r="AA116" s="33"/>
      <c r="AB116" s="33"/>
      <c r="AC116" s="33"/>
      <c r="AD116" s="33"/>
      <c r="AE116" s="33"/>
      <c r="AR116" s="158" t="s">
        <v>87</v>
      </c>
      <c r="AT116" s="158" t="s">
        <v>184</v>
      </c>
      <c r="AU116" s="158" t="s">
        <v>75</v>
      </c>
      <c r="AY116" s="18" t="s">
        <v>182</v>
      </c>
      <c r="BE116" s="159">
        <f>IF(N116="základní",J116,0)</f>
        <v>0</v>
      </c>
      <c r="BF116" s="159">
        <f>IF(N116="snížená",J116,0)</f>
        <v>0</v>
      </c>
      <c r="BG116" s="159">
        <f>IF(N116="zákl. přenesená",J116,0)</f>
        <v>0</v>
      </c>
      <c r="BH116" s="159">
        <f>IF(N116="sníž. přenesená",J116,0)</f>
        <v>0</v>
      </c>
      <c r="BI116" s="159">
        <f>IF(N116="nulová",J116,0)</f>
        <v>0</v>
      </c>
      <c r="BJ116" s="18" t="s">
        <v>15</v>
      </c>
      <c r="BK116" s="159">
        <f>ROUND(I116*H116,2)</f>
        <v>0</v>
      </c>
      <c r="BL116" s="18" t="s">
        <v>87</v>
      </c>
      <c r="BM116" s="158" t="s">
        <v>504</v>
      </c>
    </row>
    <row r="117" spans="2:51" s="13" customFormat="1" ht="12">
      <c r="B117" s="160"/>
      <c r="D117" s="347" t="s">
        <v>190</v>
      </c>
      <c r="E117" s="161" t="s">
        <v>3</v>
      </c>
      <c r="F117" s="162" t="s">
        <v>499</v>
      </c>
      <c r="H117" s="163">
        <v>2.1</v>
      </c>
      <c r="I117" s="164"/>
      <c r="L117" s="160"/>
      <c r="M117" s="165"/>
      <c r="N117" s="166"/>
      <c r="O117" s="166"/>
      <c r="P117" s="166"/>
      <c r="Q117" s="166"/>
      <c r="R117" s="166"/>
      <c r="S117" s="166"/>
      <c r="T117" s="167"/>
      <c r="AT117" s="161" t="s">
        <v>190</v>
      </c>
      <c r="AU117" s="161" t="s">
        <v>75</v>
      </c>
      <c r="AV117" s="13" t="s">
        <v>79</v>
      </c>
      <c r="AW117" s="13" t="s">
        <v>33</v>
      </c>
      <c r="AX117" s="13" t="s">
        <v>15</v>
      </c>
      <c r="AY117" s="161" t="s">
        <v>182</v>
      </c>
    </row>
    <row r="118" spans="2:63" s="12" customFormat="1" ht="22.9" customHeight="1">
      <c r="B118" s="133"/>
      <c r="D118" s="348" t="s">
        <v>70</v>
      </c>
      <c r="E118" s="144" t="s">
        <v>240</v>
      </c>
      <c r="F118" s="144" t="s">
        <v>241</v>
      </c>
      <c r="I118" s="136"/>
      <c r="J118" s="145">
        <f>BK118</f>
        <v>0</v>
      </c>
      <c r="L118" s="133"/>
      <c r="M118" s="138"/>
      <c r="N118" s="139"/>
      <c r="O118" s="139"/>
      <c r="P118" s="140">
        <f>SUM(P119:P123)</f>
        <v>0</v>
      </c>
      <c r="Q118" s="139"/>
      <c r="R118" s="140">
        <f>SUM(R119:R123)</f>
        <v>0</v>
      </c>
      <c r="S118" s="139"/>
      <c r="T118" s="141">
        <f>SUM(T119:T123)</f>
        <v>0</v>
      </c>
      <c r="AR118" s="134" t="s">
        <v>15</v>
      </c>
      <c r="AT118" s="142" t="s">
        <v>70</v>
      </c>
      <c r="AU118" s="142" t="s">
        <v>15</v>
      </c>
      <c r="AY118" s="134" t="s">
        <v>182</v>
      </c>
      <c r="BK118" s="143">
        <f>SUM(BK119:BK123)</f>
        <v>0</v>
      </c>
    </row>
    <row r="119" spans="1:65" s="2" customFormat="1" ht="36">
      <c r="A119" s="33"/>
      <c r="B119" s="146"/>
      <c r="C119" s="147" t="s">
        <v>126</v>
      </c>
      <c r="D119" s="346" t="s">
        <v>184</v>
      </c>
      <c r="E119" s="148" t="s">
        <v>243</v>
      </c>
      <c r="F119" s="149" t="s">
        <v>244</v>
      </c>
      <c r="G119" s="150" t="s">
        <v>245</v>
      </c>
      <c r="H119" s="151">
        <v>1.415</v>
      </c>
      <c r="I119" s="152"/>
      <c r="J119" s="153">
        <f>ROUND(I119*H119,2)</f>
        <v>0</v>
      </c>
      <c r="K119" s="149" t="s">
        <v>188</v>
      </c>
      <c r="L119" s="34"/>
      <c r="M119" s="154" t="s">
        <v>3</v>
      </c>
      <c r="N119" s="155" t="s">
        <v>42</v>
      </c>
      <c r="O119" s="54"/>
      <c r="P119" s="156">
        <f>O119*H119</f>
        <v>0</v>
      </c>
      <c r="Q119" s="156">
        <v>0</v>
      </c>
      <c r="R119" s="156">
        <f>Q119*H119</f>
        <v>0</v>
      </c>
      <c r="S119" s="156">
        <v>0</v>
      </c>
      <c r="T119" s="157">
        <f>S119*H119</f>
        <v>0</v>
      </c>
      <c r="U119" s="33"/>
      <c r="V119" s="33"/>
      <c r="W119" s="33"/>
      <c r="X119" s="33"/>
      <c r="Y119" s="33"/>
      <c r="Z119" s="33"/>
      <c r="AA119" s="33"/>
      <c r="AB119" s="33"/>
      <c r="AC119" s="33"/>
      <c r="AD119" s="33"/>
      <c r="AE119" s="33"/>
      <c r="AR119" s="158" t="s">
        <v>87</v>
      </c>
      <c r="AT119" s="158" t="s">
        <v>184</v>
      </c>
      <c r="AU119" s="158" t="s">
        <v>79</v>
      </c>
      <c r="AY119" s="18" t="s">
        <v>182</v>
      </c>
      <c r="BE119" s="159">
        <f>IF(N119="základní",J119,0)</f>
        <v>0</v>
      </c>
      <c r="BF119" s="159">
        <f>IF(N119="snížená",J119,0)</f>
        <v>0</v>
      </c>
      <c r="BG119" s="159">
        <f>IF(N119="zákl. přenesená",J119,0)</f>
        <v>0</v>
      </c>
      <c r="BH119" s="159">
        <f>IF(N119="sníž. přenesená",J119,0)</f>
        <v>0</v>
      </c>
      <c r="BI119" s="159">
        <f>IF(N119="nulová",J119,0)</f>
        <v>0</v>
      </c>
      <c r="BJ119" s="18" t="s">
        <v>15</v>
      </c>
      <c r="BK119" s="159">
        <f>ROUND(I119*H119,2)</f>
        <v>0</v>
      </c>
      <c r="BL119" s="18" t="s">
        <v>87</v>
      </c>
      <c r="BM119" s="158" t="s">
        <v>505</v>
      </c>
    </row>
    <row r="120" spans="1:65" s="2" customFormat="1" ht="33" customHeight="1">
      <c r="A120" s="33"/>
      <c r="B120" s="146"/>
      <c r="C120" s="147" t="s">
        <v>129</v>
      </c>
      <c r="D120" s="346" t="s">
        <v>184</v>
      </c>
      <c r="E120" s="148" t="s">
        <v>248</v>
      </c>
      <c r="F120" s="149" t="s">
        <v>249</v>
      </c>
      <c r="G120" s="150" t="s">
        <v>245</v>
      </c>
      <c r="H120" s="151">
        <v>1.415</v>
      </c>
      <c r="I120" s="152"/>
      <c r="J120" s="153">
        <f>ROUND(I120*H120,2)</f>
        <v>0</v>
      </c>
      <c r="K120" s="149" t="s">
        <v>188</v>
      </c>
      <c r="L120" s="34"/>
      <c r="M120" s="154" t="s">
        <v>3</v>
      </c>
      <c r="N120" s="155" t="s">
        <v>42</v>
      </c>
      <c r="O120" s="54"/>
      <c r="P120" s="156">
        <f>O120*H120</f>
        <v>0</v>
      </c>
      <c r="Q120" s="156">
        <v>0</v>
      </c>
      <c r="R120" s="156">
        <f>Q120*H120</f>
        <v>0</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506</v>
      </c>
    </row>
    <row r="121" spans="1:65" s="2" customFormat="1" ht="44.25" customHeight="1">
      <c r="A121" s="33"/>
      <c r="B121" s="146"/>
      <c r="C121" s="147" t="s">
        <v>132</v>
      </c>
      <c r="D121" s="346" t="s">
        <v>184</v>
      </c>
      <c r="E121" s="148" t="s">
        <v>252</v>
      </c>
      <c r="F121" s="149" t="s">
        <v>253</v>
      </c>
      <c r="G121" s="150" t="s">
        <v>245</v>
      </c>
      <c r="H121" s="151">
        <v>42.45</v>
      </c>
      <c r="I121" s="152"/>
      <c r="J121" s="153">
        <f>ROUND(I121*H121,2)</f>
        <v>0</v>
      </c>
      <c r="K121" s="149" t="s">
        <v>188</v>
      </c>
      <c r="L121" s="34"/>
      <c r="M121" s="154" t="s">
        <v>3</v>
      </c>
      <c r="N121" s="155" t="s">
        <v>42</v>
      </c>
      <c r="O121" s="54"/>
      <c r="P121" s="156">
        <f>O121*H121</f>
        <v>0</v>
      </c>
      <c r="Q121" s="156">
        <v>0</v>
      </c>
      <c r="R121" s="156">
        <f>Q121*H121</f>
        <v>0</v>
      </c>
      <c r="S121" s="156">
        <v>0</v>
      </c>
      <c r="T121" s="157">
        <f>S121*H121</f>
        <v>0</v>
      </c>
      <c r="U121" s="33"/>
      <c r="V121" s="33"/>
      <c r="W121" s="33"/>
      <c r="X121" s="33"/>
      <c r="Y121" s="33"/>
      <c r="Z121" s="33"/>
      <c r="AA121" s="33"/>
      <c r="AB121" s="33"/>
      <c r="AC121" s="33"/>
      <c r="AD121" s="33"/>
      <c r="AE121" s="33"/>
      <c r="AR121" s="158" t="s">
        <v>87</v>
      </c>
      <c r="AT121" s="158" t="s">
        <v>184</v>
      </c>
      <c r="AU121" s="158" t="s">
        <v>79</v>
      </c>
      <c r="AY121" s="18" t="s">
        <v>182</v>
      </c>
      <c r="BE121" s="159">
        <f>IF(N121="základní",J121,0)</f>
        <v>0</v>
      </c>
      <c r="BF121" s="159">
        <f>IF(N121="snížená",J121,0)</f>
        <v>0</v>
      </c>
      <c r="BG121" s="159">
        <f>IF(N121="zákl. přenesená",J121,0)</f>
        <v>0</v>
      </c>
      <c r="BH121" s="159">
        <f>IF(N121="sníž. přenesená",J121,0)</f>
        <v>0</v>
      </c>
      <c r="BI121" s="159">
        <f>IF(N121="nulová",J121,0)</f>
        <v>0</v>
      </c>
      <c r="BJ121" s="18" t="s">
        <v>15</v>
      </c>
      <c r="BK121" s="159">
        <f>ROUND(I121*H121,2)</f>
        <v>0</v>
      </c>
      <c r="BL121" s="18" t="s">
        <v>87</v>
      </c>
      <c r="BM121" s="158" t="s">
        <v>507</v>
      </c>
    </row>
    <row r="122" spans="2:51" s="13" customFormat="1" ht="12">
      <c r="B122" s="160"/>
      <c r="D122" s="347" t="s">
        <v>190</v>
      </c>
      <c r="F122" s="162" t="s">
        <v>508</v>
      </c>
      <c r="H122" s="163">
        <v>42.45</v>
      </c>
      <c r="I122" s="164"/>
      <c r="L122" s="160"/>
      <c r="M122" s="165"/>
      <c r="N122" s="166"/>
      <c r="O122" s="166"/>
      <c r="P122" s="166"/>
      <c r="Q122" s="166"/>
      <c r="R122" s="166"/>
      <c r="S122" s="166"/>
      <c r="T122" s="167"/>
      <c r="AT122" s="161" t="s">
        <v>190</v>
      </c>
      <c r="AU122" s="161" t="s">
        <v>79</v>
      </c>
      <c r="AV122" s="13" t="s">
        <v>79</v>
      </c>
      <c r="AW122" s="13" t="s">
        <v>4</v>
      </c>
      <c r="AX122" s="13" t="s">
        <v>15</v>
      </c>
      <c r="AY122" s="161" t="s">
        <v>182</v>
      </c>
    </row>
    <row r="123" spans="1:65" s="2" customFormat="1" ht="44.25" customHeight="1">
      <c r="A123" s="33"/>
      <c r="B123" s="146"/>
      <c r="C123" s="147" t="s">
        <v>219</v>
      </c>
      <c r="D123" s="346" t="s">
        <v>184</v>
      </c>
      <c r="E123" s="148" t="s">
        <v>257</v>
      </c>
      <c r="F123" s="149" t="s">
        <v>258</v>
      </c>
      <c r="G123" s="150" t="s">
        <v>245</v>
      </c>
      <c r="H123" s="151">
        <v>1.415</v>
      </c>
      <c r="I123" s="152"/>
      <c r="J123" s="153">
        <f>ROUND(I123*H123,2)</f>
        <v>0</v>
      </c>
      <c r="K123" s="149" t="s">
        <v>188</v>
      </c>
      <c r="L123" s="34"/>
      <c r="M123" s="154" t="s">
        <v>3</v>
      </c>
      <c r="N123" s="155" t="s">
        <v>42</v>
      </c>
      <c r="O123" s="54"/>
      <c r="P123" s="156">
        <f>O123*H123</f>
        <v>0</v>
      </c>
      <c r="Q123" s="156">
        <v>0</v>
      </c>
      <c r="R123" s="156">
        <f>Q123*H123</f>
        <v>0</v>
      </c>
      <c r="S123" s="156">
        <v>0</v>
      </c>
      <c r="T123" s="157">
        <f>S123*H123</f>
        <v>0</v>
      </c>
      <c r="U123" s="33"/>
      <c r="V123" s="33"/>
      <c r="W123" s="33"/>
      <c r="X123" s="33"/>
      <c r="Y123" s="33"/>
      <c r="Z123" s="33"/>
      <c r="AA123" s="33"/>
      <c r="AB123" s="33"/>
      <c r="AC123" s="33"/>
      <c r="AD123" s="33"/>
      <c r="AE123" s="33"/>
      <c r="AR123" s="158" t="s">
        <v>87</v>
      </c>
      <c r="AT123" s="158" t="s">
        <v>184</v>
      </c>
      <c r="AU123" s="158" t="s">
        <v>79</v>
      </c>
      <c r="AY123" s="18" t="s">
        <v>182</v>
      </c>
      <c r="BE123" s="159">
        <f>IF(N123="základní",J123,0)</f>
        <v>0</v>
      </c>
      <c r="BF123" s="159">
        <f>IF(N123="snížená",J123,0)</f>
        <v>0</v>
      </c>
      <c r="BG123" s="159">
        <f>IF(N123="zákl. přenesená",J123,0)</f>
        <v>0</v>
      </c>
      <c r="BH123" s="159">
        <f>IF(N123="sníž. přenesená",J123,0)</f>
        <v>0</v>
      </c>
      <c r="BI123" s="159">
        <f>IF(N123="nulová",J123,0)</f>
        <v>0</v>
      </c>
      <c r="BJ123" s="18" t="s">
        <v>15</v>
      </c>
      <c r="BK123" s="159">
        <f>ROUND(I123*H123,2)</f>
        <v>0</v>
      </c>
      <c r="BL123" s="18" t="s">
        <v>87</v>
      </c>
      <c r="BM123" s="158" t="s">
        <v>509</v>
      </c>
    </row>
    <row r="124" spans="2:63" s="12" customFormat="1" ht="22.9" customHeight="1">
      <c r="B124" s="133"/>
      <c r="D124" s="348" t="s">
        <v>70</v>
      </c>
      <c r="E124" s="144" t="s">
        <v>260</v>
      </c>
      <c r="F124" s="144" t="s">
        <v>261</v>
      </c>
      <c r="I124" s="136"/>
      <c r="J124" s="145">
        <f>BK124</f>
        <v>0</v>
      </c>
      <c r="L124" s="133"/>
      <c r="M124" s="138"/>
      <c r="N124" s="139"/>
      <c r="O124" s="139"/>
      <c r="P124" s="140">
        <f>P125</f>
        <v>0</v>
      </c>
      <c r="Q124" s="139"/>
      <c r="R124" s="140">
        <f>R125</f>
        <v>0</v>
      </c>
      <c r="S124" s="139"/>
      <c r="T124" s="141">
        <f>T125</f>
        <v>0</v>
      </c>
      <c r="AR124" s="134" t="s">
        <v>15</v>
      </c>
      <c r="AT124" s="142" t="s">
        <v>70</v>
      </c>
      <c r="AU124" s="142" t="s">
        <v>15</v>
      </c>
      <c r="AY124" s="134" t="s">
        <v>182</v>
      </c>
      <c r="BK124" s="143">
        <f>BK125</f>
        <v>0</v>
      </c>
    </row>
    <row r="125" spans="1:65" s="2" customFormat="1" ht="55.5" customHeight="1">
      <c r="A125" s="33"/>
      <c r="B125" s="146"/>
      <c r="C125" s="147" t="s">
        <v>235</v>
      </c>
      <c r="D125" s="346" t="s">
        <v>184</v>
      </c>
      <c r="E125" s="148" t="s">
        <v>262</v>
      </c>
      <c r="F125" s="149" t="s">
        <v>263</v>
      </c>
      <c r="G125" s="150" t="s">
        <v>245</v>
      </c>
      <c r="H125" s="151">
        <v>0.033</v>
      </c>
      <c r="I125" s="152"/>
      <c r="J125" s="153">
        <f>ROUND(I125*H125,2)</f>
        <v>0</v>
      </c>
      <c r="K125" s="149" t="s">
        <v>188</v>
      </c>
      <c r="L125" s="34"/>
      <c r="M125" s="154" t="s">
        <v>3</v>
      </c>
      <c r="N125" s="155" t="s">
        <v>42</v>
      </c>
      <c r="O125" s="54"/>
      <c r="P125" s="156">
        <f>O125*H125</f>
        <v>0</v>
      </c>
      <c r="Q125" s="156">
        <v>0</v>
      </c>
      <c r="R125" s="156">
        <f>Q125*H125</f>
        <v>0</v>
      </c>
      <c r="S125" s="156">
        <v>0</v>
      </c>
      <c r="T125" s="157">
        <f>S125*H125</f>
        <v>0</v>
      </c>
      <c r="U125" s="33"/>
      <c r="V125" s="33"/>
      <c r="W125" s="33"/>
      <c r="X125" s="33"/>
      <c r="Y125" s="33"/>
      <c r="Z125" s="33"/>
      <c r="AA125" s="33"/>
      <c r="AB125" s="33"/>
      <c r="AC125" s="33"/>
      <c r="AD125" s="33"/>
      <c r="AE125" s="33"/>
      <c r="AR125" s="158" t="s">
        <v>87</v>
      </c>
      <c r="AT125" s="158" t="s">
        <v>184</v>
      </c>
      <c r="AU125" s="158" t="s">
        <v>79</v>
      </c>
      <c r="AY125" s="18" t="s">
        <v>182</v>
      </c>
      <c r="BE125" s="159">
        <f>IF(N125="základní",J125,0)</f>
        <v>0</v>
      </c>
      <c r="BF125" s="159">
        <f>IF(N125="snížená",J125,0)</f>
        <v>0</v>
      </c>
      <c r="BG125" s="159">
        <f>IF(N125="zákl. přenesená",J125,0)</f>
        <v>0</v>
      </c>
      <c r="BH125" s="159">
        <f>IF(N125="sníž. přenesená",J125,0)</f>
        <v>0</v>
      </c>
      <c r="BI125" s="159">
        <f>IF(N125="nulová",J125,0)</f>
        <v>0</v>
      </c>
      <c r="BJ125" s="18" t="s">
        <v>15</v>
      </c>
      <c r="BK125" s="159">
        <f>ROUND(I125*H125,2)</f>
        <v>0</v>
      </c>
      <c r="BL125" s="18" t="s">
        <v>87</v>
      </c>
      <c r="BM125" s="158" t="s">
        <v>510</v>
      </c>
    </row>
    <row r="126" spans="2:63" s="12" customFormat="1" ht="25.9" customHeight="1">
      <c r="B126" s="133"/>
      <c r="D126" s="348" t="s">
        <v>70</v>
      </c>
      <c r="E126" s="135" t="s">
        <v>265</v>
      </c>
      <c r="F126" s="135" t="s">
        <v>266</v>
      </c>
      <c r="I126" s="136"/>
      <c r="J126" s="137">
        <f>BK126</f>
        <v>0</v>
      </c>
      <c r="L126" s="133"/>
      <c r="M126" s="138"/>
      <c r="N126" s="139"/>
      <c r="O126" s="139"/>
      <c r="P126" s="140">
        <f>P127+P133+P143+P155</f>
        <v>0</v>
      </c>
      <c r="Q126" s="139"/>
      <c r="R126" s="140">
        <f>R127+R133+R143+R155</f>
        <v>0.157984</v>
      </c>
      <c r="S126" s="139"/>
      <c r="T126" s="141">
        <f>T127+T133+T143+T155</f>
        <v>1.318285</v>
      </c>
      <c r="AR126" s="134" t="s">
        <v>79</v>
      </c>
      <c r="AT126" s="142" t="s">
        <v>70</v>
      </c>
      <c r="AU126" s="142" t="s">
        <v>71</v>
      </c>
      <c r="AY126" s="134" t="s">
        <v>182</v>
      </c>
      <c r="BK126" s="143">
        <f>BK127+BK133+BK143+BK155</f>
        <v>0</v>
      </c>
    </row>
    <row r="127" spans="2:63" s="12" customFormat="1" ht="22.9" customHeight="1">
      <c r="B127" s="133"/>
      <c r="D127" s="348" t="s">
        <v>70</v>
      </c>
      <c r="E127" s="144" t="s">
        <v>326</v>
      </c>
      <c r="F127" s="144" t="s">
        <v>327</v>
      </c>
      <c r="I127" s="136"/>
      <c r="J127" s="145">
        <f>BK127</f>
        <v>0</v>
      </c>
      <c r="L127" s="133"/>
      <c r="M127" s="138"/>
      <c r="N127" s="139"/>
      <c r="O127" s="139"/>
      <c r="P127" s="140">
        <f>SUM(P128:P132)</f>
        <v>0</v>
      </c>
      <c r="Q127" s="139"/>
      <c r="R127" s="140">
        <f>SUM(R128:R132)</f>
        <v>0.10071000000000001</v>
      </c>
      <c r="S127" s="139"/>
      <c r="T127" s="141">
        <f>SUM(T128:T132)</f>
        <v>0.13768</v>
      </c>
      <c r="AR127" s="134" t="s">
        <v>79</v>
      </c>
      <c r="AT127" s="142" t="s">
        <v>70</v>
      </c>
      <c r="AU127" s="142" t="s">
        <v>15</v>
      </c>
      <c r="AY127" s="134" t="s">
        <v>182</v>
      </c>
      <c r="BK127" s="143">
        <f>SUM(BK128:BK132)</f>
        <v>0</v>
      </c>
    </row>
    <row r="128" spans="1:65" s="2" customFormat="1" ht="48">
      <c r="A128" s="33"/>
      <c r="B128" s="146"/>
      <c r="C128" s="147" t="s">
        <v>242</v>
      </c>
      <c r="D128" s="346" t="s">
        <v>184</v>
      </c>
      <c r="E128" s="148" t="s">
        <v>329</v>
      </c>
      <c r="F128" s="149" t="s">
        <v>330</v>
      </c>
      <c r="G128" s="150" t="s">
        <v>187</v>
      </c>
      <c r="H128" s="151">
        <v>8</v>
      </c>
      <c r="I128" s="152"/>
      <c r="J128" s="153">
        <f>ROUND(I128*H128,2)</f>
        <v>0</v>
      </c>
      <c r="K128" s="149" t="s">
        <v>3</v>
      </c>
      <c r="L128" s="34"/>
      <c r="M128" s="154" t="s">
        <v>3</v>
      </c>
      <c r="N128" s="155" t="s">
        <v>42</v>
      </c>
      <c r="O128" s="54"/>
      <c r="P128" s="156">
        <f>O128*H128</f>
        <v>0</v>
      </c>
      <c r="Q128" s="156">
        <v>0.01254</v>
      </c>
      <c r="R128" s="156">
        <f>Q128*H128</f>
        <v>0.10032</v>
      </c>
      <c r="S128" s="156">
        <v>0</v>
      </c>
      <c r="T128" s="157">
        <f>S128*H128</f>
        <v>0</v>
      </c>
      <c r="U128" s="33"/>
      <c r="V128" s="33"/>
      <c r="W128" s="33"/>
      <c r="X128" s="33"/>
      <c r="Y128" s="33"/>
      <c r="Z128" s="33"/>
      <c r="AA128" s="33"/>
      <c r="AB128" s="33"/>
      <c r="AC128" s="33"/>
      <c r="AD128" s="33"/>
      <c r="AE128" s="33"/>
      <c r="AR128" s="158" t="s">
        <v>269</v>
      </c>
      <c r="AT128" s="158" t="s">
        <v>184</v>
      </c>
      <c r="AU128" s="158" t="s">
        <v>79</v>
      </c>
      <c r="AY128" s="18" t="s">
        <v>182</v>
      </c>
      <c r="BE128" s="159">
        <f>IF(N128="základní",J128,0)</f>
        <v>0</v>
      </c>
      <c r="BF128" s="159">
        <f>IF(N128="snížená",J128,0)</f>
        <v>0</v>
      </c>
      <c r="BG128" s="159">
        <f>IF(N128="zákl. přenesená",J128,0)</f>
        <v>0</v>
      </c>
      <c r="BH128" s="159">
        <f>IF(N128="sníž. přenesená",J128,0)</f>
        <v>0</v>
      </c>
      <c r="BI128" s="159">
        <f>IF(N128="nulová",J128,0)</f>
        <v>0</v>
      </c>
      <c r="BJ128" s="18" t="s">
        <v>15</v>
      </c>
      <c r="BK128" s="159">
        <f>ROUND(I128*H128,2)</f>
        <v>0</v>
      </c>
      <c r="BL128" s="18" t="s">
        <v>269</v>
      </c>
      <c r="BM128" s="158" t="s">
        <v>511</v>
      </c>
    </row>
    <row r="129" spans="1:65" s="2" customFormat="1" ht="48">
      <c r="A129" s="33"/>
      <c r="B129" s="146"/>
      <c r="C129" s="147" t="s">
        <v>359</v>
      </c>
      <c r="D129" s="346" t="s">
        <v>184</v>
      </c>
      <c r="E129" s="148" t="s">
        <v>333</v>
      </c>
      <c r="F129" s="149" t="s">
        <v>334</v>
      </c>
      <c r="G129" s="150" t="s">
        <v>187</v>
      </c>
      <c r="H129" s="151">
        <v>8</v>
      </c>
      <c r="I129" s="152"/>
      <c r="J129" s="153">
        <f>ROUND(I129*H129,2)</f>
        <v>0</v>
      </c>
      <c r="K129" s="149" t="s">
        <v>188</v>
      </c>
      <c r="L129" s="34"/>
      <c r="M129" s="154" t="s">
        <v>3</v>
      </c>
      <c r="N129" s="155" t="s">
        <v>42</v>
      </c>
      <c r="O129" s="54"/>
      <c r="P129" s="156">
        <f>O129*H129</f>
        <v>0</v>
      </c>
      <c r="Q129" s="156">
        <v>0</v>
      </c>
      <c r="R129" s="156">
        <f>Q129*H129</f>
        <v>0</v>
      </c>
      <c r="S129" s="156">
        <v>0.01721</v>
      </c>
      <c r="T129" s="157">
        <f>S129*H129</f>
        <v>0.13768</v>
      </c>
      <c r="U129" s="33"/>
      <c r="V129" s="33"/>
      <c r="W129" s="33"/>
      <c r="X129" s="33"/>
      <c r="Y129" s="33"/>
      <c r="Z129" s="33"/>
      <c r="AA129" s="33"/>
      <c r="AB129" s="33"/>
      <c r="AC129" s="33"/>
      <c r="AD129" s="33"/>
      <c r="AE129" s="33"/>
      <c r="AR129" s="158" t="s">
        <v>269</v>
      </c>
      <c r="AT129" s="158" t="s">
        <v>184</v>
      </c>
      <c r="AU129" s="158" t="s">
        <v>79</v>
      </c>
      <c r="AY129" s="18" t="s">
        <v>182</v>
      </c>
      <c r="BE129" s="159">
        <f>IF(N129="základní",J129,0)</f>
        <v>0</v>
      </c>
      <c r="BF129" s="159">
        <f>IF(N129="snížená",J129,0)</f>
        <v>0</v>
      </c>
      <c r="BG129" s="159">
        <f>IF(N129="zákl. přenesená",J129,0)</f>
        <v>0</v>
      </c>
      <c r="BH129" s="159">
        <f>IF(N129="sníž. přenesená",J129,0)</f>
        <v>0</v>
      </c>
      <c r="BI129" s="159">
        <f>IF(N129="nulová",J129,0)</f>
        <v>0</v>
      </c>
      <c r="BJ129" s="18" t="s">
        <v>15</v>
      </c>
      <c r="BK129" s="159">
        <f>ROUND(I129*H129,2)</f>
        <v>0</v>
      </c>
      <c r="BL129" s="18" t="s">
        <v>269</v>
      </c>
      <c r="BM129" s="158" t="s">
        <v>512</v>
      </c>
    </row>
    <row r="130" spans="1:65" s="2" customFormat="1" ht="33" customHeight="1">
      <c r="A130" s="33"/>
      <c r="B130" s="146"/>
      <c r="C130" s="147" t="s">
        <v>247</v>
      </c>
      <c r="D130" s="346" t="s">
        <v>184</v>
      </c>
      <c r="E130" s="148" t="s">
        <v>337</v>
      </c>
      <c r="F130" s="149" t="s">
        <v>338</v>
      </c>
      <c r="G130" s="150" t="s">
        <v>300</v>
      </c>
      <c r="H130" s="151">
        <v>1</v>
      </c>
      <c r="I130" s="152"/>
      <c r="J130" s="153">
        <f>ROUND(I130*H130,2)</f>
        <v>0</v>
      </c>
      <c r="K130" s="149" t="s">
        <v>3</v>
      </c>
      <c r="L130" s="34"/>
      <c r="M130" s="154" t="s">
        <v>3</v>
      </c>
      <c r="N130" s="155" t="s">
        <v>42</v>
      </c>
      <c r="O130" s="54"/>
      <c r="P130" s="156">
        <f>O130*H130</f>
        <v>0</v>
      </c>
      <c r="Q130" s="156">
        <v>3E-05</v>
      </c>
      <c r="R130" s="156">
        <f>Q130*H130</f>
        <v>3E-05</v>
      </c>
      <c r="S130" s="156">
        <v>0</v>
      </c>
      <c r="T130" s="157">
        <f>S130*H130</f>
        <v>0</v>
      </c>
      <c r="U130" s="33"/>
      <c r="V130" s="33"/>
      <c r="W130" s="33"/>
      <c r="X130" s="33"/>
      <c r="Y130" s="33"/>
      <c r="Z130" s="33"/>
      <c r="AA130" s="33"/>
      <c r="AB130" s="33"/>
      <c r="AC130" s="33"/>
      <c r="AD130" s="33"/>
      <c r="AE130" s="33"/>
      <c r="AR130" s="158" t="s">
        <v>269</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269</v>
      </c>
      <c r="BM130" s="158" t="s">
        <v>513</v>
      </c>
    </row>
    <row r="131" spans="1:65" s="2" customFormat="1" ht="21.75" customHeight="1">
      <c r="A131" s="33"/>
      <c r="B131" s="146"/>
      <c r="C131" s="184" t="s">
        <v>251</v>
      </c>
      <c r="D131" s="349" t="s">
        <v>341</v>
      </c>
      <c r="E131" s="185" t="s">
        <v>342</v>
      </c>
      <c r="F131" s="186" t="s">
        <v>343</v>
      </c>
      <c r="G131" s="187" t="s">
        <v>300</v>
      </c>
      <c r="H131" s="188">
        <v>1</v>
      </c>
      <c r="I131" s="189"/>
      <c r="J131" s="190">
        <f>ROUND(I131*H131,2)</f>
        <v>0</v>
      </c>
      <c r="K131" s="186" t="s">
        <v>3</v>
      </c>
      <c r="L131" s="191"/>
      <c r="M131" s="192" t="s">
        <v>3</v>
      </c>
      <c r="N131" s="193" t="s">
        <v>42</v>
      </c>
      <c r="O131" s="54"/>
      <c r="P131" s="156">
        <f>O131*H131</f>
        <v>0</v>
      </c>
      <c r="Q131" s="156">
        <v>0.00036</v>
      </c>
      <c r="R131" s="156">
        <f>Q131*H131</f>
        <v>0.00036</v>
      </c>
      <c r="S131" s="156">
        <v>0</v>
      </c>
      <c r="T131" s="157">
        <f>S131*H131</f>
        <v>0</v>
      </c>
      <c r="U131" s="33"/>
      <c r="V131" s="33"/>
      <c r="W131" s="33"/>
      <c r="X131" s="33"/>
      <c r="Y131" s="33"/>
      <c r="Z131" s="33"/>
      <c r="AA131" s="33"/>
      <c r="AB131" s="33"/>
      <c r="AC131" s="33"/>
      <c r="AD131" s="33"/>
      <c r="AE131" s="33"/>
      <c r="AR131" s="158" t="s">
        <v>344</v>
      </c>
      <c r="AT131" s="158" t="s">
        <v>341</v>
      </c>
      <c r="AU131" s="158" t="s">
        <v>79</v>
      </c>
      <c r="AY131" s="18" t="s">
        <v>182</v>
      </c>
      <c r="BE131" s="159">
        <f>IF(N131="základní",J131,0)</f>
        <v>0</v>
      </c>
      <c r="BF131" s="159">
        <f>IF(N131="snížená",J131,0)</f>
        <v>0</v>
      </c>
      <c r="BG131" s="159">
        <f>IF(N131="zákl. přenesená",J131,0)</f>
        <v>0</v>
      </c>
      <c r="BH131" s="159">
        <f>IF(N131="sníž. přenesená",J131,0)</f>
        <v>0</v>
      </c>
      <c r="BI131" s="159">
        <f>IF(N131="nulová",J131,0)</f>
        <v>0</v>
      </c>
      <c r="BJ131" s="18" t="s">
        <v>15</v>
      </c>
      <c r="BK131" s="159">
        <f>ROUND(I131*H131,2)</f>
        <v>0</v>
      </c>
      <c r="BL131" s="18" t="s">
        <v>269</v>
      </c>
      <c r="BM131" s="158" t="s">
        <v>514</v>
      </c>
    </row>
    <row r="132" spans="1:65" s="2" customFormat="1" ht="44.25" customHeight="1">
      <c r="A132" s="33"/>
      <c r="B132" s="146"/>
      <c r="C132" s="147" t="s">
        <v>256</v>
      </c>
      <c r="D132" s="346" t="s">
        <v>184</v>
      </c>
      <c r="E132" s="148" t="s">
        <v>346</v>
      </c>
      <c r="F132" s="149" t="s">
        <v>347</v>
      </c>
      <c r="G132" s="150" t="s">
        <v>290</v>
      </c>
      <c r="H132" s="183"/>
      <c r="I132" s="152"/>
      <c r="J132" s="153">
        <f>ROUND(I132*H132,2)</f>
        <v>0</v>
      </c>
      <c r="K132" s="149" t="s">
        <v>188</v>
      </c>
      <c r="L132" s="34"/>
      <c r="M132" s="154" t="s">
        <v>3</v>
      </c>
      <c r="N132" s="155" t="s">
        <v>42</v>
      </c>
      <c r="O132" s="54"/>
      <c r="P132" s="156">
        <f>O132*H132</f>
        <v>0</v>
      </c>
      <c r="Q132" s="156">
        <v>0</v>
      </c>
      <c r="R132" s="156">
        <f>Q132*H132</f>
        <v>0</v>
      </c>
      <c r="S132" s="156">
        <v>0</v>
      </c>
      <c r="T132" s="157">
        <f>S132*H132</f>
        <v>0</v>
      </c>
      <c r="U132" s="33"/>
      <c r="V132" s="33"/>
      <c r="W132" s="33"/>
      <c r="X132" s="33"/>
      <c r="Y132" s="33"/>
      <c r="Z132" s="33"/>
      <c r="AA132" s="33"/>
      <c r="AB132" s="33"/>
      <c r="AC132" s="33"/>
      <c r="AD132" s="33"/>
      <c r="AE132" s="33"/>
      <c r="AR132" s="158" t="s">
        <v>269</v>
      </c>
      <c r="AT132" s="158" t="s">
        <v>184</v>
      </c>
      <c r="AU132" s="158" t="s">
        <v>79</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269</v>
      </c>
      <c r="BM132" s="158" t="s">
        <v>515</v>
      </c>
    </row>
    <row r="133" spans="2:63" s="12" customFormat="1" ht="22.9" customHeight="1">
      <c r="B133" s="133"/>
      <c r="D133" s="348" t="s">
        <v>70</v>
      </c>
      <c r="E133" s="144" t="s">
        <v>349</v>
      </c>
      <c r="F133" s="144" t="s">
        <v>350</v>
      </c>
      <c r="I133" s="136"/>
      <c r="J133" s="145">
        <f>BK133</f>
        <v>0</v>
      </c>
      <c r="L133" s="133"/>
      <c r="M133" s="138"/>
      <c r="N133" s="139"/>
      <c r="O133" s="139"/>
      <c r="P133" s="140">
        <f>SUM(P134:P142)</f>
        <v>0</v>
      </c>
      <c r="Q133" s="139"/>
      <c r="R133" s="140">
        <f>SUM(R134:R142)</f>
        <v>0</v>
      </c>
      <c r="S133" s="139"/>
      <c r="T133" s="141">
        <f>SUM(T134:T142)</f>
        <v>1</v>
      </c>
      <c r="AR133" s="134" t="s">
        <v>79</v>
      </c>
      <c r="AT133" s="142" t="s">
        <v>70</v>
      </c>
      <c r="AU133" s="142" t="s">
        <v>15</v>
      </c>
      <c r="AY133" s="134" t="s">
        <v>182</v>
      </c>
      <c r="BK133" s="143">
        <f>SUM(BK134:BK142)</f>
        <v>0</v>
      </c>
    </row>
    <row r="134" spans="1:65" s="2" customFormat="1" ht="44.25" customHeight="1">
      <c r="A134" s="33"/>
      <c r="B134" s="146"/>
      <c r="C134" s="147" t="s">
        <v>306</v>
      </c>
      <c r="D134" s="346" t="s">
        <v>184</v>
      </c>
      <c r="E134" s="148" t="s">
        <v>380</v>
      </c>
      <c r="F134" s="149" t="s">
        <v>381</v>
      </c>
      <c r="G134" s="150" t="s">
        <v>290</v>
      </c>
      <c r="H134" s="183"/>
      <c r="I134" s="152"/>
      <c r="J134" s="153">
        <f aca="true" t="shared" si="0" ref="J134:J142">ROUND(I134*H134,2)</f>
        <v>0</v>
      </c>
      <c r="K134" s="149" t="s">
        <v>188</v>
      </c>
      <c r="L134" s="34"/>
      <c r="M134" s="154" t="s">
        <v>3</v>
      </c>
      <c r="N134" s="155" t="s">
        <v>42</v>
      </c>
      <c r="O134" s="54"/>
      <c r="P134" s="156">
        <f aca="true" t="shared" si="1" ref="P134:P142">O134*H134</f>
        <v>0</v>
      </c>
      <c r="Q134" s="156">
        <v>0</v>
      </c>
      <c r="R134" s="156">
        <f aca="true" t="shared" si="2" ref="R134:R142">Q134*H134</f>
        <v>0</v>
      </c>
      <c r="S134" s="156">
        <v>0</v>
      </c>
      <c r="T134" s="157">
        <f aca="true" t="shared" si="3" ref="T134:T142">S134*H134</f>
        <v>0</v>
      </c>
      <c r="U134" s="33"/>
      <c r="V134" s="33"/>
      <c r="W134" s="33"/>
      <c r="X134" s="33"/>
      <c r="Y134" s="33"/>
      <c r="Z134" s="33"/>
      <c r="AA134" s="33"/>
      <c r="AB134" s="33"/>
      <c r="AC134" s="33"/>
      <c r="AD134" s="33"/>
      <c r="AE134" s="33"/>
      <c r="AR134" s="158" t="s">
        <v>269</v>
      </c>
      <c r="AT134" s="158" t="s">
        <v>184</v>
      </c>
      <c r="AU134" s="158" t="s">
        <v>79</v>
      </c>
      <c r="AY134" s="18" t="s">
        <v>182</v>
      </c>
      <c r="BE134" s="159">
        <f aca="true" t="shared" si="4" ref="BE134:BE142">IF(N134="základní",J134,0)</f>
        <v>0</v>
      </c>
      <c r="BF134" s="159">
        <f aca="true" t="shared" si="5" ref="BF134:BF142">IF(N134="snížená",J134,0)</f>
        <v>0</v>
      </c>
      <c r="BG134" s="159">
        <f aca="true" t="shared" si="6" ref="BG134:BG142">IF(N134="zákl. přenesená",J134,0)</f>
        <v>0</v>
      </c>
      <c r="BH134" s="159">
        <f aca="true" t="shared" si="7" ref="BH134:BH142">IF(N134="sníž. přenesená",J134,0)</f>
        <v>0</v>
      </c>
      <c r="BI134" s="159">
        <f aca="true" t="shared" si="8" ref="BI134:BI142">IF(N134="nulová",J134,0)</f>
        <v>0</v>
      </c>
      <c r="BJ134" s="18" t="s">
        <v>15</v>
      </c>
      <c r="BK134" s="159">
        <f aca="true" t="shared" si="9" ref="BK134:BK142">ROUND(I134*H134,2)</f>
        <v>0</v>
      </c>
      <c r="BL134" s="18" t="s">
        <v>269</v>
      </c>
      <c r="BM134" s="158" t="s">
        <v>516</v>
      </c>
    </row>
    <row r="135" spans="1:65" s="2" customFormat="1" ht="24">
      <c r="A135" s="33"/>
      <c r="B135" s="146"/>
      <c r="C135" s="147" t="s">
        <v>9</v>
      </c>
      <c r="D135" s="346" t="s">
        <v>184</v>
      </c>
      <c r="E135" s="148" t="s">
        <v>517</v>
      </c>
      <c r="F135" s="149" t="s">
        <v>518</v>
      </c>
      <c r="G135" s="150" t="s">
        <v>519</v>
      </c>
      <c r="H135" s="151">
        <v>1</v>
      </c>
      <c r="I135" s="152"/>
      <c r="J135" s="153">
        <f t="shared" si="0"/>
        <v>0</v>
      </c>
      <c r="K135" s="149" t="s">
        <v>3</v>
      </c>
      <c r="L135" s="34"/>
      <c r="M135" s="154" t="s">
        <v>3</v>
      </c>
      <c r="N135" s="155" t="s">
        <v>42</v>
      </c>
      <c r="O135" s="54"/>
      <c r="P135" s="156">
        <f t="shared" si="1"/>
        <v>0</v>
      </c>
      <c r="Q135" s="156">
        <v>0</v>
      </c>
      <c r="R135" s="156">
        <f t="shared" si="2"/>
        <v>0</v>
      </c>
      <c r="S135" s="156">
        <v>1</v>
      </c>
      <c r="T135" s="157">
        <f t="shared" si="3"/>
        <v>1</v>
      </c>
      <c r="U135" s="33"/>
      <c r="V135" s="33"/>
      <c r="W135" s="33"/>
      <c r="X135" s="33"/>
      <c r="Y135" s="33"/>
      <c r="Z135" s="33"/>
      <c r="AA135" s="33"/>
      <c r="AB135" s="33"/>
      <c r="AC135" s="33"/>
      <c r="AD135" s="33"/>
      <c r="AE135" s="33"/>
      <c r="AR135" s="158" t="s">
        <v>269</v>
      </c>
      <c r="AT135" s="158" t="s">
        <v>184</v>
      </c>
      <c r="AU135" s="158" t="s">
        <v>79</v>
      </c>
      <c r="AY135" s="18" t="s">
        <v>182</v>
      </c>
      <c r="BE135" s="159">
        <f t="shared" si="4"/>
        <v>0</v>
      </c>
      <c r="BF135" s="159">
        <f t="shared" si="5"/>
        <v>0</v>
      </c>
      <c r="BG135" s="159">
        <f t="shared" si="6"/>
        <v>0</v>
      </c>
      <c r="BH135" s="159">
        <f t="shared" si="7"/>
        <v>0</v>
      </c>
      <c r="BI135" s="159">
        <f t="shared" si="8"/>
        <v>0</v>
      </c>
      <c r="BJ135" s="18" t="s">
        <v>15</v>
      </c>
      <c r="BK135" s="159">
        <f t="shared" si="9"/>
        <v>0</v>
      </c>
      <c r="BL135" s="18" t="s">
        <v>269</v>
      </c>
      <c r="BM135" s="158" t="s">
        <v>520</v>
      </c>
    </row>
    <row r="136" spans="1:65" s="2" customFormat="1" ht="72">
      <c r="A136" s="33"/>
      <c r="B136" s="146"/>
      <c r="C136" s="147" t="s">
        <v>269</v>
      </c>
      <c r="D136" s="346" t="s">
        <v>184</v>
      </c>
      <c r="E136" s="148" t="s">
        <v>521</v>
      </c>
      <c r="F136" s="149" t="s">
        <v>522</v>
      </c>
      <c r="G136" s="150" t="s">
        <v>519</v>
      </c>
      <c r="H136" s="151">
        <v>1</v>
      </c>
      <c r="I136" s="152"/>
      <c r="J136" s="153">
        <f t="shared" si="0"/>
        <v>0</v>
      </c>
      <c r="K136" s="149" t="s">
        <v>3</v>
      </c>
      <c r="L136" s="34"/>
      <c r="M136" s="154" t="s">
        <v>3</v>
      </c>
      <c r="N136" s="155" t="s">
        <v>42</v>
      </c>
      <c r="O136" s="54"/>
      <c r="P136" s="156">
        <f t="shared" si="1"/>
        <v>0</v>
      </c>
      <c r="Q136" s="156">
        <v>0</v>
      </c>
      <c r="R136" s="156">
        <f t="shared" si="2"/>
        <v>0</v>
      </c>
      <c r="S136" s="156">
        <v>0</v>
      </c>
      <c r="T136" s="157">
        <f t="shared" si="3"/>
        <v>0</v>
      </c>
      <c r="U136" s="33"/>
      <c r="V136" s="33"/>
      <c r="W136" s="33"/>
      <c r="X136" s="33"/>
      <c r="Y136" s="33"/>
      <c r="Z136" s="33"/>
      <c r="AA136" s="33"/>
      <c r="AB136" s="33"/>
      <c r="AC136" s="33"/>
      <c r="AD136" s="33"/>
      <c r="AE136" s="33"/>
      <c r="AR136" s="158" t="s">
        <v>269</v>
      </c>
      <c r="AT136" s="158" t="s">
        <v>184</v>
      </c>
      <c r="AU136" s="158" t="s">
        <v>79</v>
      </c>
      <c r="AY136" s="18" t="s">
        <v>182</v>
      </c>
      <c r="BE136" s="159">
        <f t="shared" si="4"/>
        <v>0</v>
      </c>
      <c r="BF136" s="159">
        <f t="shared" si="5"/>
        <v>0</v>
      </c>
      <c r="BG136" s="159">
        <f t="shared" si="6"/>
        <v>0</v>
      </c>
      <c r="BH136" s="159">
        <f t="shared" si="7"/>
        <v>0</v>
      </c>
      <c r="BI136" s="159">
        <f t="shared" si="8"/>
        <v>0</v>
      </c>
      <c r="BJ136" s="18" t="s">
        <v>15</v>
      </c>
      <c r="BK136" s="159">
        <f t="shared" si="9"/>
        <v>0</v>
      </c>
      <c r="BL136" s="18" t="s">
        <v>269</v>
      </c>
      <c r="BM136" s="158" t="s">
        <v>523</v>
      </c>
    </row>
    <row r="137" spans="1:65" s="2" customFormat="1" ht="16.5" customHeight="1">
      <c r="A137" s="33"/>
      <c r="B137" s="146"/>
      <c r="C137" s="147" t="s">
        <v>273</v>
      </c>
      <c r="D137" s="346" t="s">
        <v>184</v>
      </c>
      <c r="E137" s="148" t="s">
        <v>524</v>
      </c>
      <c r="F137" s="149" t="s">
        <v>525</v>
      </c>
      <c r="G137" s="150" t="s">
        <v>300</v>
      </c>
      <c r="H137" s="151">
        <v>1</v>
      </c>
      <c r="I137" s="152"/>
      <c r="J137" s="153">
        <f t="shared" si="0"/>
        <v>0</v>
      </c>
      <c r="K137" s="149" t="s">
        <v>3</v>
      </c>
      <c r="L137" s="34"/>
      <c r="M137" s="154" t="s">
        <v>3</v>
      </c>
      <c r="N137" s="155" t="s">
        <v>42</v>
      </c>
      <c r="O137" s="54"/>
      <c r="P137" s="156">
        <f t="shared" si="1"/>
        <v>0</v>
      </c>
      <c r="Q137" s="156">
        <v>0</v>
      </c>
      <c r="R137" s="156">
        <f t="shared" si="2"/>
        <v>0</v>
      </c>
      <c r="S137" s="156">
        <v>0</v>
      </c>
      <c r="T137" s="157">
        <f t="shared" si="3"/>
        <v>0</v>
      </c>
      <c r="U137" s="33"/>
      <c r="V137" s="33"/>
      <c r="W137" s="33"/>
      <c r="X137" s="33"/>
      <c r="Y137" s="33"/>
      <c r="Z137" s="33"/>
      <c r="AA137" s="33"/>
      <c r="AB137" s="33"/>
      <c r="AC137" s="33"/>
      <c r="AD137" s="33"/>
      <c r="AE137" s="33"/>
      <c r="AR137" s="158" t="s">
        <v>269</v>
      </c>
      <c r="AT137" s="158" t="s">
        <v>184</v>
      </c>
      <c r="AU137" s="158" t="s">
        <v>79</v>
      </c>
      <c r="AY137" s="18" t="s">
        <v>182</v>
      </c>
      <c r="BE137" s="159">
        <f t="shared" si="4"/>
        <v>0</v>
      </c>
      <c r="BF137" s="159">
        <f t="shared" si="5"/>
        <v>0</v>
      </c>
      <c r="BG137" s="159">
        <f t="shared" si="6"/>
        <v>0</v>
      </c>
      <c r="BH137" s="159">
        <f t="shared" si="7"/>
        <v>0</v>
      </c>
      <c r="BI137" s="159">
        <f t="shared" si="8"/>
        <v>0</v>
      </c>
      <c r="BJ137" s="18" t="s">
        <v>15</v>
      </c>
      <c r="BK137" s="159">
        <f t="shared" si="9"/>
        <v>0</v>
      </c>
      <c r="BL137" s="18" t="s">
        <v>269</v>
      </c>
      <c r="BM137" s="158" t="s">
        <v>526</v>
      </c>
    </row>
    <row r="138" spans="1:65" s="2" customFormat="1" ht="16.5" customHeight="1">
      <c r="A138" s="33"/>
      <c r="B138" s="146"/>
      <c r="C138" s="147" t="s">
        <v>280</v>
      </c>
      <c r="D138" s="346" t="s">
        <v>184</v>
      </c>
      <c r="E138" s="148" t="s">
        <v>527</v>
      </c>
      <c r="F138" s="149" t="s">
        <v>528</v>
      </c>
      <c r="G138" s="150" t="s">
        <v>300</v>
      </c>
      <c r="H138" s="151">
        <v>1</v>
      </c>
      <c r="I138" s="152"/>
      <c r="J138" s="153">
        <f t="shared" si="0"/>
        <v>0</v>
      </c>
      <c r="K138" s="149" t="s">
        <v>3</v>
      </c>
      <c r="L138" s="34"/>
      <c r="M138" s="154" t="s">
        <v>3</v>
      </c>
      <c r="N138" s="155" t="s">
        <v>42</v>
      </c>
      <c r="O138" s="54"/>
      <c r="P138" s="156">
        <f t="shared" si="1"/>
        <v>0</v>
      </c>
      <c r="Q138" s="156">
        <v>0</v>
      </c>
      <c r="R138" s="156">
        <f t="shared" si="2"/>
        <v>0</v>
      </c>
      <c r="S138" s="156">
        <v>0</v>
      </c>
      <c r="T138" s="157">
        <f t="shared" si="3"/>
        <v>0</v>
      </c>
      <c r="U138" s="33"/>
      <c r="V138" s="33"/>
      <c r="W138" s="33"/>
      <c r="X138" s="33"/>
      <c r="Y138" s="33"/>
      <c r="Z138" s="33"/>
      <c r="AA138" s="33"/>
      <c r="AB138" s="33"/>
      <c r="AC138" s="33"/>
      <c r="AD138" s="33"/>
      <c r="AE138" s="33"/>
      <c r="AR138" s="158" t="s">
        <v>269</v>
      </c>
      <c r="AT138" s="158" t="s">
        <v>184</v>
      </c>
      <c r="AU138" s="158" t="s">
        <v>79</v>
      </c>
      <c r="AY138" s="18" t="s">
        <v>182</v>
      </c>
      <c r="BE138" s="159">
        <f t="shared" si="4"/>
        <v>0</v>
      </c>
      <c r="BF138" s="159">
        <f t="shared" si="5"/>
        <v>0</v>
      </c>
      <c r="BG138" s="159">
        <f t="shared" si="6"/>
        <v>0</v>
      </c>
      <c r="BH138" s="159">
        <f t="shared" si="7"/>
        <v>0</v>
      </c>
      <c r="BI138" s="159">
        <f t="shared" si="8"/>
        <v>0</v>
      </c>
      <c r="BJ138" s="18" t="s">
        <v>15</v>
      </c>
      <c r="BK138" s="159">
        <f t="shared" si="9"/>
        <v>0</v>
      </c>
      <c r="BL138" s="18" t="s">
        <v>269</v>
      </c>
      <c r="BM138" s="158" t="s">
        <v>529</v>
      </c>
    </row>
    <row r="139" spans="1:65" s="2" customFormat="1" ht="16.5" customHeight="1">
      <c r="A139" s="33"/>
      <c r="B139" s="146"/>
      <c r="C139" s="147" t="s">
        <v>287</v>
      </c>
      <c r="D139" s="346" t="s">
        <v>184</v>
      </c>
      <c r="E139" s="148" t="s">
        <v>530</v>
      </c>
      <c r="F139" s="149" t="s">
        <v>531</v>
      </c>
      <c r="G139" s="150" t="s">
        <v>300</v>
      </c>
      <c r="H139" s="151">
        <v>1</v>
      </c>
      <c r="I139" s="152"/>
      <c r="J139" s="153">
        <f t="shared" si="0"/>
        <v>0</v>
      </c>
      <c r="K139" s="149" t="s">
        <v>3</v>
      </c>
      <c r="L139" s="34"/>
      <c r="M139" s="154" t="s">
        <v>3</v>
      </c>
      <c r="N139" s="155" t="s">
        <v>42</v>
      </c>
      <c r="O139" s="54"/>
      <c r="P139" s="156">
        <f t="shared" si="1"/>
        <v>0</v>
      </c>
      <c r="Q139" s="156">
        <v>0</v>
      </c>
      <c r="R139" s="156">
        <f t="shared" si="2"/>
        <v>0</v>
      </c>
      <c r="S139" s="156">
        <v>0</v>
      </c>
      <c r="T139" s="157">
        <f t="shared" si="3"/>
        <v>0</v>
      </c>
      <c r="U139" s="33"/>
      <c r="V139" s="33"/>
      <c r="W139" s="33"/>
      <c r="X139" s="33"/>
      <c r="Y139" s="33"/>
      <c r="Z139" s="33"/>
      <c r="AA139" s="33"/>
      <c r="AB139" s="33"/>
      <c r="AC139" s="33"/>
      <c r="AD139" s="33"/>
      <c r="AE139" s="33"/>
      <c r="AR139" s="158" t="s">
        <v>269</v>
      </c>
      <c r="AT139" s="158" t="s">
        <v>184</v>
      </c>
      <c r="AU139" s="158" t="s">
        <v>79</v>
      </c>
      <c r="AY139" s="18" t="s">
        <v>182</v>
      </c>
      <c r="BE139" s="159">
        <f t="shared" si="4"/>
        <v>0</v>
      </c>
      <c r="BF139" s="159">
        <f t="shared" si="5"/>
        <v>0</v>
      </c>
      <c r="BG139" s="159">
        <f t="shared" si="6"/>
        <v>0</v>
      </c>
      <c r="BH139" s="159">
        <f t="shared" si="7"/>
        <v>0</v>
      </c>
      <c r="BI139" s="159">
        <f t="shared" si="8"/>
        <v>0</v>
      </c>
      <c r="BJ139" s="18" t="s">
        <v>15</v>
      </c>
      <c r="BK139" s="159">
        <f t="shared" si="9"/>
        <v>0</v>
      </c>
      <c r="BL139" s="18" t="s">
        <v>269</v>
      </c>
      <c r="BM139" s="158" t="s">
        <v>532</v>
      </c>
    </row>
    <row r="140" spans="1:65" s="2" customFormat="1" ht="16.5" customHeight="1">
      <c r="A140" s="33"/>
      <c r="B140" s="146"/>
      <c r="C140" s="147" t="s">
        <v>294</v>
      </c>
      <c r="D140" s="346" t="s">
        <v>184</v>
      </c>
      <c r="E140" s="148" t="s">
        <v>533</v>
      </c>
      <c r="F140" s="149" t="s">
        <v>534</v>
      </c>
      <c r="G140" s="150" t="s">
        <v>300</v>
      </c>
      <c r="H140" s="151">
        <v>1</v>
      </c>
      <c r="I140" s="152"/>
      <c r="J140" s="153">
        <f t="shared" si="0"/>
        <v>0</v>
      </c>
      <c r="K140" s="149" t="s">
        <v>3</v>
      </c>
      <c r="L140" s="34"/>
      <c r="M140" s="154" t="s">
        <v>3</v>
      </c>
      <c r="N140" s="155" t="s">
        <v>42</v>
      </c>
      <c r="O140" s="54"/>
      <c r="P140" s="156">
        <f t="shared" si="1"/>
        <v>0</v>
      </c>
      <c r="Q140" s="156">
        <v>0</v>
      </c>
      <c r="R140" s="156">
        <f t="shared" si="2"/>
        <v>0</v>
      </c>
      <c r="S140" s="156">
        <v>0</v>
      </c>
      <c r="T140" s="157">
        <f t="shared" si="3"/>
        <v>0</v>
      </c>
      <c r="U140" s="33"/>
      <c r="V140" s="33"/>
      <c r="W140" s="33"/>
      <c r="X140" s="33"/>
      <c r="Y140" s="33"/>
      <c r="Z140" s="33"/>
      <c r="AA140" s="33"/>
      <c r="AB140" s="33"/>
      <c r="AC140" s="33"/>
      <c r="AD140" s="33"/>
      <c r="AE140" s="33"/>
      <c r="AR140" s="158" t="s">
        <v>269</v>
      </c>
      <c r="AT140" s="158" t="s">
        <v>184</v>
      </c>
      <c r="AU140" s="158" t="s">
        <v>79</v>
      </c>
      <c r="AY140" s="18" t="s">
        <v>182</v>
      </c>
      <c r="BE140" s="159">
        <f t="shared" si="4"/>
        <v>0</v>
      </c>
      <c r="BF140" s="159">
        <f t="shared" si="5"/>
        <v>0</v>
      </c>
      <c r="BG140" s="159">
        <f t="shared" si="6"/>
        <v>0</v>
      </c>
      <c r="BH140" s="159">
        <f t="shared" si="7"/>
        <v>0</v>
      </c>
      <c r="BI140" s="159">
        <f t="shared" si="8"/>
        <v>0</v>
      </c>
      <c r="BJ140" s="18" t="s">
        <v>15</v>
      </c>
      <c r="BK140" s="159">
        <f t="shared" si="9"/>
        <v>0</v>
      </c>
      <c r="BL140" s="18" t="s">
        <v>269</v>
      </c>
      <c r="BM140" s="158" t="s">
        <v>535</v>
      </c>
    </row>
    <row r="141" spans="1:65" s="2" customFormat="1" ht="16.5" customHeight="1">
      <c r="A141" s="33"/>
      <c r="B141" s="146"/>
      <c r="C141" s="147" t="s">
        <v>8</v>
      </c>
      <c r="D141" s="346" t="s">
        <v>184</v>
      </c>
      <c r="E141" s="148" t="s">
        <v>536</v>
      </c>
      <c r="F141" s="149" t="s">
        <v>537</v>
      </c>
      <c r="G141" s="150" t="s">
        <v>300</v>
      </c>
      <c r="H141" s="151">
        <v>1</v>
      </c>
      <c r="I141" s="152"/>
      <c r="J141" s="153">
        <f t="shared" si="0"/>
        <v>0</v>
      </c>
      <c r="K141" s="149" t="s">
        <v>3</v>
      </c>
      <c r="L141" s="34"/>
      <c r="M141" s="154" t="s">
        <v>3</v>
      </c>
      <c r="N141" s="155" t="s">
        <v>42</v>
      </c>
      <c r="O141" s="54"/>
      <c r="P141" s="156">
        <f t="shared" si="1"/>
        <v>0</v>
      </c>
      <c r="Q141" s="156">
        <v>0</v>
      </c>
      <c r="R141" s="156">
        <f t="shared" si="2"/>
        <v>0</v>
      </c>
      <c r="S141" s="156">
        <v>0</v>
      </c>
      <c r="T141" s="157">
        <f t="shared" si="3"/>
        <v>0</v>
      </c>
      <c r="U141" s="33"/>
      <c r="V141" s="33"/>
      <c r="W141" s="33"/>
      <c r="X141" s="33"/>
      <c r="Y141" s="33"/>
      <c r="Z141" s="33"/>
      <c r="AA141" s="33"/>
      <c r="AB141" s="33"/>
      <c r="AC141" s="33"/>
      <c r="AD141" s="33"/>
      <c r="AE141" s="33"/>
      <c r="AR141" s="158" t="s">
        <v>269</v>
      </c>
      <c r="AT141" s="158" t="s">
        <v>184</v>
      </c>
      <c r="AU141" s="158" t="s">
        <v>79</v>
      </c>
      <c r="AY141" s="18" t="s">
        <v>182</v>
      </c>
      <c r="BE141" s="159">
        <f t="shared" si="4"/>
        <v>0</v>
      </c>
      <c r="BF141" s="159">
        <f t="shared" si="5"/>
        <v>0</v>
      </c>
      <c r="BG141" s="159">
        <f t="shared" si="6"/>
        <v>0</v>
      </c>
      <c r="BH141" s="159">
        <f t="shared" si="7"/>
        <v>0</v>
      </c>
      <c r="BI141" s="159">
        <f t="shared" si="8"/>
        <v>0</v>
      </c>
      <c r="BJ141" s="18" t="s">
        <v>15</v>
      </c>
      <c r="BK141" s="159">
        <f t="shared" si="9"/>
        <v>0</v>
      </c>
      <c r="BL141" s="18" t="s">
        <v>269</v>
      </c>
      <c r="BM141" s="158" t="s">
        <v>538</v>
      </c>
    </row>
    <row r="142" spans="1:65" s="2" customFormat="1" ht="24">
      <c r="A142" s="33"/>
      <c r="B142" s="146"/>
      <c r="C142" s="147" t="s">
        <v>302</v>
      </c>
      <c r="D142" s="346" t="s">
        <v>184</v>
      </c>
      <c r="E142" s="148" t="s">
        <v>539</v>
      </c>
      <c r="F142" s="149" t="s">
        <v>540</v>
      </c>
      <c r="G142" s="150" t="s">
        <v>300</v>
      </c>
      <c r="H142" s="151">
        <v>1</v>
      </c>
      <c r="I142" s="152"/>
      <c r="J142" s="153">
        <f t="shared" si="0"/>
        <v>0</v>
      </c>
      <c r="K142" s="149" t="s">
        <v>3</v>
      </c>
      <c r="L142" s="34"/>
      <c r="M142" s="154" t="s">
        <v>3</v>
      </c>
      <c r="N142" s="155" t="s">
        <v>42</v>
      </c>
      <c r="O142" s="54"/>
      <c r="P142" s="156">
        <f t="shared" si="1"/>
        <v>0</v>
      </c>
      <c r="Q142" s="156">
        <v>0</v>
      </c>
      <c r="R142" s="156">
        <f t="shared" si="2"/>
        <v>0</v>
      </c>
      <c r="S142" s="156">
        <v>0</v>
      </c>
      <c r="T142" s="157">
        <f t="shared" si="3"/>
        <v>0</v>
      </c>
      <c r="U142" s="33"/>
      <c r="V142" s="33"/>
      <c r="W142" s="33"/>
      <c r="X142" s="33"/>
      <c r="Y142" s="33"/>
      <c r="Z142" s="33"/>
      <c r="AA142" s="33"/>
      <c r="AB142" s="33"/>
      <c r="AC142" s="33"/>
      <c r="AD142" s="33"/>
      <c r="AE142" s="33"/>
      <c r="AR142" s="158" t="s">
        <v>269</v>
      </c>
      <c r="AT142" s="158" t="s">
        <v>184</v>
      </c>
      <c r="AU142" s="158" t="s">
        <v>79</v>
      </c>
      <c r="AY142" s="18" t="s">
        <v>182</v>
      </c>
      <c r="BE142" s="159">
        <f t="shared" si="4"/>
        <v>0</v>
      </c>
      <c r="BF142" s="159">
        <f t="shared" si="5"/>
        <v>0</v>
      </c>
      <c r="BG142" s="159">
        <f t="shared" si="6"/>
        <v>0</v>
      </c>
      <c r="BH142" s="159">
        <f t="shared" si="7"/>
        <v>0</v>
      </c>
      <c r="BI142" s="159">
        <f t="shared" si="8"/>
        <v>0</v>
      </c>
      <c r="BJ142" s="18" t="s">
        <v>15</v>
      </c>
      <c r="BK142" s="159">
        <f t="shared" si="9"/>
        <v>0</v>
      </c>
      <c r="BL142" s="18" t="s">
        <v>269</v>
      </c>
      <c r="BM142" s="158" t="s">
        <v>541</v>
      </c>
    </row>
    <row r="143" spans="2:63" s="12" customFormat="1" ht="22.9" customHeight="1">
      <c r="B143" s="133"/>
      <c r="D143" s="348" t="s">
        <v>70</v>
      </c>
      <c r="E143" s="144" t="s">
        <v>420</v>
      </c>
      <c r="F143" s="144" t="s">
        <v>421</v>
      </c>
      <c r="I143" s="136"/>
      <c r="J143" s="145">
        <f>BK143</f>
        <v>0</v>
      </c>
      <c r="L143" s="133"/>
      <c r="M143" s="138"/>
      <c r="N143" s="139"/>
      <c r="O143" s="139"/>
      <c r="P143" s="140">
        <f>SUM(P144:P154)</f>
        <v>0</v>
      </c>
      <c r="Q143" s="139"/>
      <c r="R143" s="140">
        <f>SUM(R144:R154)</f>
        <v>0.007909</v>
      </c>
      <c r="S143" s="139"/>
      <c r="T143" s="141">
        <f>SUM(T144:T154)</f>
        <v>0.17115000000000002</v>
      </c>
      <c r="AR143" s="134" t="s">
        <v>79</v>
      </c>
      <c r="AT143" s="142" t="s">
        <v>70</v>
      </c>
      <c r="AU143" s="142" t="s">
        <v>15</v>
      </c>
      <c r="AY143" s="134" t="s">
        <v>182</v>
      </c>
      <c r="BK143" s="143">
        <f>SUM(BK144:BK154)</f>
        <v>0</v>
      </c>
    </row>
    <row r="144" spans="1:65" s="2" customFormat="1" ht="24">
      <c r="A144" s="33"/>
      <c r="B144" s="146"/>
      <c r="C144" s="147" t="s">
        <v>310</v>
      </c>
      <c r="D144" s="346" t="s">
        <v>184</v>
      </c>
      <c r="E144" s="148" t="s">
        <v>423</v>
      </c>
      <c r="F144" s="149" t="s">
        <v>424</v>
      </c>
      <c r="G144" s="150" t="s">
        <v>187</v>
      </c>
      <c r="H144" s="151">
        <v>2.1</v>
      </c>
      <c r="I144" s="152"/>
      <c r="J144" s="153">
        <f>ROUND(I144*H144,2)</f>
        <v>0</v>
      </c>
      <c r="K144" s="149" t="s">
        <v>188</v>
      </c>
      <c r="L144" s="34"/>
      <c r="M144" s="154" t="s">
        <v>3</v>
      </c>
      <c r="N144" s="155" t="s">
        <v>42</v>
      </c>
      <c r="O144" s="54"/>
      <c r="P144" s="156">
        <f>O144*H144</f>
        <v>0</v>
      </c>
      <c r="Q144" s="156">
        <v>0</v>
      </c>
      <c r="R144" s="156">
        <f>Q144*H144</f>
        <v>0</v>
      </c>
      <c r="S144" s="156">
        <v>0.0815</v>
      </c>
      <c r="T144" s="157">
        <f>S144*H144</f>
        <v>0.17115000000000002</v>
      </c>
      <c r="U144" s="33"/>
      <c r="V144" s="33"/>
      <c r="W144" s="33"/>
      <c r="X144" s="33"/>
      <c r="Y144" s="33"/>
      <c r="Z144" s="33"/>
      <c r="AA144" s="33"/>
      <c r="AB144" s="33"/>
      <c r="AC144" s="33"/>
      <c r="AD144" s="33"/>
      <c r="AE144" s="33"/>
      <c r="AR144" s="158" t="s">
        <v>269</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269</v>
      </c>
      <c r="BM144" s="158" t="s">
        <v>542</v>
      </c>
    </row>
    <row r="145" spans="2:51" s="13" customFormat="1" ht="12">
      <c r="B145" s="160"/>
      <c r="D145" s="347" t="s">
        <v>190</v>
      </c>
      <c r="E145" s="161" t="s">
        <v>3</v>
      </c>
      <c r="F145" s="162" t="s">
        <v>499</v>
      </c>
      <c r="H145" s="163">
        <v>2.1</v>
      </c>
      <c r="I145" s="164"/>
      <c r="L145" s="160"/>
      <c r="M145" s="165"/>
      <c r="N145" s="166"/>
      <c r="O145" s="166"/>
      <c r="P145" s="166"/>
      <c r="Q145" s="166"/>
      <c r="R145" s="166"/>
      <c r="S145" s="166"/>
      <c r="T145" s="167"/>
      <c r="AT145" s="161" t="s">
        <v>190</v>
      </c>
      <c r="AU145" s="161" t="s">
        <v>79</v>
      </c>
      <c r="AV145" s="13" t="s">
        <v>79</v>
      </c>
      <c r="AW145" s="13" t="s">
        <v>33</v>
      </c>
      <c r="AX145" s="13" t="s">
        <v>15</v>
      </c>
      <c r="AY145" s="161" t="s">
        <v>182</v>
      </c>
    </row>
    <row r="146" spans="1:65" s="2" customFormat="1" ht="44.25" customHeight="1">
      <c r="A146" s="33"/>
      <c r="B146" s="146"/>
      <c r="C146" s="147" t="s">
        <v>314</v>
      </c>
      <c r="D146" s="346" t="s">
        <v>184</v>
      </c>
      <c r="E146" s="148" t="s">
        <v>428</v>
      </c>
      <c r="F146" s="149" t="s">
        <v>429</v>
      </c>
      <c r="G146" s="150" t="s">
        <v>187</v>
      </c>
      <c r="H146" s="151">
        <v>2.1</v>
      </c>
      <c r="I146" s="152"/>
      <c r="J146" s="153">
        <f>ROUND(I146*H146,2)</f>
        <v>0</v>
      </c>
      <c r="K146" s="149" t="s">
        <v>188</v>
      </c>
      <c r="L146" s="34"/>
      <c r="M146" s="154" t="s">
        <v>3</v>
      </c>
      <c r="N146" s="155" t="s">
        <v>42</v>
      </c>
      <c r="O146" s="54"/>
      <c r="P146" s="156">
        <f>O146*H146</f>
        <v>0</v>
      </c>
      <c r="Q146" s="156">
        <v>0.0029</v>
      </c>
      <c r="R146" s="156">
        <f>Q146*H146</f>
        <v>0.00609</v>
      </c>
      <c r="S146" s="156">
        <v>0</v>
      </c>
      <c r="T146" s="157">
        <f>S146*H146</f>
        <v>0</v>
      </c>
      <c r="U146" s="33"/>
      <c r="V146" s="33"/>
      <c r="W146" s="33"/>
      <c r="X146" s="33"/>
      <c r="Y146" s="33"/>
      <c r="Z146" s="33"/>
      <c r="AA146" s="33"/>
      <c r="AB146" s="33"/>
      <c r="AC146" s="33"/>
      <c r="AD146" s="33"/>
      <c r="AE146" s="33"/>
      <c r="AR146" s="158" t="s">
        <v>269</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269</v>
      </c>
      <c r="BM146" s="158" t="s">
        <v>543</v>
      </c>
    </row>
    <row r="147" spans="1:65" s="2" customFormat="1" ht="24">
      <c r="A147" s="33"/>
      <c r="B147" s="146"/>
      <c r="C147" s="184" t="s">
        <v>318</v>
      </c>
      <c r="D147" s="349" t="s">
        <v>341</v>
      </c>
      <c r="E147" s="185" t="s">
        <v>433</v>
      </c>
      <c r="F147" s="186" t="s">
        <v>434</v>
      </c>
      <c r="G147" s="187" t="s">
        <v>187</v>
      </c>
      <c r="H147" s="188">
        <v>2.31</v>
      </c>
      <c r="I147" s="189"/>
      <c r="J147" s="190">
        <f>ROUND(I147*H147,2)</f>
        <v>0</v>
      </c>
      <c r="K147" s="186" t="s">
        <v>3</v>
      </c>
      <c r="L147" s="191"/>
      <c r="M147" s="192" t="s">
        <v>3</v>
      </c>
      <c r="N147" s="193" t="s">
        <v>42</v>
      </c>
      <c r="O147" s="54"/>
      <c r="P147" s="156">
        <f>O147*H147</f>
        <v>0</v>
      </c>
      <c r="Q147" s="156">
        <v>0</v>
      </c>
      <c r="R147" s="156">
        <f>Q147*H147</f>
        <v>0</v>
      </c>
      <c r="S147" s="156">
        <v>0</v>
      </c>
      <c r="T147" s="157">
        <f>S147*H147</f>
        <v>0</v>
      </c>
      <c r="U147" s="33"/>
      <c r="V147" s="33"/>
      <c r="W147" s="33"/>
      <c r="X147" s="33"/>
      <c r="Y147" s="33"/>
      <c r="Z147" s="33"/>
      <c r="AA147" s="33"/>
      <c r="AB147" s="33"/>
      <c r="AC147" s="33"/>
      <c r="AD147" s="33"/>
      <c r="AE147" s="33"/>
      <c r="AR147" s="158" t="s">
        <v>344</v>
      </c>
      <c r="AT147" s="158" t="s">
        <v>341</v>
      </c>
      <c r="AU147" s="158" t="s">
        <v>79</v>
      </c>
      <c r="AY147" s="18" t="s">
        <v>182</v>
      </c>
      <c r="BE147" s="159">
        <f>IF(N147="základní",J147,0)</f>
        <v>0</v>
      </c>
      <c r="BF147" s="159">
        <f>IF(N147="snížená",J147,0)</f>
        <v>0</v>
      </c>
      <c r="BG147" s="159">
        <f>IF(N147="zákl. přenesená",J147,0)</f>
        <v>0</v>
      </c>
      <c r="BH147" s="159">
        <f>IF(N147="sníž. přenesená",J147,0)</f>
        <v>0</v>
      </c>
      <c r="BI147" s="159">
        <f>IF(N147="nulová",J147,0)</f>
        <v>0</v>
      </c>
      <c r="BJ147" s="18" t="s">
        <v>15</v>
      </c>
      <c r="BK147" s="159">
        <f>ROUND(I147*H147,2)</f>
        <v>0</v>
      </c>
      <c r="BL147" s="18" t="s">
        <v>269</v>
      </c>
      <c r="BM147" s="158" t="s">
        <v>544</v>
      </c>
    </row>
    <row r="148" spans="2:51" s="13" customFormat="1" ht="12">
      <c r="B148" s="160"/>
      <c r="D148" s="347" t="s">
        <v>190</v>
      </c>
      <c r="F148" s="162" t="s">
        <v>545</v>
      </c>
      <c r="H148" s="163">
        <v>2.31</v>
      </c>
      <c r="I148" s="164"/>
      <c r="L148" s="160"/>
      <c r="M148" s="165"/>
      <c r="N148" s="166"/>
      <c r="O148" s="166"/>
      <c r="P148" s="166"/>
      <c r="Q148" s="166"/>
      <c r="R148" s="166"/>
      <c r="S148" s="166"/>
      <c r="T148" s="167"/>
      <c r="AT148" s="161" t="s">
        <v>190</v>
      </c>
      <c r="AU148" s="161" t="s">
        <v>79</v>
      </c>
      <c r="AV148" s="13" t="s">
        <v>79</v>
      </c>
      <c r="AW148" s="13" t="s">
        <v>4</v>
      </c>
      <c r="AX148" s="13" t="s">
        <v>15</v>
      </c>
      <c r="AY148" s="161" t="s">
        <v>182</v>
      </c>
    </row>
    <row r="149" spans="1:65" s="2" customFormat="1" ht="24">
      <c r="A149" s="33"/>
      <c r="B149" s="146"/>
      <c r="C149" s="147" t="s">
        <v>322</v>
      </c>
      <c r="D149" s="346" t="s">
        <v>184</v>
      </c>
      <c r="E149" s="148" t="s">
        <v>546</v>
      </c>
      <c r="F149" s="149" t="s">
        <v>547</v>
      </c>
      <c r="G149" s="150" t="s">
        <v>194</v>
      </c>
      <c r="H149" s="151">
        <v>4.1</v>
      </c>
      <c r="I149" s="152"/>
      <c r="J149" s="153">
        <f>ROUND(I149*H149,2)</f>
        <v>0</v>
      </c>
      <c r="K149" s="149" t="s">
        <v>188</v>
      </c>
      <c r="L149" s="34"/>
      <c r="M149" s="154" t="s">
        <v>3</v>
      </c>
      <c r="N149" s="155" t="s">
        <v>42</v>
      </c>
      <c r="O149" s="54"/>
      <c r="P149" s="156">
        <f>O149*H149</f>
        <v>0</v>
      </c>
      <c r="Q149" s="156">
        <v>0.00026</v>
      </c>
      <c r="R149" s="156">
        <f>Q149*H149</f>
        <v>0.0010659999999999999</v>
      </c>
      <c r="S149" s="156">
        <v>0</v>
      </c>
      <c r="T149" s="157">
        <f>S149*H149</f>
        <v>0</v>
      </c>
      <c r="U149" s="33"/>
      <c r="V149" s="33"/>
      <c r="W149" s="33"/>
      <c r="X149" s="33"/>
      <c r="Y149" s="33"/>
      <c r="Z149" s="33"/>
      <c r="AA149" s="33"/>
      <c r="AB149" s="33"/>
      <c r="AC149" s="33"/>
      <c r="AD149" s="33"/>
      <c r="AE149" s="33"/>
      <c r="AR149" s="158" t="s">
        <v>269</v>
      </c>
      <c r="AT149" s="158" t="s">
        <v>184</v>
      </c>
      <c r="AU149" s="158" t="s">
        <v>79</v>
      </c>
      <c r="AY149" s="18" t="s">
        <v>182</v>
      </c>
      <c r="BE149" s="159">
        <f>IF(N149="základní",J149,0)</f>
        <v>0</v>
      </c>
      <c r="BF149" s="159">
        <f>IF(N149="snížená",J149,0)</f>
        <v>0</v>
      </c>
      <c r="BG149" s="159">
        <f>IF(N149="zákl. přenesená",J149,0)</f>
        <v>0</v>
      </c>
      <c r="BH149" s="159">
        <f>IF(N149="sníž. přenesená",J149,0)</f>
        <v>0</v>
      </c>
      <c r="BI149" s="159">
        <f>IF(N149="nulová",J149,0)</f>
        <v>0</v>
      </c>
      <c r="BJ149" s="18" t="s">
        <v>15</v>
      </c>
      <c r="BK149" s="159">
        <f>ROUND(I149*H149,2)</f>
        <v>0</v>
      </c>
      <c r="BL149" s="18" t="s">
        <v>269</v>
      </c>
      <c r="BM149" s="158" t="s">
        <v>548</v>
      </c>
    </row>
    <row r="150" spans="2:51" s="13" customFormat="1" ht="12">
      <c r="B150" s="160"/>
      <c r="D150" s="347" t="s">
        <v>190</v>
      </c>
      <c r="E150" s="161" t="s">
        <v>3</v>
      </c>
      <c r="F150" s="162" t="s">
        <v>549</v>
      </c>
      <c r="H150" s="163">
        <v>4.1</v>
      </c>
      <c r="I150" s="164"/>
      <c r="L150" s="160"/>
      <c r="M150" s="165"/>
      <c r="N150" s="166"/>
      <c r="O150" s="166"/>
      <c r="P150" s="166"/>
      <c r="Q150" s="166"/>
      <c r="R150" s="166"/>
      <c r="S150" s="166"/>
      <c r="T150" s="167"/>
      <c r="AT150" s="161" t="s">
        <v>190</v>
      </c>
      <c r="AU150" s="161" t="s">
        <v>79</v>
      </c>
      <c r="AV150" s="13" t="s">
        <v>79</v>
      </c>
      <c r="AW150" s="13" t="s">
        <v>33</v>
      </c>
      <c r="AX150" s="13" t="s">
        <v>15</v>
      </c>
      <c r="AY150" s="161" t="s">
        <v>182</v>
      </c>
    </row>
    <row r="151" spans="1:65" s="2" customFormat="1" ht="16.5" customHeight="1">
      <c r="A151" s="33"/>
      <c r="B151" s="146"/>
      <c r="C151" s="147" t="s">
        <v>328</v>
      </c>
      <c r="D151" s="346" t="s">
        <v>184</v>
      </c>
      <c r="E151" s="148" t="s">
        <v>453</v>
      </c>
      <c r="F151" s="149" t="s">
        <v>454</v>
      </c>
      <c r="G151" s="150" t="s">
        <v>187</v>
      </c>
      <c r="H151" s="151">
        <v>2.1</v>
      </c>
      <c r="I151" s="152"/>
      <c r="J151" s="153">
        <f>ROUND(I151*H151,2)</f>
        <v>0</v>
      </c>
      <c r="K151" s="149" t="s">
        <v>188</v>
      </c>
      <c r="L151" s="34"/>
      <c r="M151" s="154" t="s">
        <v>3</v>
      </c>
      <c r="N151" s="155" t="s">
        <v>42</v>
      </c>
      <c r="O151" s="54"/>
      <c r="P151" s="156">
        <f>O151*H151</f>
        <v>0</v>
      </c>
      <c r="Q151" s="156">
        <v>0.0003</v>
      </c>
      <c r="R151" s="156">
        <f>Q151*H151</f>
        <v>0.0006299999999999999</v>
      </c>
      <c r="S151" s="156">
        <v>0</v>
      </c>
      <c r="T151" s="157">
        <f>S151*H151</f>
        <v>0</v>
      </c>
      <c r="U151" s="33"/>
      <c r="V151" s="33"/>
      <c r="W151" s="33"/>
      <c r="X151" s="33"/>
      <c r="Y151" s="33"/>
      <c r="Z151" s="33"/>
      <c r="AA151" s="33"/>
      <c r="AB151" s="33"/>
      <c r="AC151" s="33"/>
      <c r="AD151" s="33"/>
      <c r="AE151" s="33"/>
      <c r="AR151" s="158" t="s">
        <v>269</v>
      </c>
      <c r="AT151" s="158" t="s">
        <v>184</v>
      </c>
      <c r="AU151" s="158" t="s">
        <v>79</v>
      </c>
      <c r="AY151" s="18" t="s">
        <v>182</v>
      </c>
      <c r="BE151" s="159">
        <f>IF(N151="základní",J151,0)</f>
        <v>0</v>
      </c>
      <c r="BF151" s="159">
        <f>IF(N151="snížená",J151,0)</f>
        <v>0</v>
      </c>
      <c r="BG151" s="159">
        <f>IF(N151="zákl. přenesená",J151,0)</f>
        <v>0</v>
      </c>
      <c r="BH151" s="159">
        <f>IF(N151="sníž. přenesená",J151,0)</f>
        <v>0</v>
      </c>
      <c r="BI151" s="159">
        <f>IF(N151="nulová",J151,0)</f>
        <v>0</v>
      </c>
      <c r="BJ151" s="18" t="s">
        <v>15</v>
      </c>
      <c r="BK151" s="159">
        <f>ROUND(I151*H151,2)</f>
        <v>0</v>
      </c>
      <c r="BL151" s="18" t="s">
        <v>269</v>
      </c>
      <c r="BM151" s="158" t="s">
        <v>550</v>
      </c>
    </row>
    <row r="152" spans="1:65" s="2" customFormat="1" ht="16.5" customHeight="1">
      <c r="A152" s="33"/>
      <c r="B152" s="146"/>
      <c r="C152" s="147" t="s">
        <v>332</v>
      </c>
      <c r="D152" s="346" t="s">
        <v>184</v>
      </c>
      <c r="E152" s="148" t="s">
        <v>457</v>
      </c>
      <c r="F152" s="149" t="s">
        <v>458</v>
      </c>
      <c r="G152" s="150" t="s">
        <v>194</v>
      </c>
      <c r="H152" s="151">
        <v>4.1</v>
      </c>
      <c r="I152" s="152"/>
      <c r="J152" s="153">
        <f>ROUND(I152*H152,2)</f>
        <v>0</v>
      </c>
      <c r="K152" s="149" t="s">
        <v>188</v>
      </c>
      <c r="L152" s="34"/>
      <c r="M152" s="154" t="s">
        <v>3</v>
      </c>
      <c r="N152" s="155" t="s">
        <v>42</v>
      </c>
      <c r="O152" s="54"/>
      <c r="P152" s="156">
        <f>O152*H152</f>
        <v>0</v>
      </c>
      <c r="Q152" s="156">
        <v>3E-05</v>
      </c>
      <c r="R152" s="156">
        <f>Q152*H152</f>
        <v>0.00012299999999999998</v>
      </c>
      <c r="S152" s="156">
        <v>0</v>
      </c>
      <c r="T152" s="157">
        <f>S152*H152</f>
        <v>0</v>
      </c>
      <c r="U152" s="33"/>
      <c r="V152" s="33"/>
      <c r="W152" s="33"/>
      <c r="X152" s="33"/>
      <c r="Y152" s="33"/>
      <c r="Z152" s="33"/>
      <c r="AA152" s="33"/>
      <c r="AB152" s="33"/>
      <c r="AC152" s="33"/>
      <c r="AD152" s="33"/>
      <c r="AE152" s="33"/>
      <c r="AR152" s="158" t="s">
        <v>269</v>
      </c>
      <c r="AT152" s="158" t="s">
        <v>184</v>
      </c>
      <c r="AU152" s="158" t="s">
        <v>79</v>
      </c>
      <c r="AY152" s="18" t="s">
        <v>182</v>
      </c>
      <c r="BE152" s="159">
        <f>IF(N152="základní",J152,0)</f>
        <v>0</v>
      </c>
      <c r="BF152" s="159">
        <f>IF(N152="snížená",J152,0)</f>
        <v>0</v>
      </c>
      <c r="BG152" s="159">
        <f>IF(N152="zákl. přenesená",J152,0)</f>
        <v>0</v>
      </c>
      <c r="BH152" s="159">
        <f>IF(N152="sníž. přenesená",J152,0)</f>
        <v>0</v>
      </c>
      <c r="BI152" s="159">
        <f>IF(N152="nulová",J152,0)</f>
        <v>0</v>
      </c>
      <c r="BJ152" s="18" t="s">
        <v>15</v>
      </c>
      <c r="BK152" s="159">
        <f>ROUND(I152*H152,2)</f>
        <v>0</v>
      </c>
      <c r="BL152" s="18" t="s">
        <v>269</v>
      </c>
      <c r="BM152" s="158" t="s">
        <v>551</v>
      </c>
    </row>
    <row r="153" spans="2:51" s="13" customFormat="1" ht="12">
      <c r="B153" s="160"/>
      <c r="D153" s="347" t="s">
        <v>190</v>
      </c>
      <c r="E153" s="161" t="s">
        <v>3</v>
      </c>
      <c r="F153" s="162" t="s">
        <v>549</v>
      </c>
      <c r="H153" s="163">
        <v>4.1</v>
      </c>
      <c r="I153" s="164"/>
      <c r="L153" s="160"/>
      <c r="M153" s="165"/>
      <c r="N153" s="166"/>
      <c r="O153" s="166"/>
      <c r="P153" s="166"/>
      <c r="Q153" s="166"/>
      <c r="R153" s="166"/>
      <c r="S153" s="166"/>
      <c r="T153" s="167"/>
      <c r="AT153" s="161" t="s">
        <v>190</v>
      </c>
      <c r="AU153" s="161" t="s">
        <v>79</v>
      </c>
      <c r="AV153" s="13" t="s">
        <v>79</v>
      </c>
      <c r="AW153" s="13" t="s">
        <v>33</v>
      </c>
      <c r="AX153" s="13" t="s">
        <v>15</v>
      </c>
      <c r="AY153" s="161" t="s">
        <v>182</v>
      </c>
    </row>
    <row r="154" spans="1:65" s="2" customFormat="1" ht="44.25" customHeight="1">
      <c r="A154" s="33"/>
      <c r="B154" s="146"/>
      <c r="C154" s="147" t="s">
        <v>336</v>
      </c>
      <c r="D154" s="346" t="s">
        <v>184</v>
      </c>
      <c r="E154" s="148" t="s">
        <v>468</v>
      </c>
      <c r="F154" s="149" t="s">
        <v>469</v>
      </c>
      <c r="G154" s="150" t="s">
        <v>290</v>
      </c>
      <c r="H154" s="183"/>
      <c r="I154" s="152"/>
      <c r="J154" s="153">
        <f>ROUND(I154*H154,2)</f>
        <v>0</v>
      </c>
      <c r="K154" s="149" t="s">
        <v>188</v>
      </c>
      <c r="L154" s="34"/>
      <c r="M154" s="154" t="s">
        <v>3</v>
      </c>
      <c r="N154" s="155" t="s">
        <v>42</v>
      </c>
      <c r="O154" s="54"/>
      <c r="P154" s="156">
        <f>O154*H154</f>
        <v>0</v>
      </c>
      <c r="Q154" s="156">
        <v>0</v>
      </c>
      <c r="R154" s="156">
        <f>Q154*H154</f>
        <v>0</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552</v>
      </c>
    </row>
    <row r="155" spans="2:63" s="12" customFormat="1" ht="22.9" customHeight="1">
      <c r="B155" s="133"/>
      <c r="D155" s="348" t="s">
        <v>70</v>
      </c>
      <c r="E155" s="144" t="s">
        <v>487</v>
      </c>
      <c r="F155" s="144" t="s">
        <v>488</v>
      </c>
      <c r="I155" s="136"/>
      <c r="J155" s="145">
        <f>BK155</f>
        <v>0</v>
      </c>
      <c r="L155" s="133"/>
      <c r="M155" s="138"/>
      <c r="N155" s="139"/>
      <c r="O155" s="139"/>
      <c r="P155" s="140">
        <f>SUM(P156:P174)</f>
        <v>0</v>
      </c>
      <c r="Q155" s="139"/>
      <c r="R155" s="140">
        <f>SUM(R156:R174)</f>
        <v>0.049365</v>
      </c>
      <c r="S155" s="139"/>
      <c r="T155" s="141">
        <f>SUM(T156:T174)</f>
        <v>0.009455</v>
      </c>
      <c r="AR155" s="134" t="s">
        <v>79</v>
      </c>
      <c r="AT155" s="142" t="s">
        <v>70</v>
      </c>
      <c r="AU155" s="142" t="s">
        <v>15</v>
      </c>
      <c r="AY155" s="134" t="s">
        <v>182</v>
      </c>
      <c r="BK155" s="143">
        <f>SUM(BK156:BK174)</f>
        <v>0</v>
      </c>
    </row>
    <row r="156" spans="1:65" s="2" customFormat="1" ht="16.5" customHeight="1">
      <c r="A156" s="33"/>
      <c r="B156" s="146"/>
      <c r="C156" s="147" t="s">
        <v>340</v>
      </c>
      <c r="D156" s="346" t="s">
        <v>184</v>
      </c>
      <c r="E156" s="148" t="s">
        <v>553</v>
      </c>
      <c r="F156" s="149" t="s">
        <v>554</v>
      </c>
      <c r="G156" s="150" t="s">
        <v>187</v>
      </c>
      <c r="H156" s="151">
        <v>30.5</v>
      </c>
      <c r="I156" s="152"/>
      <c r="J156" s="153">
        <f>ROUND(I156*H156,2)</f>
        <v>0</v>
      </c>
      <c r="K156" s="149" t="s">
        <v>188</v>
      </c>
      <c r="L156" s="34"/>
      <c r="M156" s="154" t="s">
        <v>3</v>
      </c>
      <c r="N156" s="155" t="s">
        <v>42</v>
      </c>
      <c r="O156" s="54"/>
      <c r="P156" s="156">
        <f>O156*H156</f>
        <v>0</v>
      </c>
      <c r="Q156" s="156">
        <v>0.001</v>
      </c>
      <c r="R156" s="156">
        <f>Q156*H156</f>
        <v>0.0305</v>
      </c>
      <c r="S156" s="156">
        <v>0.00031</v>
      </c>
      <c r="T156" s="157">
        <f>S156*H156</f>
        <v>0.009455</v>
      </c>
      <c r="U156" s="33"/>
      <c r="V156" s="33"/>
      <c r="W156" s="33"/>
      <c r="X156" s="33"/>
      <c r="Y156" s="33"/>
      <c r="Z156" s="33"/>
      <c r="AA156" s="33"/>
      <c r="AB156" s="33"/>
      <c r="AC156" s="33"/>
      <c r="AD156" s="33"/>
      <c r="AE156" s="33"/>
      <c r="AR156" s="158" t="s">
        <v>269</v>
      </c>
      <c r="AT156" s="158" t="s">
        <v>184</v>
      </c>
      <c r="AU156" s="158" t="s">
        <v>79</v>
      </c>
      <c r="AY156" s="18" t="s">
        <v>182</v>
      </c>
      <c r="BE156" s="159">
        <f>IF(N156="základní",J156,0)</f>
        <v>0</v>
      </c>
      <c r="BF156" s="159">
        <f>IF(N156="snížená",J156,0)</f>
        <v>0</v>
      </c>
      <c r="BG156" s="159">
        <f>IF(N156="zákl. přenesená",J156,0)</f>
        <v>0</v>
      </c>
      <c r="BH156" s="159">
        <f>IF(N156="sníž. přenesená",J156,0)</f>
        <v>0</v>
      </c>
      <c r="BI156" s="159">
        <f>IF(N156="nulová",J156,0)</f>
        <v>0</v>
      </c>
      <c r="BJ156" s="18" t="s">
        <v>15</v>
      </c>
      <c r="BK156" s="159">
        <f>ROUND(I156*H156,2)</f>
        <v>0</v>
      </c>
      <c r="BL156" s="18" t="s">
        <v>269</v>
      </c>
      <c r="BM156" s="158" t="s">
        <v>555</v>
      </c>
    </row>
    <row r="157" spans="2:51" s="15" customFormat="1" ht="12">
      <c r="B157" s="176"/>
      <c r="D157" s="347" t="s">
        <v>190</v>
      </c>
      <c r="E157" s="177" t="s">
        <v>3</v>
      </c>
      <c r="F157" s="178" t="s">
        <v>556</v>
      </c>
      <c r="H157" s="177" t="s">
        <v>3</v>
      </c>
      <c r="I157" s="179"/>
      <c r="L157" s="176"/>
      <c r="M157" s="180"/>
      <c r="N157" s="181"/>
      <c r="O157" s="181"/>
      <c r="P157" s="181"/>
      <c r="Q157" s="181"/>
      <c r="R157" s="181"/>
      <c r="S157" s="181"/>
      <c r="T157" s="182"/>
      <c r="AT157" s="177" t="s">
        <v>190</v>
      </c>
      <c r="AU157" s="177" t="s">
        <v>79</v>
      </c>
      <c r="AV157" s="15" t="s">
        <v>15</v>
      </c>
      <c r="AW157" s="15" t="s">
        <v>33</v>
      </c>
      <c r="AX157" s="15" t="s">
        <v>71</v>
      </c>
      <c r="AY157" s="177" t="s">
        <v>182</v>
      </c>
    </row>
    <row r="158" spans="2:51" s="13" customFormat="1" ht="12">
      <c r="B158" s="160"/>
      <c r="D158" s="347" t="s">
        <v>190</v>
      </c>
      <c r="E158" s="161" t="s">
        <v>3</v>
      </c>
      <c r="F158" s="162" t="s">
        <v>557</v>
      </c>
      <c r="H158" s="163">
        <v>39.6</v>
      </c>
      <c r="I158" s="164"/>
      <c r="L158" s="160"/>
      <c r="M158" s="165"/>
      <c r="N158" s="166"/>
      <c r="O158" s="166"/>
      <c r="P158" s="166"/>
      <c r="Q158" s="166"/>
      <c r="R158" s="166"/>
      <c r="S158" s="166"/>
      <c r="T158" s="167"/>
      <c r="AT158" s="161" t="s">
        <v>190</v>
      </c>
      <c r="AU158" s="161" t="s">
        <v>79</v>
      </c>
      <c r="AV158" s="13" t="s">
        <v>79</v>
      </c>
      <c r="AW158" s="13" t="s">
        <v>33</v>
      </c>
      <c r="AX158" s="13" t="s">
        <v>71</v>
      </c>
      <c r="AY158" s="161" t="s">
        <v>182</v>
      </c>
    </row>
    <row r="159" spans="2:51" s="15" customFormat="1" ht="12">
      <c r="B159" s="176"/>
      <c r="D159" s="347" t="s">
        <v>190</v>
      </c>
      <c r="E159" s="177" t="s">
        <v>3</v>
      </c>
      <c r="F159" s="178" t="s">
        <v>558</v>
      </c>
      <c r="H159" s="177" t="s">
        <v>3</v>
      </c>
      <c r="I159" s="179"/>
      <c r="L159" s="176"/>
      <c r="M159" s="180"/>
      <c r="N159" s="181"/>
      <c r="O159" s="181"/>
      <c r="P159" s="181"/>
      <c r="Q159" s="181"/>
      <c r="R159" s="181"/>
      <c r="S159" s="181"/>
      <c r="T159" s="182"/>
      <c r="AT159" s="177" t="s">
        <v>190</v>
      </c>
      <c r="AU159" s="177" t="s">
        <v>79</v>
      </c>
      <c r="AV159" s="15" t="s">
        <v>15</v>
      </c>
      <c r="AW159" s="15" t="s">
        <v>33</v>
      </c>
      <c r="AX159" s="15" t="s">
        <v>71</v>
      </c>
      <c r="AY159" s="177" t="s">
        <v>182</v>
      </c>
    </row>
    <row r="160" spans="2:51" s="13" customFormat="1" ht="12">
      <c r="B160" s="160"/>
      <c r="D160" s="347" t="s">
        <v>190</v>
      </c>
      <c r="E160" s="161" t="s">
        <v>3</v>
      </c>
      <c r="F160" s="162" t="s">
        <v>559</v>
      </c>
      <c r="H160" s="163">
        <v>-7</v>
      </c>
      <c r="I160" s="164"/>
      <c r="L160" s="160"/>
      <c r="M160" s="165"/>
      <c r="N160" s="166"/>
      <c r="O160" s="166"/>
      <c r="P160" s="166"/>
      <c r="Q160" s="166"/>
      <c r="R160" s="166"/>
      <c r="S160" s="166"/>
      <c r="T160" s="167"/>
      <c r="AT160" s="161" t="s">
        <v>190</v>
      </c>
      <c r="AU160" s="161" t="s">
        <v>79</v>
      </c>
      <c r="AV160" s="13" t="s">
        <v>79</v>
      </c>
      <c r="AW160" s="13" t="s">
        <v>33</v>
      </c>
      <c r="AX160" s="13" t="s">
        <v>71</v>
      </c>
      <c r="AY160" s="161" t="s">
        <v>182</v>
      </c>
    </row>
    <row r="161" spans="2:51" s="15" customFormat="1" ht="12">
      <c r="B161" s="176"/>
      <c r="D161" s="347" t="s">
        <v>190</v>
      </c>
      <c r="E161" s="177" t="s">
        <v>3</v>
      </c>
      <c r="F161" s="178" t="s">
        <v>560</v>
      </c>
      <c r="H161" s="177" t="s">
        <v>3</v>
      </c>
      <c r="I161" s="179"/>
      <c r="L161" s="176"/>
      <c r="M161" s="180"/>
      <c r="N161" s="181"/>
      <c r="O161" s="181"/>
      <c r="P161" s="181"/>
      <c r="Q161" s="181"/>
      <c r="R161" s="181"/>
      <c r="S161" s="181"/>
      <c r="T161" s="182"/>
      <c r="AT161" s="177" t="s">
        <v>190</v>
      </c>
      <c r="AU161" s="177" t="s">
        <v>79</v>
      </c>
      <c r="AV161" s="15" t="s">
        <v>15</v>
      </c>
      <c r="AW161" s="15" t="s">
        <v>33</v>
      </c>
      <c r="AX161" s="15" t="s">
        <v>71</v>
      </c>
      <c r="AY161" s="177" t="s">
        <v>182</v>
      </c>
    </row>
    <row r="162" spans="2:51" s="13" customFormat="1" ht="12">
      <c r="B162" s="160"/>
      <c r="D162" s="347" t="s">
        <v>190</v>
      </c>
      <c r="E162" s="161" t="s">
        <v>3</v>
      </c>
      <c r="F162" s="162" t="s">
        <v>561</v>
      </c>
      <c r="H162" s="163">
        <v>-2.1</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4" customFormat="1" ht="12">
      <c r="B163" s="168"/>
      <c r="D163" s="347" t="s">
        <v>190</v>
      </c>
      <c r="E163" s="169" t="s">
        <v>3</v>
      </c>
      <c r="F163" s="170" t="s">
        <v>198</v>
      </c>
      <c r="H163" s="171">
        <v>30.5</v>
      </c>
      <c r="I163" s="172"/>
      <c r="L163" s="168"/>
      <c r="M163" s="173"/>
      <c r="N163" s="174"/>
      <c r="O163" s="174"/>
      <c r="P163" s="174"/>
      <c r="Q163" s="174"/>
      <c r="R163" s="174"/>
      <c r="S163" s="174"/>
      <c r="T163" s="175"/>
      <c r="AT163" s="169" t="s">
        <v>190</v>
      </c>
      <c r="AU163" s="169" t="s">
        <v>79</v>
      </c>
      <c r="AV163" s="14" t="s">
        <v>87</v>
      </c>
      <c r="AW163" s="14" t="s">
        <v>33</v>
      </c>
      <c r="AX163" s="14" t="s">
        <v>15</v>
      </c>
      <c r="AY163" s="169" t="s">
        <v>182</v>
      </c>
    </row>
    <row r="164" spans="1:65" s="2" customFormat="1" ht="24">
      <c r="A164" s="33"/>
      <c r="B164" s="146"/>
      <c r="C164" s="147" t="s">
        <v>344</v>
      </c>
      <c r="D164" s="346" t="s">
        <v>184</v>
      </c>
      <c r="E164" s="148" t="s">
        <v>490</v>
      </c>
      <c r="F164" s="149" t="s">
        <v>491</v>
      </c>
      <c r="G164" s="150" t="s">
        <v>187</v>
      </c>
      <c r="H164" s="151">
        <v>38.5</v>
      </c>
      <c r="I164" s="152"/>
      <c r="J164" s="153">
        <f>ROUND(I164*H164,2)</f>
        <v>0</v>
      </c>
      <c r="K164" s="149" t="s">
        <v>188</v>
      </c>
      <c r="L164" s="34"/>
      <c r="M164" s="154" t="s">
        <v>3</v>
      </c>
      <c r="N164" s="155" t="s">
        <v>42</v>
      </c>
      <c r="O164" s="54"/>
      <c r="P164" s="156">
        <f>O164*H164</f>
        <v>0</v>
      </c>
      <c r="Q164" s="156">
        <v>0.0002</v>
      </c>
      <c r="R164" s="156">
        <f>Q164*H164</f>
        <v>0.0077</v>
      </c>
      <c r="S164" s="156">
        <v>0</v>
      </c>
      <c r="T164" s="157">
        <f>S164*H164</f>
        <v>0</v>
      </c>
      <c r="U164" s="33"/>
      <c r="V164" s="33"/>
      <c r="W164" s="33"/>
      <c r="X164" s="33"/>
      <c r="Y164" s="33"/>
      <c r="Z164" s="33"/>
      <c r="AA164" s="33"/>
      <c r="AB164" s="33"/>
      <c r="AC164" s="33"/>
      <c r="AD164" s="33"/>
      <c r="AE164" s="33"/>
      <c r="AR164" s="158" t="s">
        <v>269</v>
      </c>
      <c r="AT164" s="158" t="s">
        <v>184</v>
      </c>
      <c r="AU164" s="158" t="s">
        <v>79</v>
      </c>
      <c r="AY164" s="18" t="s">
        <v>182</v>
      </c>
      <c r="BE164" s="159">
        <f>IF(N164="základní",J164,0)</f>
        <v>0</v>
      </c>
      <c r="BF164" s="159">
        <f>IF(N164="snížená",J164,0)</f>
        <v>0</v>
      </c>
      <c r="BG164" s="159">
        <f>IF(N164="zákl. přenesená",J164,0)</f>
        <v>0</v>
      </c>
      <c r="BH164" s="159">
        <f>IF(N164="sníž. přenesená",J164,0)</f>
        <v>0</v>
      </c>
      <c r="BI164" s="159">
        <f>IF(N164="nulová",J164,0)</f>
        <v>0</v>
      </c>
      <c r="BJ164" s="18" t="s">
        <v>15</v>
      </c>
      <c r="BK164" s="159">
        <f>ROUND(I164*H164,2)</f>
        <v>0</v>
      </c>
      <c r="BL164" s="18" t="s">
        <v>269</v>
      </c>
      <c r="BM164" s="158" t="s">
        <v>562</v>
      </c>
    </row>
    <row r="165" spans="2:51" s="15" customFormat="1" ht="12">
      <c r="B165" s="176"/>
      <c r="D165" s="347" t="s">
        <v>190</v>
      </c>
      <c r="E165" s="177" t="s">
        <v>3</v>
      </c>
      <c r="F165" s="178" t="s">
        <v>563</v>
      </c>
      <c r="H165" s="177" t="s">
        <v>3</v>
      </c>
      <c r="I165" s="179"/>
      <c r="L165" s="176"/>
      <c r="M165" s="180"/>
      <c r="N165" s="181"/>
      <c r="O165" s="181"/>
      <c r="P165" s="181"/>
      <c r="Q165" s="181"/>
      <c r="R165" s="181"/>
      <c r="S165" s="181"/>
      <c r="T165" s="182"/>
      <c r="AT165" s="177" t="s">
        <v>190</v>
      </c>
      <c r="AU165" s="177" t="s">
        <v>79</v>
      </c>
      <c r="AV165" s="15" t="s">
        <v>15</v>
      </c>
      <c r="AW165" s="15" t="s">
        <v>33</v>
      </c>
      <c r="AX165" s="15" t="s">
        <v>71</v>
      </c>
      <c r="AY165" s="177" t="s">
        <v>182</v>
      </c>
    </row>
    <row r="166" spans="2:51" s="13" customFormat="1" ht="12">
      <c r="B166" s="160"/>
      <c r="D166" s="347" t="s">
        <v>190</v>
      </c>
      <c r="E166" s="161" t="s">
        <v>3</v>
      </c>
      <c r="F166" s="162" t="s">
        <v>564</v>
      </c>
      <c r="H166" s="163">
        <v>8</v>
      </c>
      <c r="I166" s="164"/>
      <c r="L166" s="160"/>
      <c r="M166" s="165"/>
      <c r="N166" s="166"/>
      <c r="O166" s="166"/>
      <c r="P166" s="166"/>
      <c r="Q166" s="166"/>
      <c r="R166" s="166"/>
      <c r="S166" s="166"/>
      <c r="T166" s="167"/>
      <c r="AT166" s="161" t="s">
        <v>190</v>
      </c>
      <c r="AU166" s="161" t="s">
        <v>79</v>
      </c>
      <c r="AV166" s="13" t="s">
        <v>79</v>
      </c>
      <c r="AW166" s="13" t="s">
        <v>33</v>
      </c>
      <c r="AX166" s="13" t="s">
        <v>71</v>
      </c>
      <c r="AY166" s="161" t="s">
        <v>182</v>
      </c>
    </row>
    <row r="167" spans="2:51" s="15" customFormat="1" ht="12">
      <c r="B167" s="176"/>
      <c r="D167" s="347" t="s">
        <v>190</v>
      </c>
      <c r="E167" s="177" t="s">
        <v>3</v>
      </c>
      <c r="F167" s="178" t="s">
        <v>556</v>
      </c>
      <c r="H167" s="177" t="s">
        <v>3</v>
      </c>
      <c r="I167" s="179"/>
      <c r="L167" s="176"/>
      <c r="M167" s="180"/>
      <c r="N167" s="181"/>
      <c r="O167" s="181"/>
      <c r="P167" s="181"/>
      <c r="Q167" s="181"/>
      <c r="R167" s="181"/>
      <c r="S167" s="181"/>
      <c r="T167" s="182"/>
      <c r="AT167" s="177" t="s">
        <v>190</v>
      </c>
      <c r="AU167" s="177" t="s">
        <v>79</v>
      </c>
      <c r="AV167" s="15" t="s">
        <v>15</v>
      </c>
      <c r="AW167" s="15" t="s">
        <v>33</v>
      </c>
      <c r="AX167" s="15" t="s">
        <v>71</v>
      </c>
      <c r="AY167" s="177" t="s">
        <v>182</v>
      </c>
    </row>
    <row r="168" spans="2:51" s="13" customFormat="1" ht="12">
      <c r="B168" s="160"/>
      <c r="D168" s="347" t="s">
        <v>190</v>
      </c>
      <c r="E168" s="161" t="s">
        <v>3</v>
      </c>
      <c r="F168" s="162" t="s">
        <v>557</v>
      </c>
      <c r="H168" s="163">
        <v>39.6</v>
      </c>
      <c r="I168" s="164"/>
      <c r="L168" s="160"/>
      <c r="M168" s="165"/>
      <c r="N168" s="166"/>
      <c r="O168" s="166"/>
      <c r="P168" s="166"/>
      <c r="Q168" s="166"/>
      <c r="R168" s="166"/>
      <c r="S168" s="166"/>
      <c r="T168" s="167"/>
      <c r="AT168" s="161" t="s">
        <v>190</v>
      </c>
      <c r="AU168" s="161" t="s">
        <v>79</v>
      </c>
      <c r="AV168" s="13" t="s">
        <v>79</v>
      </c>
      <c r="AW168" s="13" t="s">
        <v>33</v>
      </c>
      <c r="AX168" s="13" t="s">
        <v>71</v>
      </c>
      <c r="AY168" s="161" t="s">
        <v>182</v>
      </c>
    </row>
    <row r="169" spans="2:51" s="15" customFormat="1" ht="12">
      <c r="B169" s="176"/>
      <c r="D169" s="347" t="s">
        <v>190</v>
      </c>
      <c r="E169" s="177" t="s">
        <v>3</v>
      </c>
      <c r="F169" s="178" t="s">
        <v>558</v>
      </c>
      <c r="H169" s="177" t="s">
        <v>3</v>
      </c>
      <c r="I169" s="179"/>
      <c r="L169" s="176"/>
      <c r="M169" s="180"/>
      <c r="N169" s="181"/>
      <c r="O169" s="181"/>
      <c r="P169" s="181"/>
      <c r="Q169" s="181"/>
      <c r="R169" s="181"/>
      <c r="S169" s="181"/>
      <c r="T169" s="182"/>
      <c r="AT169" s="177" t="s">
        <v>190</v>
      </c>
      <c r="AU169" s="177" t="s">
        <v>79</v>
      </c>
      <c r="AV169" s="15" t="s">
        <v>15</v>
      </c>
      <c r="AW169" s="15" t="s">
        <v>33</v>
      </c>
      <c r="AX169" s="15" t="s">
        <v>71</v>
      </c>
      <c r="AY169" s="177" t="s">
        <v>182</v>
      </c>
    </row>
    <row r="170" spans="2:51" s="13" customFormat="1" ht="12">
      <c r="B170" s="160"/>
      <c r="D170" s="347" t="s">
        <v>190</v>
      </c>
      <c r="E170" s="161" t="s">
        <v>3</v>
      </c>
      <c r="F170" s="162" t="s">
        <v>559</v>
      </c>
      <c r="H170" s="163">
        <v>-7</v>
      </c>
      <c r="I170" s="164"/>
      <c r="L170" s="160"/>
      <c r="M170" s="165"/>
      <c r="N170" s="166"/>
      <c r="O170" s="166"/>
      <c r="P170" s="166"/>
      <c r="Q170" s="166"/>
      <c r="R170" s="166"/>
      <c r="S170" s="166"/>
      <c r="T170" s="167"/>
      <c r="AT170" s="161" t="s">
        <v>190</v>
      </c>
      <c r="AU170" s="161" t="s">
        <v>79</v>
      </c>
      <c r="AV170" s="13" t="s">
        <v>79</v>
      </c>
      <c r="AW170" s="13" t="s">
        <v>33</v>
      </c>
      <c r="AX170" s="13" t="s">
        <v>71</v>
      </c>
      <c r="AY170" s="161" t="s">
        <v>182</v>
      </c>
    </row>
    <row r="171" spans="2:51" s="15" customFormat="1" ht="12">
      <c r="B171" s="176"/>
      <c r="D171" s="347" t="s">
        <v>190</v>
      </c>
      <c r="E171" s="177" t="s">
        <v>3</v>
      </c>
      <c r="F171" s="178" t="s">
        <v>560</v>
      </c>
      <c r="H171" s="177" t="s">
        <v>3</v>
      </c>
      <c r="I171" s="179"/>
      <c r="L171" s="176"/>
      <c r="M171" s="180"/>
      <c r="N171" s="181"/>
      <c r="O171" s="181"/>
      <c r="P171" s="181"/>
      <c r="Q171" s="181"/>
      <c r="R171" s="181"/>
      <c r="S171" s="181"/>
      <c r="T171" s="182"/>
      <c r="AT171" s="177" t="s">
        <v>190</v>
      </c>
      <c r="AU171" s="177" t="s">
        <v>79</v>
      </c>
      <c r="AV171" s="15" t="s">
        <v>15</v>
      </c>
      <c r="AW171" s="15" t="s">
        <v>33</v>
      </c>
      <c r="AX171" s="15" t="s">
        <v>71</v>
      </c>
      <c r="AY171" s="177" t="s">
        <v>182</v>
      </c>
    </row>
    <row r="172" spans="2:51" s="13" customFormat="1" ht="12">
      <c r="B172" s="160"/>
      <c r="D172" s="347" t="s">
        <v>190</v>
      </c>
      <c r="E172" s="161" t="s">
        <v>3</v>
      </c>
      <c r="F172" s="162" t="s">
        <v>561</v>
      </c>
      <c r="H172" s="163">
        <v>-2.1</v>
      </c>
      <c r="I172" s="164"/>
      <c r="L172" s="160"/>
      <c r="M172" s="165"/>
      <c r="N172" s="166"/>
      <c r="O172" s="166"/>
      <c r="P172" s="166"/>
      <c r="Q172" s="166"/>
      <c r="R172" s="166"/>
      <c r="S172" s="166"/>
      <c r="T172" s="167"/>
      <c r="AT172" s="161" t="s">
        <v>190</v>
      </c>
      <c r="AU172" s="161" t="s">
        <v>79</v>
      </c>
      <c r="AV172" s="13" t="s">
        <v>79</v>
      </c>
      <c r="AW172" s="13" t="s">
        <v>33</v>
      </c>
      <c r="AX172" s="13" t="s">
        <v>71</v>
      </c>
      <c r="AY172" s="161" t="s">
        <v>182</v>
      </c>
    </row>
    <row r="173" spans="2:51" s="14" customFormat="1" ht="12">
      <c r="B173" s="168"/>
      <c r="D173" s="347" t="s">
        <v>190</v>
      </c>
      <c r="E173" s="169" t="s">
        <v>3</v>
      </c>
      <c r="F173" s="170" t="s">
        <v>198</v>
      </c>
      <c r="H173" s="171">
        <v>38.5</v>
      </c>
      <c r="I173" s="172"/>
      <c r="L173" s="168"/>
      <c r="M173" s="173"/>
      <c r="N173" s="174"/>
      <c r="O173" s="174"/>
      <c r="P173" s="174"/>
      <c r="Q173" s="174"/>
      <c r="R173" s="174"/>
      <c r="S173" s="174"/>
      <c r="T173" s="175"/>
      <c r="AT173" s="169" t="s">
        <v>190</v>
      </c>
      <c r="AU173" s="169" t="s">
        <v>79</v>
      </c>
      <c r="AV173" s="14" t="s">
        <v>87</v>
      </c>
      <c r="AW173" s="14" t="s">
        <v>33</v>
      </c>
      <c r="AX173" s="14" t="s">
        <v>15</v>
      </c>
      <c r="AY173" s="169" t="s">
        <v>182</v>
      </c>
    </row>
    <row r="174" spans="1:65" s="2" customFormat="1" ht="36">
      <c r="A174" s="33"/>
      <c r="B174" s="146"/>
      <c r="C174" s="147" t="s">
        <v>351</v>
      </c>
      <c r="D174" s="346" t="s">
        <v>184</v>
      </c>
      <c r="E174" s="148" t="s">
        <v>494</v>
      </c>
      <c r="F174" s="149" t="s">
        <v>495</v>
      </c>
      <c r="G174" s="150" t="s">
        <v>187</v>
      </c>
      <c r="H174" s="151">
        <v>38.5</v>
      </c>
      <c r="I174" s="152"/>
      <c r="J174" s="153">
        <f>ROUND(I174*H174,2)</f>
        <v>0</v>
      </c>
      <c r="K174" s="149" t="s">
        <v>188</v>
      </c>
      <c r="L174" s="34"/>
      <c r="M174" s="194" t="s">
        <v>3</v>
      </c>
      <c r="N174" s="195" t="s">
        <v>42</v>
      </c>
      <c r="O174" s="196"/>
      <c r="P174" s="197">
        <f>O174*H174</f>
        <v>0</v>
      </c>
      <c r="Q174" s="197">
        <v>0.00029</v>
      </c>
      <c r="R174" s="197">
        <f>Q174*H174</f>
        <v>0.011165</v>
      </c>
      <c r="S174" s="197">
        <v>0</v>
      </c>
      <c r="T174" s="198">
        <f>S174*H174</f>
        <v>0</v>
      </c>
      <c r="U174" s="33"/>
      <c r="V174" s="33"/>
      <c r="W174" s="33"/>
      <c r="X174" s="33"/>
      <c r="Y174" s="33"/>
      <c r="Z174" s="33"/>
      <c r="AA174" s="33"/>
      <c r="AB174" s="33"/>
      <c r="AC174" s="33"/>
      <c r="AD174" s="33"/>
      <c r="AE174" s="33"/>
      <c r="AR174" s="158" t="s">
        <v>269</v>
      </c>
      <c r="AT174" s="158" t="s">
        <v>184</v>
      </c>
      <c r="AU174" s="158" t="s">
        <v>79</v>
      </c>
      <c r="AY174" s="18" t="s">
        <v>182</v>
      </c>
      <c r="BE174" s="159">
        <f>IF(N174="základní",J174,0)</f>
        <v>0</v>
      </c>
      <c r="BF174" s="159">
        <f>IF(N174="snížená",J174,0)</f>
        <v>0</v>
      </c>
      <c r="BG174" s="159">
        <f>IF(N174="zákl. přenesená",J174,0)</f>
        <v>0</v>
      </c>
      <c r="BH174" s="159">
        <f>IF(N174="sníž. přenesená",J174,0)</f>
        <v>0</v>
      </c>
      <c r="BI174" s="159">
        <f>IF(N174="nulová",J174,0)</f>
        <v>0</v>
      </c>
      <c r="BJ174" s="18" t="s">
        <v>15</v>
      </c>
      <c r="BK174" s="159">
        <f>ROUND(I174*H174,2)</f>
        <v>0</v>
      </c>
      <c r="BL174" s="18" t="s">
        <v>269</v>
      </c>
      <c r="BM174" s="158" t="s">
        <v>565</v>
      </c>
    </row>
    <row r="175" spans="1:31" s="2" customFormat="1" ht="6.95" customHeight="1">
      <c r="A175" s="33"/>
      <c r="B175" s="43"/>
      <c r="C175" s="44"/>
      <c r="D175" s="44"/>
      <c r="E175" s="44"/>
      <c r="F175" s="44"/>
      <c r="G175" s="44"/>
      <c r="H175" s="44"/>
      <c r="I175" s="44"/>
      <c r="J175" s="44"/>
      <c r="K175" s="44"/>
      <c r="L175" s="34"/>
      <c r="M175" s="33"/>
      <c r="O175" s="33"/>
      <c r="P175" s="33"/>
      <c r="Q175" s="33"/>
      <c r="R175" s="33"/>
      <c r="S175" s="33"/>
      <c r="T175" s="33"/>
      <c r="U175" s="33"/>
      <c r="V175" s="33"/>
      <c r="W175" s="33"/>
      <c r="X175" s="33"/>
      <c r="Y175" s="33"/>
      <c r="Z175" s="33"/>
      <c r="AA175" s="33"/>
      <c r="AB175" s="33"/>
      <c r="AC175" s="33"/>
      <c r="AD175" s="33"/>
      <c r="AE175" s="33"/>
    </row>
  </sheetData>
  <autoFilter ref="C102:K174"/>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3"/>
  <sheetViews>
    <sheetView showGridLines="0" workbookViewId="0" topLeftCell="A106">
      <selection activeCell="D111" sqref="D111:D24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93</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144</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ROUND(J108,2)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ROUND((SUM(BE108:BE242)),2)</f>
        <v>0</v>
      </c>
      <c r="G37" s="33"/>
      <c r="H37" s="33"/>
      <c r="I37" s="105">
        <v>0.21</v>
      </c>
      <c r="J37" s="104">
        <f>ROUND(((SUM(BE108:BE242))*I37),2)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ROUND((SUM(BF108:BF242)),2)</f>
        <v>0</v>
      </c>
      <c r="G38" s="33"/>
      <c r="H38" s="33"/>
      <c r="I38" s="105">
        <v>0.15</v>
      </c>
      <c r="J38" s="104">
        <f>ROUND(((SUM(BF108:BF242))*I38),2)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ROUND((SUM(BG108:BG242)),2)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ROUND((SUM(BH108:BH242)),2)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ROUND((SUM(BI108:BI242)),2)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1 - Typ A1-A4</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J108</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J109</f>
        <v>0</v>
      </c>
      <c r="L68" s="115"/>
    </row>
    <row r="69" spans="2:12" s="10" customFormat="1" ht="19.9" customHeight="1">
      <c r="B69" s="119"/>
      <c r="D69" s="120" t="s">
        <v>151</v>
      </c>
      <c r="E69" s="121"/>
      <c r="F69" s="121"/>
      <c r="G69" s="121"/>
      <c r="H69" s="121"/>
      <c r="I69" s="121"/>
      <c r="J69" s="122">
        <f>J110</f>
        <v>0</v>
      </c>
      <c r="L69" s="119"/>
    </row>
    <row r="70" spans="2:12" s="10" customFormat="1" ht="19.9" customHeight="1">
      <c r="B70" s="119"/>
      <c r="D70" s="120" t="s">
        <v>152</v>
      </c>
      <c r="E70" s="121"/>
      <c r="F70" s="121"/>
      <c r="G70" s="121"/>
      <c r="H70" s="121"/>
      <c r="I70" s="121"/>
      <c r="J70" s="122">
        <f>J119</f>
        <v>0</v>
      </c>
      <c r="L70" s="119"/>
    </row>
    <row r="71" spans="2:12" s="10" customFormat="1" ht="19.9" customHeight="1">
      <c r="B71" s="119"/>
      <c r="D71" s="120" t="s">
        <v>153</v>
      </c>
      <c r="E71" s="121"/>
      <c r="F71" s="121"/>
      <c r="G71" s="121"/>
      <c r="H71" s="121"/>
      <c r="I71" s="121"/>
      <c r="J71" s="122">
        <f>J130</f>
        <v>0</v>
      </c>
      <c r="L71" s="119"/>
    </row>
    <row r="72" spans="2:12" s="10" customFormat="1" ht="14.85" customHeight="1">
      <c r="B72" s="119"/>
      <c r="D72" s="120" t="s">
        <v>154</v>
      </c>
      <c r="E72" s="121"/>
      <c r="F72" s="121"/>
      <c r="G72" s="121"/>
      <c r="H72" s="121"/>
      <c r="I72" s="121"/>
      <c r="J72" s="122">
        <f>J131</f>
        <v>0</v>
      </c>
      <c r="L72" s="119"/>
    </row>
    <row r="73" spans="2:12" s="10" customFormat="1" ht="14.85" customHeight="1">
      <c r="B73" s="119"/>
      <c r="D73" s="120" t="s">
        <v>155</v>
      </c>
      <c r="E73" s="121"/>
      <c r="F73" s="121"/>
      <c r="G73" s="121"/>
      <c r="H73" s="121"/>
      <c r="I73" s="121"/>
      <c r="J73" s="122">
        <f>J134</f>
        <v>0</v>
      </c>
      <c r="L73" s="119"/>
    </row>
    <row r="74" spans="2:12" s="10" customFormat="1" ht="19.9" customHeight="1">
      <c r="B74" s="119"/>
      <c r="D74" s="120" t="s">
        <v>156</v>
      </c>
      <c r="E74" s="121"/>
      <c r="F74" s="121"/>
      <c r="G74" s="121"/>
      <c r="H74" s="121"/>
      <c r="I74" s="121"/>
      <c r="J74" s="122">
        <f>J143</f>
        <v>0</v>
      </c>
      <c r="L74" s="119"/>
    </row>
    <row r="75" spans="2:12" s="10" customFormat="1" ht="19.9" customHeight="1">
      <c r="B75" s="119"/>
      <c r="D75" s="120" t="s">
        <v>157</v>
      </c>
      <c r="E75" s="121"/>
      <c r="F75" s="121"/>
      <c r="G75" s="121"/>
      <c r="H75" s="121"/>
      <c r="I75" s="121"/>
      <c r="J75" s="122">
        <f>J149</f>
        <v>0</v>
      </c>
      <c r="L75" s="119"/>
    </row>
    <row r="76" spans="2:12" s="9" customFormat="1" ht="24.95" customHeight="1">
      <c r="B76" s="115"/>
      <c r="D76" s="116" t="s">
        <v>158</v>
      </c>
      <c r="E76" s="117"/>
      <c r="F76" s="117"/>
      <c r="G76" s="117"/>
      <c r="H76" s="117"/>
      <c r="I76" s="117"/>
      <c r="J76" s="118">
        <f>J151</f>
        <v>0</v>
      </c>
      <c r="L76" s="115"/>
    </row>
    <row r="77" spans="2:12" s="10" customFormat="1" ht="19.9" customHeight="1">
      <c r="B77" s="119"/>
      <c r="D77" s="120" t="s">
        <v>159</v>
      </c>
      <c r="E77" s="121"/>
      <c r="F77" s="121"/>
      <c r="G77" s="121"/>
      <c r="H77" s="121"/>
      <c r="I77" s="121"/>
      <c r="J77" s="122">
        <f>J152</f>
        <v>0</v>
      </c>
      <c r="L77" s="119"/>
    </row>
    <row r="78" spans="2:12" s="10" customFormat="1" ht="19.9" customHeight="1">
      <c r="B78" s="119"/>
      <c r="D78" s="120" t="s">
        <v>160</v>
      </c>
      <c r="E78" s="121"/>
      <c r="F78" s="121"/>
      <c r="G78" s="121"/>
      <c r="H78" s="121"/>
      <c r="I78" s="121"/>
      <c r="J78" s="122">
        <f>J166</f>
        <v>0</v>
      </c>
      <c r="L78" s="119"/>
    </row>
    <row r="79" spans="2:12" s="10" customFormat="1" ht="19.9" customHeight="1">
      <c r="B79" s="119"/>
      <c r="D79" s="120" t="s">
        <v>161</v>
      </c>
      <c r="E79" s="121"/>
      <c r="F79" s="121"/>
      <c r="G79" s="121"/>
      <c r="H79" s="121"/>
      <c r="I79" s="121"/>
      <c r="J79" s="122">
        <f>J175</f>
        <v>0</v>
      </c>
      <c r="L79" s="119"/>
    </row>
    <row r="80" spans="2:12" s="10" customFormat="1" ht="19.9" customHeight="1">
      <c r="B80" s="119"/>
      <c r="D80" s="120" t="s">
        <v>162</v>
      </c>
      <c r="E80" s="121"/>
      <c r="F80" s="121"/>
      <c r="G80" s="121"/>
      <c r="H80" s="121"/>
      <c r="I80" s="121"/>
      <c r="J80" s="122">
        <f>J182</f>
        <v>0</v>
      </c>
      <c r="L80" s="119"/>
    </row>
    <row r="81" spans="2:12" s="10" customFormat="1" ht="19.9" customHeight="1">
      <c r="B81" s="119"/>
      <c r="D81" s="120" t="s">
        <v>163</v>
      </c>
      <c r="E81" s="121"/>
      <c r="F81" s="121"/>
      <c r="G81" s="121"/>
      <c r="H81" s="121"/>
      <c r="I81" s="121"/>
      <c r="J81" s="122">
        <f>J192</f>
        <v>0</v>
      </c>
      <c r="L81" s="119"/>
    </row>
    <row r="82" spans="2:12" s="10" customFormat="1" ht="19.9" customHeight="1">
      <c r="B82" s="119"/>
      <c r="D82" s="120" t="s">
        <v>164</v>
      </c>
      <c r="E82" s="121"/>
      <c r="F82" s="121"/>
      <c r="G82" s="121"/>
      <c r="H82" s="121"/>
      <c r="I82" s="121"/>
      <c r="J82" s="122">
        <f>J205</f>
        <v>0</v>
      </c>
      <c r="L82" s="119"/>
    </row>
    <row r="83" spans="2:12" s="10" customFormat="1" ht="19.9" customHeight="1">
      <c r="B83" s="119"/>
      <c r="D83" s="120" t="s">
        <v>165</v>
      </c>
      <c r="E83" s="121"/>
      <c r="F83" s="121"/>
      <c r="G83" s="121"/>
      <c r="H83" s="121"/>
      <c r="I83" s="121"/>
      <c r="J83" s="122">
        <f>J233</f>
        <v>0</v>
      </c>
      <c r="L83" s="119"/>
    </row>
    <row r="84" spans="2:12" s="10" customFormat="1" ht="19.9" customHeight="1">
      <c r="B84" s="119"/>
      <c r="D84" s="120" t="s">
        <v>166</v>
      </c>
      <c r="E84" s="121"/>
      <c r="F84" s="121"/>
      <c r="G84" s="121"/>
      <c r="H84" s="121"/>
      <c r="I84" s="121"/>
      <c r="J84" s="122">
        <f>J239</f>
        <v>0</v>
      </c>
      <c r="L84" s="119"/>
    </row>
    <row r="85" spans="1:31" s="2" customFormat="1" ht="21.75" customHeight="1">
      <c r="A85" s="33"/>
      <c r="B85" s="34"/>
      <c r="C85" s="33"/>
      <c r="D85" s="33"/>
      <c r="E85" s="33"/>
      <c r="F85" s="33"/>
      <c r="G85" s="33"/>
      <c r="H85" s="33"/>
      <c r="I85" s="33"/>
      <c r="J85" s="33"/>
      <c r="K85" s="33"/>
      <c r="L85" s="99"/>
      <c r="S85" s="33"/>
      <c r="T85" s="33"/>
      <c r="U85" s="33"/>
      <c r="V85" s="33"/>
      <c r="W85" s="33"/>
      <c r="X85" s="33"/>
      <c r="Y85" s="33"/>
      <c r="Z85" s="33"/>
      <c r="AA85" s="33"/>
      <c r="AB85" s="33"/>
      <c r="AC85" s="33"/>
      <c r="AD85" s="33"/>
      <c r="AE85" s="33"/>
    </row>
    <row r="86" spans="1:31" s="2" customFormat="1" ht="6.95" customHeight="1">
      <c r="A86" s="33"/>
      <c r="B86" s="43"/>
      <c r="C86" s="44"/>
      <c r="D86" s="44"/>
      <c r="E86" s="44"/>
      <c r="F86" s="44"/>
      <c r="G86" s="44"/>
      <c r="H86" s="44"/>
      <c r="I86" s="44"/>
      <c r="J86" s="44"/>
      <c r="K86" s="44"/>
      <c r="L86" s="99"/>
      <c r="S86" s="33"/>
      <c r="T86" s="33"/>
      <c r="U86" s="33"/>
      <c r="V86" s="33"/>
      <c r="W86" s="33"/>
      <c r="X86" s="33"/>
      <c r="Y86" s="33"/>
      <c r="Z86" s="33"/>
      <c r="AA86" s="33"/>
      <c r="AB86" s="33"/>
      <c r="AC86" s="33"/>
      <c r="AD86" s="33"/>
      <c r="AE86" s="33"/>
    </row>
    <row r="90" spans="1:31" s="2" customFormat="1" ht="6.95" customHeight="1">
      <c r="A90" s="33"/>
      <c r="B90" s="45"/>
      <c r="C90" s="46"/>
      <c r="D90" s="46"/>
      <c r="E90" s="46"/>
      <c r="F90" s="46"/>
      <c r="G90" s="46"/>
      <c r="H90" s="46"/>
      <c r="I90" s="46"/>
      <c r="J90" s="46"/>
      <c r="K90" s="46"/>
      <c r="L90" s="99"/>
      <c r="S90" s="33"/>
      <c r="T90" s="33"/>
      <c r="U90" s="33"/>
      <c r="V90" s="33"/>
      <c r="W90" s="33"/>
      <c r="X90" s="33"/>
      <c r="Y90" s="33"/>
      <c r="Z90" s="33"/>
      <c r="AA90" s="33"/>
      <c r="AB90" s="33"/>
      <c r="AC90" s="33"/>
      <c r="AD90" s="33"/>
      <c r="AE90" s="33"/>
    </row>
    <row r="91" spans="1:31" s="2" customFormat="1" ht="24.95" customHeight="1">
      <c r="A91" s="33"/>
      <c r="B91" s="34"/>
      <c r="C91" s="22" t="s">
        <v>167</v>
      </c>
      <c r="D91" s="33"/>
      <c r="E91" s="33"/>
      <c r="F91" s="33"/>
      <c r="G91" s="33"/>
      <c r="H91" s="33"/>
      <c r="I91" s="33"/>
      <c r="J91" s="33"/>
      <c r="K91" s="33"/>
      <c r="L91" s="99"/>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99"/>
      <c r="S92" s="33"/>
      <c r="T92" s="33"/>
      <c r="U92" s="33"/>
      <c r="V92" s="33"/>
      <c r="W92" s="33"/>
      <c r="X92" s="33"/>
      <c r="Y92" s="33"/>
      <c r="Z92" s="33"/>
      <c r="AA92" s="33"/>
      <c r="AB92" s="33"/>
      <c r="AC92" s="33"/>
      <c r="AD92" s="33"/>
      <c r="AE92" s="33"/>
    </row>
    <row r="93" spans="1:31" s="2" customFormat="1" ht="12" customHeight="1">
      <c r="A93" s="33"/>
      <c r="B93" s="34"/>
      <c r="C93" s="28" t="s">
        <v>17</v>
      </c>
      <c r="D93" s="33"/>
      <c r="E93" s="33"/>
      <c r="F93" s="33"/>
      <c r="G93" s="33"/>
      <c r="H93" s="33"/>
      <c r="I93" s="33"/>
      <c r="J93" s="33"/>
      <c r="K93" s="33"/>
      <c r="L93" s="99"/>
      <c r="S93" s="33"/>
      <c r="T93" s="33"/>
      <c r="U93" s="33"/>
      <c r="V93" s="33"/>
      <c r="W93" s="33"/>
      <c r="X93" s="33"/>
      <c r="Y93" s="33"/>
      <c r="Z93" s="33"/>
      <c r="AA93" s="33"/>
      <c r="AB93" s="33"/>
      <c r="AC93" s="33"/>
      <c r="AD93" s="33"/>
      <c r="AE93" s="33"/>
    </row>
    <row r="94" spans="1:31" s="2" customFormat="1" ht="16.5" customHeight="1">
      <c r="A94" s="33"/>
      <c r="B94" s="34"/>
      <c r="C94" s="33"/>
      <c r="D94" s="33"/>
      <c r="E94" s="326" t="str">
        <f>E7</f>
        <v>Rekonstrukce koupelen</v>
      </c>
      <c r="F94" s="327"/>
      <c r="G94" s="327"/>
      <c r="H94" s="327"/>
      <c r="I94" s="33"/>
      <c r="J94" s="33"/>
      <c r="K94" s="33"/>
      <c r="L94" s="99"/>
      <c r="S94" s="33"/>
      <c r="T94" s="33"/>
      <c r="U94" s="33"/>
      <c r="V94" s="33"/>
      <c r="W94" s="33"/>
      <c r="X94" s="33"/>
      <c r="Y94" s="33"/>
      <c r="Z94" s="33"/>
      <c r="AA94" s="33"/>
      <c r="AB94" s="33"/>
      <c r="AC94" s="33"/>
      <c r="AD94" s="33"/>
      <c r="AE94" s="33"/>
    </row>
    <row r="95" spans="2:12" s="1" customFormat="1" ht="12" customHeight="1">
      <c r="B95" s="21"/>
      <c r="C95" s="28" t="s">
        <v>139</v>
      </c>
      <c r="L95" s="21"/>
    </row>
    <row r="96" spans="2:12" s="1" customFormat="1" ht="16.5" customHeight="1">
      <c r="B96" s="21"/>
      <c r="E96" s="326" t="s">
        <v>140</v>
      </c>
      <c r="F96" s="301"/>
      <c r="G96" s="301"/>
      <c r="H96" s="301"/>
      <c r="L96" s="21"/>
    </row>
    <row r="97" spans="2:12" s="1" customFormat="1" ht="12" customHeight="1">
      <c r="B97" s="21"/>
      <c r="C97" s="28" t="s">
        <v>141</v>
      </c>
      <c r="L97" s="21"/>
    </row>
    <row r="98" spans="1:31" s="2" customFormat="1" ht="16.5" customHeight="1">
      <c r="A98" s="33"/>
      <c r="B98" s="34"/>
      <c r="C98" s="33"/>
      <c r="D98" s="33"/>
      <c r="E98" s="328" t="s">
        <v>142</v>
      </c>
      <c r="F98" s="329"/>
      <c r="G98" s="329"/>
      <c r="H98" s="329"/>
      <c r="I98" s="33"/>
      <c r="J98" s="33"/>
      <c r="K98" s="33"/>
      <c r="L98" s="99"/>
      <c r="S98" s="33"/>
      <c r="T98" s="33"/>
      <c r="U98" s="33"/>
      <c r="V98" s="33"/>
      <c r="W98" s="33"/>
      <c r="X98" s="33"/>
      <c r="Y98" s="33"/>
      <c r="Z98" s="33"/>
      <c r="AA98" s="33"/>
      <c r="AB98" s="33"/>
      <c r="AC98" s="33"/>
      <c r="AD98" s="33"/>
      <c r="AE98" s="33"/>
    </row>
    <row r="99" spans="1:31" s="2" customFormat="1" ht="12" customHeight="1">
      <c r="A99" s="33"/>
      <c r="B99" s="34"/>
      <c r="C99" s="28" t="s">
        <v>143</v>
      </c>
      <c r="D99" s="33"/>
      <c r="E99" s="33"/>
      <c r="F99" s="33"/>
      <c r="G99" s="33"/>
      <c r="H99" s="33"/>
      <c r="I99" s="33"/>
      <c r="J99" s="33"/>
      <c r="K99" s="33"/>
      <c r="L99" s="99"/>
      <c r="S99" s="33"/>
      <c r="T99" s="33"/>
      <c r="U99" s="33"/>
      <c r="V99" s="33"/>
      <c r="W99" s="33"/>
      <c r="X99" s="33"/>
      <c r="Y99" s="33"/>
      <c r="Z99" s="33"/>
      <c r="AA99" s="33"/>
      <c r="AB99" s="33"/>
      <c r="AC99" s="33"/>
      <c r="AD99" s="33"/>
      <c r="AE99" s="33"/>
    </row>
    <row r="100" spans="1:31" s="2" customFormat="1" ht="16.5" customHeight="1">
      <c r="A100" s="33"/>
      <c r="B100" s="34"/>
      <c r="C100" s="33"/>
      <c r="D100" s="33"/>
      <c r="E100" s="302" t="str">
        <f>E13</f>
        <v>1 - Typ A1-A4</v>
      </c>
      <c r="F100" s="329"/>
      <c r="G100" s="329"/>
      <c r="H100" s="329"/>
      <c r="I100" s="33"/>
      <c r="J100" s="33"/>
      <c r="K100" s="33"/>
      <c r="L100" s="99"/>
      <c r="S100" s="33"/>
      <c r="T100" s="33"/>
      <c r="U100" s="33"/>
      <c r="V100" s="33"/>
      <c r="W100" s="33"/>
      <c r="X100" s="33"/>
      <c r="Y100" s="33"/>
      <c r="Z100" s="33"/>
      <c r="AA100" s="33"/>
      <c r="AB100" s="33"/>
      <c r="AC100" s="33"/>
      <c r="AD100" s="33"/>
      <c r="AE100" s="33"/>
    </row>
    <row r="101" spans="1:31" s="2" customFormat="1" ht="6.9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2" customFormat="1" ht="12" customHeight="1">
      <c r="A102" s="33"/>
      <c r="B102" s="34"/>
      <c r="C102" s="28" t="s">
        <v>21</v>
      </c>
      <c r="D102" s="33"/>
      <c r="E102" s="33"/>
      <c r="F102" s="26" t="str">
        <f>F16</f>
        <v xml:space="preserve"> </v>
      </c>
      <c r="G102" s="33"/>
      <c r="H102" s="33"/>
      <c r="I102" s="28" t="s">
        <v>23</v>
      </c>
      <c r="J102" s="51" t="str">
        <f>IF(J16="","",J16)</f>
        <v>28. 8. 2018</v>
      </c>
      <c r="K102" s="33"/>
      <c r="L102" s="99"/>
      <c r="S102" s="33"/>
      <c r="T102" s="33"/>
      <c r="U102" s="33"/>
      <c r="V102" s="33"/>
      <c r="W102" s="33"/>
      <c r="X102" s="33"/>
      <c r="Y102" s="33"/>
      <c r="Z102" s="33"/>
      <c r="AA102" s="33"/>
      <c r="AB102" s="33"/>
      <c r="AC102" s="33"/>
      <c r="AD102" s="33"/>
      <c r="AE102" s="33"/>
    </row>
    <row r="103" spans="1:31" s="2" customFormat="1" ht="6.95" customHeight="1">
      <c r="A103" s="33"/>
      <c r="B103" s="34"/>
      <c r="C103" s="33"/>
      <c r="D103" s="33"/>
      <c r="E103" s="33"/>
      <c r="F103" s="33"/>
      <c r="G103" s="33"/>
      <c r="H103" s="33"/>
      <c r="I103" s="33"/>
      <c r="J103" s="33"/>
      <c r="K103" s="33"/>
      <c r="L103" s="99"/>
      <c r="S103" s="33"/>
      <c r="T103" s="33"/>
      <c r="U103" s="33"/>
      <c r="V103" s="33"/>
      <c r="W103" s="33"/>
      <c r="X103" s="33"/>
      <c r="Y103" s="33"/>
      <c r="Z103" s="33"/>
      <c r="AA103" s="33"/>
      <c r="AB103" s="33"/>
      <c r="AC103" s="33"/>
      <c r="AD103" s="33"/>
      <c r="AE103" s="33"/>
    </row>
    <row r="104" spans="1:31" s="2" customFormat="1" ht="15.2" customHeight="1">
      <c r="A104" s="33"/>
      <c r="B104" s="34"/>
      <c r="C104" s="28" t="s">
        <v>25</v>
      </c>
      <c r="D104" s="33"/>
      <c r="E104" s="33"/>
      <c r="F104" s="26" t="str">
        <f>E19</f>
        <v>Správa účelových zařízení VŠE</v>
      </c>
      <c r="G104" s="33"/>
      <c r="H104" s="33"/>
      <c r="I104" s="28" t="s">
        <v>31</v>
      </c>
      <c r="J104" s="31" t="str">
        <f>E25</f>
        <v>PROJECTICA s.r.o.</v>
      </c>
      <c r="K104" s="33"/>
      <c r="L104" s="99"/>
      <c r="S104" s="33"/>
      <c r="T104" s="33"/>
      <c r="U104" s="33"/>
      <c r="V104" s="33"/>
      <c r="W104" s="33"/>
      <c r="X104" s="33"/>
      <c r="Y104" s="33"/>
      <c r="Z104" s="33"/>
      <c r="AA104" s="33"/>
      <c r="AB104" s="33"/>
      <c r="AC104" s="33"/>
      <c r="AD104" s="33"/>
      <c r="AE104" s="33"/>
    </row>
    <row r="105" spans="1:31" s="2" customFormat="1" ht="15.2" customHeight="1">
      <c r="A105" s="33"/>
      <c r="B105" s="34"/>
      <c r="C105" s="28" t="s">
        <v>29</v>
      </c>
      <c r="D105" s="33"/>
      <c r="E105" s="33"/>
      <c r="F105" s="26" t="str">
        <f>IF(E22="","",E22)</f>
        <v>Vyplň údaj</v>
      </c>
      <c r="G105" s="33"/>
      <c r="H105" s="33"/>
      <c r="I105" s="28" t="s">
        <v>34</v>
      </c>
      <c r="J105" s="31" t="str">
        <f>E28</f>
        <v xml:space="preserve"> </v>
      </c>
      <c r="K105" s="33"/>
      <c r="L105" s="99"/>
      <c r="S105" s="33"/>
      <c r="T105" s="33"/>
      <c r="U105" s="33"/>
      <c r="V105" s="33"/>
      <c r="W105" s="33"/>
      <c r="X105" s="33"/>
      <c r="Y105" s="33"/>
      <c r="Z105" s="33"/>
      <c r="AA105" s="33"/>
      <c r="AB105" s="33"/>
      <c r="AC105" s="33"/>
      <c r="AD105" s="33"/>
      <c r="AE105" s="33"/>
    </row>
    <row r="106" spans="1:31" s="2" customFormat="1" ht="10.35" customHeight="1">
      <c r="A106" s="33"/>
      <c r="B106" s="34"/>
      <c r="C106" s="33"/>
      <c r="D106" s="33"/>
      <c r="E106" s="33"/>
      <c r="F106" s="33"/>
      <c r="G106" s="33"/>
      <c r="H106" s="33"/>
      <c r="I106" s="33"/>
      <c r="J106" s="33"/>
      <c r="K106" s="33"/>
      <c r="L106" s="99"/>
      <c r="S106" s="33"/>
      <c r="T106" s="33"/>
      <c r="U106" s="33"/>
      <c r="V106" s="33"/>
      <c r="W106" s="33"/>
      <c r="X106" s="33"/>
      <c r="Y106" s="33"/>
      <c r="Z106" s="33"/>
      <c r="AA106" s="33"/>
      <c r="AB106" s="33"/>
      <c r="AC106" s="33"/>
      <c r="AD106" s="33"/>
      <c r="AE106" s="33"/>
    </row>
    <row r="107" spans="1:31" s="11" customFormat="1" ht="29.25" customHeight="1">
      <c r="A107" s="123"/>
      <c r="B107" s="124"/>
      <c r="C107" s="125" t="s">
        <v>168</v>
      </c>
      <c r="D107" s="126" t="s">
        <v>56</v>
      </c>
      <c r="E107" s="126" t="s">
        <v>52</v>
      </c>
      <c r="F107" s="126" t="s">
        <v>53</v>
      </c>
      <c r="G107" s="126" t="s">
        <v>169</v>
      </c>
      <c r="H107" s="126" t="s">
        <v>170</v>
      </c>
      <c r="I107" s="126" t="s">
        <v>171</v>
      </c>
      <c r="J107" s="126" t="s">
        <v>148</v>
      </c>
      <c r="K107" s="127" t="s">
        <v>172</v>
      </c>
      <c r="L107" s="128"/>
      <c r="M107" s="59" t="s">
        <v>3</v>
      </c>
      <c r="N107" s="60" t="s">
        <v>41</v>
      </c>
      <c r="O107" s="60" t="s">
        <v>173</v>
      </c>
      <c r="P107" s="60" t="s">
        <v>174</v>
      </c>
      <c r="Q107" s="60" t="s">
        <v>175</v>
      </c>
      <c r="R107" s="60" t="s">
        <v>176</v>
      </c>
      <c r="S107" s="60" t="s">
        <v>177</v>
      </c>
      <c r="T107" s="61" t="s">
        <v>178</v>
      </c>
      <c r="U107" s="123"/>
      <c r="V107" s="123"/>
      <c r="W107" s="123"/>
      <c r="X107" s="123"/>
      <c r="Y107" s="123"/>
      <c r="Z107" s="123"/>
      <c r="AA107" s="123"/>
      <c r="AB107" s="123"/>
      <c r="AC107" s="123"/>
      <c r="AD107" s="123"/>
      <c r="AE107" s="123"/>
    </row>
    <row r="108" spans="1:63" s="2" customFormat="1" ht="22.9" customHeight="1">
      <c r="A108" s="33"/>
      <c r="B108" s="34"/>
      <c r="C108" s="66" t="s">
        <v>179</v>
      </c>
      <c r="D108" s="33"/>
      <c r="E108" s="33"/>
      <c r="F108" s="33"/>
      <c r="G108" s="33"/>
      <c r="H108" s="33"/>
      <c r="I108" s="33"/>
      <c r="J108" s="129">
        <f>BK108</f>
        <v>0</v>
      </c>
      <c r="K108" s="33"/>
      <c r="L108" s="34"/>
      <c r="M108" s="62"/>
      <c r="N108" s="52"/>
      <c r="O108" s="63"/>
      <c r="P108" s="130">
        <f>P109+P151</f>
        <v>0</v>
      </c>
      <c r="Q108" s="63"/>
      <c r="R108" s="130">
        <f>R109+R151</f>
        <v>2.3247267</v>
      </c>
      <c r="S108" s="63"/>
      <c r="T108" s="131">
        <f>T109+T151</f>
        <v>7.16536</v>
      </c>
      <c r="U108" s="33"/>
      <c r="V108" s="33"/>
      <c r="W108" s="33"/>
      <c r="X108" s="33"/>
      <c r="Y108" s="33"/>
      <c r="Z108" s="33"/>
      <c r="AA108" s="33"/>
      <c r="AB108" s="33"/>
      <c r="AC108" s="33"/>
      <c r="AD108" s="33"/>
      <c r="AE108" s="33"/>
      <c r="AT108" s="18" t="s">
        <v>70</v>
      </c>
      <c r="AU108" s="18" t="s">
        <v>149</v>
      </c>
      <c r="BK108" s="132">
        <f>BK109+BK151</f>
        <v>0</v>
      </c>
    </row>
    <row r="109" spans="2:63" s="12" customFormat="1" ht="25.9" customHeight="1">
      <c r="B109" s="133"/>
      <c r="D109" s="134" t="s">
        <v>70</v>
      </c>
      <c r="E109" s="135" t="s">
        <v>180</v>
      </c>
      <c r="F109" s="135" t="s">
        <v>181</v>
      </c>
      <c r="I109" s="136"/>
      <c r="J109" s="137">
        <f>BK109</f>
        <v>0</v>
      </c>
      <c r="L109" s="133"/>
      <c r="M109" s="138"/>
      <c r="N109" s="139"/>
      <c r="O109" s="139"/>
      <c r="P109" s="140">
        <f>P110+P119+P130+P143+P149</f>
        <v>0</v>
      </c>
      <c r="Q109" s="139"/>
      <c r="R109" s="140">
        <f>R110+R119+R130+R143+R149</f>
        <v>1.7069483999999997</v>
      </c>
      <c r="S109" s="139"/>
      <c r="T109" s="141">
        <f>T110+T119+T130+T143+T149</f>
        <v>3.63854</v>
      </c>
      <c r="AR109" s="134" t="s">
        <v>15</v>
      </c>
      <c r="AT109" s="142" t="s">
        <v>70</v>
      </c>
      <c r="AU109" s="142" t="s">
        <v>71</v>
      </c>
      <c r="AY109" s="134" t="s">
        <v>182</v>
      </c>
      <c r="BK109" s="143">
        <f>BK110+BK119+BK130+BK143+BK149</f>
        <v>0</v>
      </c>
    </row>
    <row r="110" spans="2:63" s="12" customFormat="1" ht="22.9" customHeight="1">
      <c r="B110" s="133"/>
      <c r="D110" s="134" t="s">
        <v>70</v>
      </c>
      <c r="E110" s="144" t="s">
        <v>75</v>
      </c>
      <c r="F110" s="144" t="s">
        <v>183</v>
      </c>
      <c r="I110" s="136"/>
      <c r="J110" s="145">
        <f>BK110</f>
        <v>0</v>
      </c>
      <c r="L110" s="133"/>
      <c r="M110" s="138"/>
      <c r="N110" s="139"/>
      <c r="O110" s="139"/>
      <c r="P110" s="140">
        <f>SUM(P111:P118)</f>
        <v>0</v>
      </c>
      <c r="Q110" s="139"/>
      <c r="R110" s="140">
        <f>SUM(R111:R118)</f>
        <v>1.3388258999999998</v>
      </c>
      <c r="S110" s="139"/>
      <c r="T110" s="141">
        <f>SUM(T111:T118)</f>
        <v>0</v>
      </c>
      <c r="AR110" s="134" t="s">
        <v>15</v>
      </c>
      <c r="AT110" s="142" t="s">
        <v>70</v>
      </c>
      <c r="AU110" s="142" t="s">
        <v>15</v>
      </c>
      <c r="AY110" s="134" t="s">
        <v>182</v>
      </c>
      <c r="BK110" s="143">
        <f>SUM(BK111:BK118)</f>
        <v>0</v>
      </c>
    </row>
    <row r="111" spans="1:65" s="2" customFormat="1" ht="36">
      <c r="A111" s="33"/>
      <c r="B111" s="146"/>
      <c r="C111" s="147" t="s">
        <v>15</v>
      </c>
      <c r="D111" s="342" t="s">
        <v>184</v>
      </c>
      <c r="E111" s="148" t="s">
        <v>185</v>
      </c>
      <c r="F111" s="149" t="s">
        <v>186</v>
      </c>
      <c r="G111" s="150" t="s">
        <v>187</v>
      </c>
      <c r="H111" s="151">
        <v>9.62</v>
      </c>
      <c r="I111" s="152"/>
      <c r="J111" s="153">
        <f>ROUND(I111*H111,2)</f>
        <v>0</v>
      </c>
      <c r="K111" s="149" t="s">
        <v>188</v>
      </c>
      <c r="L111" s="34"/>
      <c r="M111" s="154" t="s">
        <v>3</v>
      </c>
      <c r="N111" s="155" t="s">
        <v>42</v>
      </c>
      <c r="O111" s="54"/>
      <c r="P111" s="156">
        <f>O111*H111</f>
        <v>0</v>
      </c>
      <c r="Q111" s="156">
        <v>0.06917</v>
      </c>
      <c r="R111" s="156">
        <f>Q111*H111</f>
        <v>0.6654153999999999</v>
      </c>
      <c r="S111" s="156">
        <v>0</v>
      </c>
      <c r="T111" s="157">
        <f>S111*H111</f>
        <v>0</v>
      </c>
      <c r="U111" s="33"/>
      <c r="V111" s="33"/>
      <c r="W111" s="33"/>
      <c r="X111" s="33"/>
      <c r="Y111" s="33"/>
      <c r="Z111" s="33"/>
      <c r="AA111" s="33"/>
      <c r="AB111" s="33"/>
      <c r="AC111" s="33"/>
      <c r="AD111" s="33"/>
      <c r="AE111" s="33"/>
      <c r="AR111" s="158" t="s">
        <v>87</v>
      </c>
      <c r="AT111" s="158" t="s">
        <v>184</v>
      </c>
      <c r="AU111" s="158" t="s">
        <v>79</v>
      </c>
      <c r="AY111" s="18" t="s">
        <v>182</v>
      </c>
      <c r="BE111" s="159">
        <f>IF(N111="základní",J111,0)</f>
        <v>0</v>
      </c>
      <c r="BF111" s="159">
        <f>IF(N111="snížená",J111,0)</f>
        <v>0</v>
      </c>
      <c r="BG111" s="159">
        <f>IF(N111="zákl. přenesená",J111,0)</f>
        <v>0</v>
      </c>
      <c r="BH111" s="159">
        <f>IF(N111="sníž. přenesená",J111,0)</f>
        <v>0</v>
      </c>
      <c r="BI111" s="159">
        <f>IF(N111="nulová",J111,0)</f>
        <v>0</v>
      </c>
      <c r="BJ111" s="18" t="s">
        <v>15</v>
      </c>
      <c r="BK111" s="159">
        <f>ROUND(I111*H111,2)</f>
        <v>0</v>
      </c>
      <c r="BL111" s="18" t="s">
        <v>87</v>
      </c>
      <c r="BM111" s="158" t="s">
        <v>566</v>
      </c>
    </row>
    <row r="112" spans="2:51" s="13" customFormat="1" ht="12">
      <c r="B112" s="160"/>
      <c r="D112" s="350" t="s">
        <v>190</v>
      </c>
      <c r="E112" s="161" t="s">
        <v>3</v>
      </c>
      <c r="F112" s="162" t="s">
        <v>191</v>
      </c>
      <c r="H112" s="163">
        <v>9.62</v>
      </c>
      <c r="I112" s="164"/>
      <c r="L112" s="160"/>
      <c r="M112" s="165"/>
      <c r="N112" s="166"/>
      <c r="O112" s="166"/>
      <c r="P112" s="166"/>
      <c r="Q112" s="166"/>
      <c r="R112" s="166"/>
      <c r="S112" s="166"/>
      <c r="T112" s="167"/>
      <c r="AT112" s="161" t="s">
        <v>190</v>
      </c>
      <c r="AU112" s="161" t="s">
        <v>79</v>
      </c>
      <c r="AV112" s="13" t="s">
        <v>79</v>
      </c>
      <c r="AW112" s="13" t="s">
        <v>33</v>
      </c>
      <c r="AX112" s="13" t="s">
        <v>15</v>
      </c>
      <c r="AY112" s="161" t="s">
        <v>182</v>
      </c>
    </row>
    <row r="113" spans="1:65" s="2" customFormat="1" ht="24">
      <c r="A113" s="33"/>
      <c r="B113" s="146"/>
      <c r="C113" s="147" t="s">
        <v>79</v>
      </c>
      <c r="D113" s="342" t="s">
        <v>184</v>
      </c>
      <c r="E113" s="148" t="s">
        <v>192</v>
      </c>
      <c r="F113" s="149" t="s">
        <v>193</v>
      </c>
      <c r="G113" s="150" t="s">
        <v>194</v>
      </c>
      <c r="H113" s="151">
        <v>15.4</v>
      </c>
      <c r="I113" s="152"/>
      <c r="J113" s="153">
        <f>ROUND(I113*H113,2)</f>
        <v>0</v>
      </c>
      <c r="K113" s="149" t="s">
        <v>188</v>
      </c>
      <c r="L113" s="34"/>
      <c r="M113" s="154" t="s">
        <v>3</v>
      </c>
      <c r="N113" s="155" t="s">
        <v>42</v>
      </c>
      <c r="O113" s="54"/>
      <c r="P113" s="156">
        <f>O113*H113</f>
        <v>0</v>
      </c>
      <c r="Q113" s="156">
        <v>0.00012</v>
      </c>
      <c r="R113" s="156">
        <f>Q113*H113</f>
        <v>0.001848</v>
      </c>
      <c r="S113" s="156">
        <v>0</v>
      </c>
      <c r="T113" s="157">
        <f>S113*H113</f>
        <v>0</v>
      </c>
      <c r="U113" s="33"/>
      <c r="V113" s="33"/>
      <c r="W113" s="33"/>
      <c r="X113" s="33"/>
      <c r="Y113" s="33"/>
      <c r="Z113" s="33"/>
      <c r="AA113" s="33"/>
      <c r="AB113" s="33"/>
      <c r="AC113" s="33"/>
      <c r="AD113" s="33"/>
      <c r="AE113" s="33"/>
      <c r="AR113" s="158" t="s">
        <v>87</v>
      </c>
      <c r="AT113" s="158" t="s">
        <v>184</v>
      </c>
      <c r="AU113" s="158" t="s">
        <v>79</v>
      </c>
      <c r="AY113" s="18" t="s">
        <v>182</v>
      </c>
      <c r="BE113" s="159">
        <f>IF(N113="základní",J113,0)</f>
        <v>0</v>
      </c>
      <c r="BF113" s="159">
        <f>IF(N113="snížená",J113,0)</f>
        <v>0</v>
      </c>
      <c r="BG113" s="159">
        <f>IF(N113="zákl. přenesená",J113,0)</f>
        <v>0</v>
      </c>
      <c r="BH113" s="159">
        <f>IF(N113="sníž. přenesená",J113,0)</f>
        <v>0</v>
      </c>
      <c r="BI113" s="159">
        <f>IF(N113="nulová",J113,0)</f>
        <v>0</v>
      </c>
      <c r="BJ113" s="18" t="s">
        <v>15</v>
      </c>
      <c r="BK113" s="159">
        <f>ROUND(I113*H113,2)</f>
        <v>0</v>
      </c>
      <c r="BL113" s="18" t="s">
        <v>87</v>
      </c>
      <c r="BM113" s="158" t="s">
        <v>567</v>
      </c>
    </row>
    <row r="114" spans="2:51" s="13" customFormat="1" ht="12">
      <c r="B114" s="160"/>
      <c r="D114" s="350" t="s">
        <v>190</v>
      </c>
      <c r="E114" s="161" t="s">
        <v>3</v>
      </c>
      <c r="F114" s="162" t="s">
        <v>196</v>
      </c>
      <c r="H114" s="163">
        <v>10.4</v>
      </c>
      <c r="I114" s="164"/>
      <c r="L114" s="160"/>
      <c r="M114" s="165"/>
      <c r="N114" s="166"/>
      <c r="O114" s="166"/>
      <c r="P114" s="166"/>
      <c r="Q114" s="166"/>
      <c r="R114" s="166"/>
      <c r="S114" s="166"/>
      <c r="T114" s="167"/>
      <c r="AT114" s="161" t="s">
        <v>190</v>
      </c>
      <c r="AU114" s="161" t="s">
        <v>79</v>
      </c>
      <c r="AV114" s="13" t="s">
        <v>79</v>
      </c>
      <c r="AW114" s="13" t="s">
        <v>33</v>
      </c>
      <c r="AX114" s="13" t="s">
        <v>71</v>
      </c>
      <c r="AY114" s="161" t="s">
        <v>182</v>
      </c>
    </row>
    <row r="115" spans="2:51" s="13" customFormat="1" ht="12">
      <c r="B115" s="160"/>
      <c r="D115" s="350" t="s">
        <v>190</v>
      </c>
      <c r="E115" s="161" t="s">
        <v>3</v>
      </c>
      <c r="F115" s="162" t="s">
        <v>197</v>
      </c>
      <c r="H115" s="163">
        <v>5</v>
      </c>
      <c r="I115" s="164"/>
      <c r="L115" s="160"/>
      <c r="M115" s="165"/>
      <c r="N115" s="166"/>
      <c r="O115" s="166"/>
      <c r="P115" s="166"/>
      <c r="Q115" s="166"/>
      <c r="R115" s="166"/>
      <c r="S115" s="166"/>
      <c r="T115" s="167"/>
      <c r="AT115" s="161" t="s">
        <v>190</v>
      </c>
      <c r="AU115" s="161" t="s">
        <v>79</v>
      </c>
      <c r="AV115" s="13" t="s">
        <v>79</v>
      </c>
      <c r="AW115" s="13" t="s">
        <v>33</v>
      </c>
      <c r="AX115" s="13" t="s">
        <v>71</v>
      </c>
      <c r="AY115" s="161" t="s">
        <v>182</v>
      </c>
    </row>
    <row r="116" spans="2:51" s="14" customFormat="1" ht="12">
      <c r="B116" s="168"/>
      <c r="D116" s="350" t="s">
        <v>190</v>
      </c>
      <c r="E116" s="169" t="s">
        <v>3</v>
      </c>
      <c r="F116" s="170" t="s">
        <v>198</v>
      </c>
      <c r="H116" s="171">
        <v>15.4</v>
      </c>
      <c r="I116" s="172"/>
      <c r="L116" s="168"/>
      <c r="M116" s="173"/>
      <c r="N116" s="174"/>
      <c r="O116" s="174"/>
      <c r="P116" s="174"/>
      <c r="Q116" s="174"/>
      <c r="R116" s="174"/>
      <c r="S116" s="174"/>
      <c r="T116" s="175"/>
      <c r="AT116" s="169" t="s">
        <v>190</v>
      </c>
      <c r="AU116" s="169" t="s">
        <v>79</v>
      </c>
      <c r="AV116" s="14" t="s">
        <v>87</v>
      </c>
      <c r="AW116" s="14" t="s">
        <v>33</v>
      </c>
      <c r="AX116" s="14" t="s">
        <v>15</v>
      </c>
      <c r="AY116" s="169" t="s">
        <v>182</v>
      </c>
    </row>
    <row r="117" spans="1:65" s="2" customFormat="1" ht="36">
      <c r="A117" s="33"/>
      <c r="B117" s="146"/>
      <c r="C117" s="147" t="s">
        <v>75</v>
      </c>
      <c r="D117" s="342" t="s">
        <v>184</v>
      </c>
      <c r="E117" s="148" t="s">
        <v>199</v>
      </c>
      <c r="F117" s="149" t="s">
        <v>200</v>
      </c>
      <c r="G117" s="150" t="s">
        <v>187</v>
      </c>
      <c r="H117" s="151">
        <v>6.25</v>
      </c>
      <c r="I117" s="152"/>
      <c r="J117" s="153">
        <f>ROUND(I117*H117,2)</f>
        <v>0</v>
      </c>
      <c r="K117" s="149" t="s">
        <v>188</v>
      </c>
      <c r="L117" s="34"/>
      <c r="M117" s="154" t="s">
        <v>3</v>
      </c>
      <c r="N117" s="155" t="s">
        <v>42</v>
      </c>
      <c r="O117" s="54"/>
      <c r="P117" s="156">
        <f>O117*H117</f>
        <v>0</v>
      </c>
      <c r="Q117" s="156">
        <v>0.10745</v>
      </c>
      <c r="R117" s="156">
        <f>Q117*H117</f>
        <v>0.6715625000000001</v>
      </c>
      <c r="S117" s="156">
        <v>0</v>
      </c>
      <c r="T117" s="157">
        <f>S117*H117</f>
        <v>0</v>
      </c>
      <c r="U117" s="33"/>
      <c r="V117" s="33"/>
      <c r="W117" s="33"/>
      <c r="X117" s="33"/>
      <c r="Y117" s="33"/>
      <c r="Z117" s="33"/>
      <c r="AA117" s="33"/>
      <c r="AB117" s="33"/>
      <c r="AC117" s="33"/>
      <c r="AD117" s="33"/>
      <c r="AE117" s="33"/>
      <c r="AR117" s="158" t="s">
        <v>87</v>
      </c>
      <c r="AT117" s="158" t="s">
        <v>184</v>
      </c>
      <c r="AU117" s="158" t="s">
        <v>79</v>
      </c>
      <c r="AY117" s="18" t="s">
        <v>182</v>
      </c>
      <c r="BE117" s="159">
        <f>IF(N117="základní",J117,0)</f>
        <v>0</v>
      </c>
      <c r="BF117" s="159">
        <f>IF(N117="snížená",J117,0)</f>
        <v>0</v>
      </c>
      <c r="BG117" s="159">
        <f>IF(N117="zákl. přenesená",J117,0)</f>
        <v>0</v>
      </c>
      <c r="BH117" s="159">
        <f>IF(N117="sníž. přenesená",J117,0)</f>
        <v>0</v>
      </c>
      <c r="BI117" s="159">
        <f>IF(N117="nulová",J117,0)</f>
        <v>0</v>
      </c>
      <c r="BJ117" s="18" t="s">
        <v>15</v>
      </c>
      <c r="BK117" s="159">
        <f>ROUND(I117*H117,2)</f>
        <v>0</v>
      </c>
      <c r="BL117" s="18" t="s">
        <v>87</v>
      </c>
      <c r="BM117" s="158" t="s">
        <v>568</v>
      </c>
    </row>
    <row r="118" spans="2:51" s="13" customFormat="1" ht="12">
      <c r="B118" s="160"/>
      <c r="D118" s="350" t="s">
        <v>190</v>
      </c>
      <c r="E118" s="161" t="s">
        <v>3</v>
      </c>
      <c r="F118" s="162" t="s">
        <v>202</v>
      </c>
      <c r="H118" s="163">
        <v>6.25</v>
      </c>
      <c r="I118" s="164"/>
      <c r="L118" s="160"/>
      <c r="M118" s="165"/>
      <c r="N118" s="166"/>
      <c r="O118" s="166"/>
      <c r="P118" s="166"/>
      <c r="Q118" s="166"/>
      <c r="R118" s="166"/>
      <c r="S118" s="166"/>
      <c r="T118" s="167"/>
      <c r="AT118" s="161" t="s">
        <v>190</v>
      </c>
      <c r="AU118" s="161" t="s">
        <v>79</v>
      </c>
      <c r="AV118" s="13" t="s">
        <v>79</v>
      </c>
      <c r="AW118" s="13" t="s">
        <v>33</v>
      </c>
      <c r="AX118" s="13" t="s">
        <v>15</v>
      </c>
      <c r="AY118" s="161" t="s">
        <v>182</v>
      </c>
    </row>
    <row r="119" spans="2:63" s="12" customFormat="1" ht="22.9" customHeight="1">
      <c r="B119" s="133"/>
      <c r="D119" s="351" t="s">
        <v>70</v>
      </c>
      <c r="E119" s="144" t="s">
        <v>126</v>
      </c>
      <c r="F119" s="144" t="s">
        <v>203</v>
      </c>
      <c r="I119" s="136"/>
      <c r="J119" s="145">
        <f>BK119</f>
        <v>0</v>
      </c>
      <c r="L119" s="133"/>
      <c r="M119" s="138"/>
      <c r="N119" s="139"/>
      <c r="O119" s="139"/>
      <c r="P119" s="140">
        <f>SUM(P120:P129)</f>
        <v>0</v>
      </c>
      <c r="Q119" s="139"/>
      <c r="R119" s="140">
        <f>SUM(R120:R129)</f>
        <v>0.36776250000000005</v>
      </c>
      <c r="S119" s="139"/>
      <c r="T119" s="141">
        <f>SUM(T120:T129)</f>
        <v>0</v>
      </c>
      <c r="AR119" s="134" t="s">
        <v>15</v>
      </c>
      <c r="AT119" s="142" t="s">
        <v>70</v>
      </c>
      <c r="AU119" s="142" t="s">
        <v>15</v>
      </c>
      <c r="AY119" s="134" t="s">
        <v>182</v>
      </c>
      <c r="BK119" s="143">
        <f>SUM(BK120:BK129)</f>
        <v>0</v>
      </c>
    </row>
    <row r="120" spans="1:65" s="2" customFormat="1" ht="36">
      <c r="A120" s="33"/>
      <c r="B120" s="146"/>
      <c r="C120" s="147" t="s">
        <v>87</v>
      </c>
      <c r="D120" s="342" t="s">
        <v>184</v>
      </c>
      <c r="E120" s="148" t="s">
        <v>204</v>
      </c>
      <c r="F120" s="149" t="s">
        <v>205</v>
      </c>
      <c r="G120" s="150" t="s">
        <v>187</v>
      </c>
      <c r="H120" s="151">
        <v>23.35</v>
      </c>
      <c r="I120" s="152"/>
      <c r="J120" s="153">
        <f>ROUND(I120*H120,2)</f>
        <v>0</v>
      </c>
      <c r="K120" s="149" t="s">
        <v>188</v>
      </c>
      <c r="L120" s="34"/>
      <c r="M120" s="154" t="s">
        <v>3</v>
      </c>
      <c r="N120" s="155" t="s">
        <v>42</v>
      </c>
      <c r="O120" s="54"/>
      <c r="P120" s="156">
        <f>O120*H120</f>
        <v>0</v>
      </c>
      <c r="Q120" s="156">
        <v>0.01575</v>
      </c>
      <c r="R120" s="156">
        <f>Q120*H120</f>
        <v>0.36776250000000005</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569</v>
      </c>
    </row>
    <row r="121" spans="2:51" s="15" customFormat="1" ht="12">
      <c r="B121" s="176"/>
      <c r="D121" s="350" t="s">
        <v>190</v>
      </c>
      <c r="E121" s="177" t="s">
        <v>3</v>
      </c>
      <c r="F121" s="178" t="s">
        <v>207</v>
      </c>
      <c r="H121" s="177" t="s">
        <v>3</v>
      </c>
      <c r="I121" s="179"/>
      <c r="L121" s="176"/>
      <c r="M121" s="180"/>
      <c r="N121" s="181"/>
      <c r="O121" s="181"/>
      <c r="P121" s="181"/>
      <c r="Q121" s="181"/>
      <c r="R121" s="181"/>
      <c r="S121" s="181"/>
      <c r="T121" s="182"/>
      <c r="AT121" s="177" t="s">
        <v>190</v>
      </c>
      <c r="AU121" s="177" t="s">
        <v>79</v>
      </c>
      <c r="AV121" s="15" t="s">
        <v>15</v>
      </c>
      <c r="AW121" s="15" t="s">
        <v>33</v>
      </c>
      <c r="AX121" s="15" t="s">
        <v>71</v>
      </c>
      <c r="AY121" s="177" t="s">
        <v>182</v>
      </c>
    </row>
    <row r="122" spans="2:51" s="13" customFormat="1" ht="12">
      <c r="B122" s="160"/>
      <c r="D122" s="350" t="s">
        <v>190</v>
      </c>
      <c r="E122" s="161" t="s">
        <v>3</v>
      </c>
      <c r="F122" s="162" t="s">
        <v>208</v>
      </c>
      <c r="H122" s="163">
        <v>32.4</v>
      </c>
      <c r="I122" s="164"/>
      <c r="L122" s="160"/>
      <c r="M122" s="165"/>
      <c r="N122" s="166"/>
      <c r="O122" s="166"/>
      <c r="P122" s="166"/>
      <c r="Q122" s="166"/>
      <c r="R122" s="166"/>
      <c r="S122" s="166"/>
      <c r="T122" s="167"/>
      <c r="AT122" s="161" t="s">
        <v>190</v>
      </c>
      <c r="AU122" s="161" t="s">
        <v>79</v>
      </c>
      <c r="AV122" s="13" t="s">
        <v>79</v>
      </c>
      <c r="AW122" s="13" t="s">
        <v>33</v>
      </c>
      <c r="AX122" s="13" t="s">
        <v>71</v>
      </c>
      <c r="AY122" s="161" t="s">
        <v>182</v>
      </c>
    </row>
    <row r="123" spans="2:51" s="13" customFormat="1" ht="12">
      <c r="B123" s="160"/>
      <c r="D123" s="350" t="s">
        <v>190</v>
      </c>
      <c r="E123" s="161" t="s">
        <v>3</v>
      </c>
      <c r="F123" s="162" t="s">
        <v>209</v>
      </c>
      <c r="H123" s="163">
        <v>-2.8</v>
      </c>
      <c r="I123" s="164"/>
      <c r="L123" s="160"/>
      <c r="M123" s="165"/>
      <c r="N123" s="166"/>
      <c r="O123" s="166"/>
      <c r="P123" s="166"/>
      <c r="Q123" s="166"/>
      <c r="R123" s="166"/>
      <c r="S123" s="166"/>
      <c r="T123" s="167"/>
      <c r="AT123" s="161" t="s">
        <v>190</v>
      </c>
      <c r="AU123" s="161" t="s">
        <v>79</v>
      </c>
      <c r="AV123" s="13" t="s">
        <v>79</v>
      </c>
      <c r="AW123" s="13" t="s">
        <v>33</v>
      </c>
      <c r="AX123" s="13" t="s">
        <v>71</v>
      </c>
      <c r="AY123" s="161" t="s">
        <v>182</v>
      </c>
    </row>
    <row r="124" spans="2:51" s="13" customFormat="1" ht="12">
      <c r="B124" s="160"/>
      <c r="D124" s="350" t="s">
        <v>190</v>
      </c>
      <c r="E124" s="161" t="s">
        <v>3</v>
      </c>
      <c r="F124" s="162" t="s">
        <v>210</v>
      </c>
      <c r="H124" s="163">
        <v>-6.25</v>
      </c>
      <c r="I124" s="164"/>
      <c r="L124" s="160"/>
      <c r="M124" s="165"/>
      <c r="N124" s="166"/>
      <c r="O124" s="166"/>
      <c r="P124" s="166"/>
      <c r="Q124" s="166"/>
      <c r="R124" s="166"/>
      <c r="S124" s="166"/>
      <c r="T124" s="167"/>
      <c r="AT124" s="161" t="s">
        <v>190</v>
      </c>
      <c r="AU124" s="161" t="s">
        <v>79</v>
      </c>
      <c r="AV124" s="13" t="s">
        <v>79</v>
      </c>
      <c r="AW124" s="13" t="s">
        <v>33</v>
      </c>
      <c r="AX124" s="13" t="s">
        <v>71</v>
      </c>
      <c r="AY124" s="161" t="s">
        <v>182</v>
      </c>
    </row>
    <row r="125" spans="2:51" s="14" customFormat="1" ht="12">
      <c r="B125" s="168"/>
      <c r="D125" s="350" t="s">
        <v>190</v>
      </c>
      <c r="E125" s="169" t="s">
        <v>3</v>
      </c>
      <c r="F125" s="170" t="s">
        <v>198</v>
      </c>
      <c r="H125" s="171">
        <v>23.35</v>
      </c>
      <c r="I125" s="172"/>
      <c r="L125" s="168"/>
      <c r="M125" s="173"/>
      <c r="N125" s="174"/>
      <c r="O125" s="174"/>
      <c r="P125" s="174"/>
      <c r="Q125" s="174"/>
      <c r="R125" s="174"/>
      <c r="S125" s="174"/>
      <c r="T125" s="175"/>
      <c r="AT125" s="169" t="s">
        <v>190</v>
      </c>
      <c r="AU125" s="169" t="s">
        <v>79</v>
      </c>
      <c r="AV125" s="14" t="s">
        <v>87</v>
      </c>
      <c r="AW125" s="14" t="s">
        <v>33</v>
      </c>
      <c r="AX125" s="14" t="s">
        <v>15</v>
      </c>
      <c r="AY125" s="169" t="s">
        <v>182</v>
      </c>
    </row>
    <row r="126" spans="1:65" s="2" customFormat="1" ht="33" customHeight="1">
      <c r="A126" s="33"/>
      <c r="B126" s="146"/>
      <c r="C126" s="147" t="s">
        <v>111</v>
      </c>
      <c r="D126" s="342" t="s">
        <v>184</v>
      </c>
      <c r="E126" s="148" t="s">
        <v>211</v>
      </c>
      <c r="F126" s="149" t="s">
        <v>212</v>
      </c>
      <c r="G126" s="150" t="s">
        <v>187</v>
      </c>
      <c r="H126" s="151">
        <v>9</v>
      </c>
      <c r="I126" s="152"/>
      <c r="J126" s="153">
        <f>ROUND(I126*H126,2)</f>
        <v>0</v>
      </c>
      <c r="K126" s="149" t="s">
        <v>188</v>
      </c>
      <c r="L126" s="34"/>
      <c r="M126" s="154" t="s">
        <v>3</v>
      </c>
      <c r="N126" s="155" t="s">
        <v>42</v>
      </c>
      <c r="O126" s="54"/>
      <c r="P126" s="156">
        <f>O126*H126</f>
        <v>0</v>
      </c>
      <c r="Q126" s="156">
        <v>0</v>
      </c>
      <c r="R126" s="156">
        <f>Q126*H126</f>
        <v>0</v>
      </c>
      <c r="S126" s="156">
        <v>0</v>
      </c>
      <c r="T126" s="157">
        <f>S126*H126</f>
        <v>0</v>
      </c>
      <c r="U126" s="33"/>
      <c r="V126" s="33"/>
      <c r="W126" s="33"/>
      <c r="X126" s="33"/>
      <c r="Y126" s="33"/>
      <c r="Z126" s="33"/>
      <c r="AA126" s="33"/>
      <c r="AB126" s="33"/>
      <c r="AC126" s="33"/>
      <c r="AD126" s="33"/>
      <c r="AE126" s="33"/>
      <c r="AR126" s="158" t="s">
        <v>87</v>
      </c>
      <c r="AT126" s="158" t="s">
        <v>184</v>
      </c>
      <c r="AU126" s="158" t="s">
        <v>79</v>
      </c>
      <c r="AY126" s="18" t="s">
        <v>182</v>
      </c>
      <c r="BE126" s="159">
        <f>IF(N126="základní",J126,0)</f>
        <v>0</v>
      </c>
      <c r="BF126" s="159">
        <f>IF(N126="snížená",J126,0)</f>
        <v>0</v>
      </c>
      <c r="BG126" s="159">
        <f>IF(N126="zákl. přenesená",J126,0)</f>
        <v>0</v>
      </c>
      <c r="BH126" s="159">
        <f>IF(N126="sníž. přenesená",J126,0)</f>
        <v>0</v>
      </c>
      <c r="BI126" s="159">
        <f>IF(N126="nulová",J126,0)</f>
        <v>0</v>
      </c>
      <c r="BJ126" s="18" t="s">
        <v>15</v>
      </c>
      <c r="BK126" s="159">
        <f>ROUND(I126*H126,2)</f>
        <v>0</v>
      </c>
      <c r="BL126" s="18" t="s">
        <v>87</v>
      </c>
      <c r="BM126" s="158" t="s">
        <v>570</v>
      </c>
    </row>
    <row r="127" spans="1:65" s="2" customFormat="1" ht="36">
      <c r="A127" s="33"/>
      <c r="B127" s="146"/>
      <c r="C127" s="147" t="s">
        <v>126</v>
      </c>
      <c r="D127" s="342" t="s">
        <v>184</v>
      </c>
      <c r="E127" s="148" t="s">
        <v>214</v>
      </c>
      <c r="F127" s="149" t="s">
        <v>215</v>
      </c>
      <c r="G127" s="150" t="s">
        <v>187</v>
      </c>
      <c r="H127" s="151">
        <v>2.8</v>
      </c>
      <c r="I127" s="152"/>
      <c r="J127" s="153">
        <f>ROUND(I127*H127,2)</f>
        <v>0</v>
      </c>
      <c r="K127" s="149" t="s">
        <v>188</v>
      </c>
      <c r="L127" s="34"/>
      <c r="M127" s="154" t="s">
        <v>3</v>
      </c>
      <c r="N127" s="155" t="s">
        <v>42</v>
      </c>
      <c r="O127" s="54"/>
      <c r="P127" s="156">
        <f>O127*H127</f>
        <v>0</v>
      </c>
      <c r="Q127" s="156">
        <v>0</v>
      </c>
      <c r="R127" s="156">
        <f>Q127*H127</f>
        <v>0</v>
      </c>
      <c r="S127" s="156">
        <v>0</v>
      </c>
      <c r="T127" s="157">
        <f>S127*H127</f>
        <v>0</v>
      </c>
      <c r="U127" s="33"/>
      <c r="V127" s="33"/>
      <c r="W127" s="33"/>
      <c r="X127" s="33"/>
      <c r="Y127" s="33"/>
      <c r="Z127" s="33"/>
      <c r="AA127" s="33"/>
      <c r="AB127" s="33"/>
      <c r="AC127" s="33"/>
      <c r="AD127" s="33"/>
      <c r="AE127" s="33"/>
      <c r="AR127" s="158" t="s">
        <v>87</v>
      </c>
      <c r="AT127" s="158" t="s">
        <v>184</v>
      </c>
      <c r="AU127" s="158" t="s">
        <v>79</v>
      </c>
      <c r="AY127" s="18" t="s">
        <v>182</v>
      </c>
      <c r="BE127" s="159">
        <f>IF(N127="základní",J127,0)</f>
        <v>0</v>
      </c>
      <c r="BF127" s="159">
        <f>IF(N127="snížená",J127,0)</f>
        <v>0</v>
      </c>
      <c r="BG127" s="159">
        <f>IF(N127="zákl. přenesená",J127,0)</f>
        <v>0</v>
      </c>
      <c r="BH127" s="159">
        <f>IF(N127="sníž. přenesená",J127,0)</f>
        <v>0</v>
      </c>
      <c r="BI127" s="159">
        <f>IF(N127="nulová",J127,0)</f>
        <v>0</v>
      </c>
      <c r="BJ127" s="18" t="s">
        <v>15</v>
      </c>
      <c r="BK127" s="159">
        <f>ROUND(I127*H127,2)</f>
        <v>0</v>
      </c>
      <c r="BL127" s="18" t="s">
        <v>87</v>
      </c>
      <c r="BM127" s="158" t="s">
        <v>571</v>
      </c>
    </row>
    <row r="128" spans="2:51" s="15" customFormat="1" ht="12">
      <c r="B128" s="176"/>
      <c r="D128" s="350" t="s">
        <v>190</v>
      </c>
      <c r="E128" s="177" t="s">
        <v>3</v>
      </c>
      <c r="F128" s="178" t="s">
        <v>217</v>
      </c>
      <c r="H128" s="177" t="s">
        <v>3</v>
      </c>
      <c r="I128" s="179"/>
      <c r="L128" s="176"/>
      <c r="M128" s="180"/>
      <c r="N128" s="181"/>
      <c r="O128" s="181"/>
      <c r="P128" s="181"/>
      <c r="Q128" s="181"/>
      <c r="R128" s="181"/>
      <c r="S128" s="181"/>
      <c r="T128" s="182"/>
      <c r="AT128" s="177" t="s">
        <v>190</v>
      </c>
      <c r="AU128" s="177" t="s">
        <v>79</v>
      </c>
      <c r="AV128" s="15" t="s">
        <v>15</v>
      </c>
      <c r="AW128" s="15" t="s">
        <v>33</v>
      </c>
      <c r="AX128" s="15" t="s">
        <v>71</v>
      </c>
      <c r="AY128" s="177" t="s">
        <v>182</v>
      </c>
    </row>
    <row r="129" spans="2:51" s="13" customFormat="1" ht="12">
      <c r="B129" s="160"/>
      <c r="D129" s="350" t="s">
        <v>190</v>
      </c>
      <c r="E129" s="161" t="s">
        <v>3</v>
      </c>
      <c r="F129" s="162" t="s">
        <v>218</v>
      </c>
      <c r="H129" s="163">
        <v>2.8</v>
      </c>
      <c r="I129" s="164"/>
      <c r="L129" s="160"/>
      <c r="M129" s="165"/>
      <c r="N129" s="166"/>
      <c r="O129" s="166"/>
      <c r="P129" s="166"/>
      <c r="Q129" s="166"/>
      <c r="R129" s="166"/>
      <c r="S129" s="166"/>
      <c r="T129" s="167"/>
      <c r="AT129" s="161" t="s">
        <v>190</v>
      </c>
      <c r="AU129" s="161" t="s">
        <v>79</v>
      </c>
      <c r="AV129" s="13" t="s">
        <v>79</v>
      </c>
      <c r="AW129" s="13" t="s">
        <v>33</v>
      </c>
      <c r="AX129" s="13" t="s">
        <v>15</v>
      </c>
      <c r="AY129" s="161" t="s">
        <v>182</v>
      </c>
    </row>
    <row r="130" spans="2:63" s="12" customFormat="1" ht="22.9" customHeight="1">
      <c r="B130" s="133"/>
      <c r="D130" s="351" t="s">
        <v>70</v>
      </c>
      <c r="E130" s="144" t="s">
        <v>219</v>
      </c>
      <c r="F130" s="144" t="s">
        <v>220</v>
      </c>
      <c r="I130" s="136"/>
      <c r="J130" s="145">
        <f>BK130</f>
        <v>0</v>
      </c>
      <c r="L130" s="133"/>
      <c r="M130" s="138"/>
      <c r="N130" s="139"/>
      <c r="O130" s="139"/>
      <c r="P130" s="140">
        <f>P131+P134</f>
        <v>0</v>
      </c>
      <c r="Q130" s="139"/>
      <c r="R130" s="140">
        <f>R131+R134</f>
        <v>0.00036</v>
      </c>
      <c r="S130" s="139"/>
      <c r="T130" s="141">
        <f>T131+T134</f>
        <v>3.63854</v>
      </c>
      <c r="AR130" s="134" t="s">
        <v>15</v>
      </c>
      <c r="AT130" s="142" t="s">
        <v>70</v>
      </c>
      <c r="AU130" s="142" t="s">
        <v>15</v>
      </c>
      <c r="AY130" s="134" t="s">
        <v>182</v>
      </c>
      <c r="BK130" s="143">
        <f>BK131+BK134</f>
        <v>0</v>
      </c>
    </row>
    <row r="131" spans="2:63" s="12" customFormat="1" ht="20.85" customHeight="1">
      <c r="B131" s="133"/>
      <c r="D131" s="351" t="s">
        <v>70</v>
      </c>
      <c r="E131" s="144" t="s">
        <v>221</v>
      </c>
      <c r="F131" s="144" t="s">
        <v>222</v>
      </c>
      <c r="I131" s="136"/>
      <c r="J131" s="145">
        <f>BK131</f>
        <v>0</v>
      </c>
      <c r="L131" s="133"/>
      <c r="M131" s="138"/>
      <c r="N131" s="139"/>
      <c r="O131" s="139"/>
      <c r="P131" s="140">
        <f>SUM(P132:P133)</f>
        <v>0</v>
      </c>
      <c r="Q131" s="139"/>
      <c r="R131" s="140">
        <f>SUM(R132:R133)</f>
        <v>0.00036</v>
      </c>
      <c r="S131" s="139"/>
      <c r="T131" s="141">
        <f>SUM(T132:T133)</f>
        <v>0</v>
      </c>
      <c r="AR131" s="134" t="s">
        <v>15</v>
      </c>
      <c r="AT131" s="142" t="s">
        <v>70</v>
      </c>
      <c r="AU131" s="142" t="s">
        <v>79</v>
      </c>
      <c r="AY131" s="134" t="s">
        <v>182</v>
      </c>
      <c r="BK131" s="143">
        <f>SUM(BK132:BK133)</f>
        <v>0</v>
      </c>
    </row>
    <row r="132" spans="1:65" s="2" customFormat="1" ht="36">
      <c r="A132" s="33"/>
      <c r="B132" s="146"/>
      <c r="C132" s="147" t="s">
        <v>129</v>
      </c>
      <c r="D132" s="342" t="s">
        <v>184</v>
      </c>
      <c r="E132" s="148" t="s">
        <v>223</v>
      </c>
      <c r="F132" s="149" t="s">
        <v>224</v>
      </c>
      <c r="G132" s="150" t="s">
        <v>187</v>
      </c>
      <c r="H132" s="151">
        <v>9</v>
      </c>
      <c r="I132" s="152"/>
      <c r="J132" s="153">
        <f>ROUND(I132*H132,2)</f>
        <v>0</v>
      </c>
      <c r="K132" s="149" t="s">
        <v>188</v>
      </c>
      <c r="L132" s="34"/>
      <c r="M132" s="154" t="s">
        <v>3</v>
      </c>
      <c r="N132" s="155" t="s">
        <v>42</v>
      </c>
      <c r="O132" s="54"/>
      <c r="P132" s="156">
        <f>O132*H132</f>
        <v>0</v>
      </c>
      <c r="Q132" s="156">
        <v>4E-05</v>
      </c>
      <c r="R132" s="156">
        <f>Q132*H132</f>
        <v>0.00036</v>
      </c>
      <c r="S132" s="156">
        <v>0</v>
      </c>
      <c r="T132" s="157">
        <f>S132*H132</f>
        <v>0</v>
      </c>
      <c r="U132" s="33"/>
      <c r="V132" s="33"/>
      <c r="W132" s="33"/>
      <c r="X132" s="33"/>
      <c r="Y132" s="33"/>
      <c r="Z132" s="33"/>
      <c r="AA132" s="33"/>
      <c r="AB132" s="33"/>
      <c r="AC132" s="33"/>
      <c r="AD132" s="33"/>
      <c r="AE132" s="33"/>
      <c r="AR132" s="158" t="s">
        <v>87</v>
      </c>
      <c r="AT132" s="158" t="s">
        <v>184</v>
      </c>
      <c r="AU132" s="158" t="s">
        <v>75</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87</v>
      </c>
      <c r="BM132" s="158" t="s">
        <v>572</v>
      </c>
    </row>
    <row r="133" spans="2:51" s="13" customFormat="1" ht="12">
      <c r="B133" s="160"/>
      <c r="D133" s="350" t="s">
        <v>190</v>
      </c>
      <c r="E133" s="161" t="s">
        <v>3</v>
      </c>
      <c r="F133" s="162" t="s">
        <v>226</v>
      </c>
      <c r="H133" s="163">
        <v>9</v>
      </c>
      <c r="I133" s="164"/>
      <c r="L133" s="160"/>
      <c r="M133" s="165"/>
      <c r="N133" s="166"/>
      <c r="O133" s="166"/>
      <c r="P133" s="166"/>
      <c r="Q133" s="166"/>
      <c r="R133" s="166"/>
      <c r="S133" s="166"/>
      <c r="T133" s="167"/>
      <c r="AT133" s="161" t="s">
        <v>190</v>
      </c>
      <c r="AU133" s="161" t="s">
        <v>75</v>
      </c>
      <c r="AV133" s="13" t="s">
        <v>79</v>
      </c>
      <c r="AW133" s="13" t="s">
        <v>33</v>
      </c>
      <c r="AX133" s="13" t="s">
        <v>15</v>
      </c>
      <c r="AY133" s="161" t="s">
        <v>182</v>
      </c>
    </row>
    <row r="134" spans="2:63" s="12" customFormat="1" ht="20.85" customHeight="1">
      <c r="B134" s="133"/>
      <c r="D134" s="351" t="s">
        <v>70</v>
      </c>
      <c r="E134" s="144" t="s">
        <v>227</v>
      </c>
      <c r="F134" s="144" t="s">
        <v>228</v>
      </c>
      <c r="I134" s="136"/>
      <c r="J134" s="145">
        <f>BK134</f>
        <v>0</v>
      </c>
      <c r="L134" s="133"/>
      <c r="M134" s="138"/>
      <c r="N134" s="139"/>
      <c r="O134" s="139"/>
      <c r="P134" s="140">
        <f>SUM(P135:P142)</f>
        <v>0</v>
      </c>
      <c r="Q134" s="139"/>
      <c r="R134" s="140">
        <f>SUM(R135:R142)</f>
        <v>0</v>
      </c>
      <c r="S134" s="139"/>
      <c r="T134" s="141">
        <f>SUM(T135:T142)</f>
        <v>3.63854</v>
      </c>
      <c r="AR134" s="134" t="s">
        <v>15</v>
      </c>
      <c r="AT134" s="142" t="s">
        <v>70</v>
      </c>
      <c r="AU134" s="142" t="s">
        <v>79</v>
      </c>
      <c r="AY134" s="134" t="s">
        <v>182</v>
      </c>
      <c r="BK134" s="143">
        <f>SUM(BK135:BK142)</f>
        <v>0</v>
      </c>
    </row>
    <row r="135" spans="1:65" s="2" customFormat="1" ht="44.25" customHeight="1">
      <c r="A135" s="33"/>
      <c r="B135" s="146"/>
      <c r="C135" s="147" t="s">
        <v>132</v>
      </c>
      <c r="D135" s="342" t="s">
        <v>184</v>
      </c>
      <c r="E135" s="148" t="s">
        <v>229</v>
      </c>
      <c r="F135" s="149" t="s">
        <v>230</v>
      </c>
      <c r="G135" s="150" t="s">
        <v>187</v>
      </c>
      <c r="H135" s="151">
        <v>9.62</v>
      </c>
      <c r="I135" s="152"/>
      <c r="J135" s="153">
        <f>ROUND(I135*H135,2)</f>
        <v>0</v>
      </c>
      <c r="K135" s="149" t="s">
        <v>188</v>
      </c>
      <c r="L135" s="34"/>
      <c r="M135" s="154" t="s">
        <v>3</v>
      </c>
      <c r="N135" s="155" t="s">
        <v>42</v>
      </c>
      <c r="O135" s="54"/>
      <c r="P135" s="156">
        <f>O135*H135</f>
        <v>0</v>
      </c>
      <c r="Q135" s="156">
        <v>0</v>
      </c>
      <c r="R135" s="156">
        <f>Q135*H135</f>
        <v>0</v>
      </c>
      <c r="S135" s="156">
        <v>0.131</v>
      </c>
      <c r="T135" s="157">
        <f>S135*H135</f>
        <v>1.26022</v>
      </c>
      <c r="U135" s="33"/>
      <c r="V135" s="33"/>
      <c r="W135" s="33"/>
      <c r="X135" s="33"/>
      <c r="Y135" s="33"/>
      <c r="Z135" s="33"/>
      <c r="AA135" s="33"/>
      <c r="AB135" s="33"/>
      <c r="AC135" s="33"/>
      <c r="AD135" s="33"/>
      <c r="AE135" s="33"/>
      <c r="AR135" s="158" t="s">
        <v>87</v>
      </c>
      <c r="AT135" s="158" t="s">
        <v>184</v>
      </c>
      <c r="AU135" s="158" t="s">
        <v>75</v>
      </c>
      <c r="AY135" s="18" t="s">
        <v>182</v>
      </c>
      <c r="BE135" s="159">
        <f>IF(N135="základní",J135,0)</f>
        <v>0</v>
      </c>
      <c r="BF135" s="159">
        <f>IF(N135="snížená",J135,0)</f>
        <v>0</v>
      </c>
      <c r="BG135" s="159">
        <f>IF(N135="zákl. přenesená",J135,0)</f>
        <v>0</v>
      </c>
      <c r="BH135" s="159">
        <f>IF(N135="sníž. přenesená",J135,0)</f>
        <v>0</v>
      </c>
      <c r="BI135" s="159">
        <f>IF(N135="nulová",J135,0)</f>
        <v>0</v>
      </c>
      <c r="BJ135" s="18" t="s">
        <v>15</v>
      </c>
      <c r="BK135" s="159">
        <f>ROUND(I135*H135,2)</f>
        <v>0</v>
      </c>
      <c r="BL135" s="18" t="s">
        <v>87</v>
      </c>
      <c r="BM135" s="158" t="s">
        <v>573</v>
      </c>
    </row>
    <row r="136" spans="2:51" s="13" customFormat="1" ht="12">
      <c r="B136" s="160"/>
      <c r="D136" s="350" t="s">
        <v>190</v>
      </c>
      <c r="E136" s="161" t="s">
        <v>3</v>
      </c>
      <c r="F136" s="162" t="s">
        <v>191</v>
      </c>
      <c r="H136" s="163">
        <v>9.62</v>
      </c>
      <c r="I136" s="164"/>
      <c r="L136" s="160"/>
      <c r="M136" s="165"/>
      <c r="N136" s="166"/>
      <c r="O136" s="166"/>
      <c r="P136" s="166"/>
      <c r="Q136" s="166"/>
      <c r="R136" s="166"/>
      <c r="S136" s="166"/>
      <c r="T136" s="167"/>
      <c r="AT136" s="161" t="s">
        <v>190</v>
      </c>
      <c r="AU136" s="161" t="s">
        <v>75</v>
      </c>
      <c r="AV136" s="13" t="s">
        <v>79</v>
      </c>
      <c r="AW136" s="13" t="s">
        <v>33</v>
      </c>
      <c r="AX136" s="13" t="s">
        <v>15</v>
      </c>
      <c r="AY136" s="161" t="s">
        <v>182</v>
      </c>
    </row>
    <row r="137" spans="1:65" s="2" customFormat="1" ht="33" customHeight="1">
      <c r="A137" s="33"/>
      <c r="B137" s="146"/>
      <c r="C137" s="147" t="s">
        <v>219</v>
      </c>
      <c r="D137" s="342" t="s">
        <v>184</v>
      </c>
      <c r="E137" s="148" t="s">
        <v>232</v>
      </c>
      <c r="F137" s="149" t="s">
        <v>233</v>
      </c>
      <c r="G137" s="150" t="s">
        <v>187</v>
      </c>
      <c r="H137" s="151">
        <v>9</v>
      </c>
      <c r="I137" s="152"/>
      <c r="J137" s="153">
        <f>ROUND(I137*H137,2)</f>
        <v>0</v>
      </c>
      <c r="K137" s="149" t="s">
        <v>188</v>
      </c>
      <c r="L137" s="34"/>
      <c r="M137" s="154" t="s">
        <v>3</v>
      </c>
      <c r="N137" s="155" t="s">
        <v>42</v>
      </c>
      <c r="O137" s="54"/>
      <c r="P137" s="156">
        <f>O137*H137</f>
        <v>0</v>
      </c>
      <c r="Q137" s="156">
        <v>0</v>
      </c>
      <c r="R137" s="156">
        <f>Q137*H137</f>
        <v>0</v>
      </c>
      <c r="S137" s="156">
        <v>0.05</v>
      </c>
      <c r="T137" s="157">
        <f>S137*H137</f>
        <v>0.45</v>
      </c>
      <c r="U137" s="33"/>
      <c r="V137" s="33"/>
      <c r="W137" s="33"/>
      <c r="X137" s="33"/>
      <c r="Y137" s="33"/>
      <c r="Z137" s="33"/>
      <c r="AA137" s="33"/>
      <c r="AB137" s="33"/>
      <c r="AC137" s="33"/>
      <c r="AD137" s="33"/>
      <c r="AE137" s="33"/>
      <c r="AR137" s="158" t="s">
        <v>87</v>
      </c>
      <c r="AT137" s="158" t="s">
        <v>184</v>
      </c>
      <c r="AU137" s="158" t="s">
        <v>75</v>
      </c>
      <c r="AY137" s="18" t="s">
        <v>182</v>
      </c>
      <c r="BE137" s="159">
        <f>IF(N137="základní",J137,0)</f>
        <v>0</v>
      </c>
      <c r="BF137" s="159">
        <f>IF(N137="snížená",J137,0)</f>
        <v>0</v>
      </c>
      <c r="BG137" s="159">
        <f>IF(N137="zákl. přenesená",J137,0)</f>
        <v>0</v>
      </c>
      <c r="BH137" s="159">
        <f>IF(N137="sníž. přenesená",J137,0)</f>
        <v>0</v>
      </c>
      <c r="BI137" s="159">
        <f>IF(N137="nulová",J137,0)</f>
        <v>0</v>
      </c>
      <c r="BJ137" s="18" t="s">
        <v>15</v>
      </c>
      <c r="BK137" s="159">
        <f>ROUND(I137*H137,2)</f>
        <v>0</v>
      </c>
      <c r="BL137" s="18" t="s">
        <v>87</v>
      </c>
      <c r="BM137" s="158" t="s">
        <v>574</v>
      </c>
    </row>
    <row r="138" spans="2:51" s="13" customFormat="1" ht="12">
      <c r="B138" s="160"/>
      <c r="D138" s="350" t="s">
        <v>190</v>
      </c>
      <c r="E138" s="161" t="s">
        <v>3</v>
      </c>
      <c r="F138" s="162" t="s">
        <v>226</v>
      </c>
      <c r="H138" s="163">
        <v>9</v>
      </c>
      <c r="I138" s="164"/>
      <c r="L138" s="160"/>
      <c r="M138" s="165"/>
      <c r="N138" s="166"/>
      <c r="O138" s="166"/>
      <c r="P138" s="166"/>
      <c r="Q138" s="166"/>
      <c r="R138" s="166"/>
      <c r="S138" s="166"/>
      <c r="T138" s="167"/>
      <c r="AT138" s="161" t="s">
        <v>190</v>
      </c>
      <c r="AU138" s="161" t="s">
        <v>75</v>
      </c>
      <c r="AV138" s="13" t="s">
        <v>79</v>
      </c>
      <c r="AW138" s="13" t="s">
        <v>33</v>
      </c>
      <c r="AX138" s="13" t="s">
        <v>15</v>
      </c>
      <c r="AY138" s="161" t="s">
        <v>182</v>
      </c>
    </row>
    <row r="139" spans="1:65" s="2" customFormat="1" ht="36">
      <c r="A139" s="33"/>
      <c r="B139" s="146"/>
      <c r="C139" s="147" t="s">
        <v>235</v>
      </c>
      <c r="D139" s="342" t="s">
        <v>184</v>
      </c>
      <c r="E139" s="148" t="s">
        <v>236</v>
      </c>
      <c r="F139" s="149" t="s">
        <v>237</v>
      </c>
      <c r="G139" s="150" t="s">
        <v>187</v>
      </c>
      <c r="H139" s="151">
        <v>41.92</v>
      </c>
      <c r="I139" s="152"/>
      <c r="J139" s="153">
        <f>ROUND(I139*H139,2)</f>
        <v>0</v>
      </c>
      <c r="K139" s="149" t="s">
        <v>188</v>
      </c>
      <c r="L139" s="34"/>
      <c r="M139" s="154" t="s">
        <v>3</v>
      </c>
      <c r="N139" s="155" t="s">
        <v>42</v>
      </c>
      <c r="O139" s="54"/>
      <c r="P139" s="156">
        <f>O139*H139</f>
        <v>0</v>
      </c>
      <c r="Q139" s="156">
        <v>0</v>
      </c>
      <c r="R139" s="156">
        <f>Q139*H139</f>
        <v>0</v>
      </c>
      <c r="S139" s="156">
        <v>0.046</v>
      </c>
      <c r="T139" s="157">
        <f>S139*H139</f>
        <v>1.92832</v>
      </c>
      <c r="U139" s="33"/>
      <c r="V139" s="33"/>
      <c r="W139" s="33"/>
      <c r="X139" s="33"/>
      <c r="Y139" s="33"/>
      <c r="Z139" s="33"/>
      <c r="AA139" s="33"/>
      <c r="AB139" s="33"/>
      <c r="AC139" s="33"/>
      <c r="AD139" s="33"/>
      <c r="AE139" s="33"/>
      <c r="AR139" s="158" t="s">
        <v>87</v>
      </c>
      <c r="AT139" s="158" t="s">
        <v>184</v>
      </c>
      <c r="AU139" s="158" t="s">
        <v>75</v>
      </c>
      <c r="AY139" s="18" t="s">
        <v>182</v>
      </c>
      <c r="BE139" s="159">
        <f>IF(N139="základní",J139,0)</f>
        <v>0</v>
      </c>
      <c r="BF139" s="159">
        <f>IF(N139="snížená",J139,0)</f>
        <v>0</v>
      </c>
      <c r="BG139" s="159">
        <f>IF(N139="zákl. přenesená",J139,0)</f>
        <v>0</v>
      </c>
      <c r="BH139" s="159">
        <f>IF(N139="sníž. přenesená",J139,0)</f>
        <v>0</v>
      </c>
      <c r="BI139" s="159">
        <f>IF(N139="nulová",J139,0)</f>
        <v>0</v>
      </c>
      <c r="BJ139" s="18" t="s">
        <v>15</v>
      </c>
      <c r="BK139" s="159">
        <f>ROUND(I139*H139,2)</f>
        <v>0</v>
      </c>
      <c r="BL139" s="18" t="s">
        <v>87</v>
      </c>
      <c r="BM139" s="158" t="s">
        <v>575</v>
      </c>
    </row>
    <row r="140" spans="2:51" s="13" customFormat="1" ht="12">
      <c r="B140" s="160"/>
      <c r="D140" s="350" t="s">
        <v>190</v>
      </c>
      <c r="E140" s="161" t="s">
        <v>3</v>
      </c>
      <c r="F140" s="162" t="s">
        <v>239</v>
      </c>
      <c r="H140" s="163">
        <v>44.72</v>
      </c>
      <c r="I140" s="164"/>
      <c r="L140" s="160"/>
      <c r="M140" s="165"/>
      <c r="N140" s="166"/>
      <c r="O140" s="166"/>
      <c r="P140" s="166"/>
      <c r="Q140" s="166"/>
      <c r="R140" s="166"/>
      <c r="S140" s="166"/>
      <c r="T140" s="167"/>
      <c r="AT140" s="161" t="s">
        <v>190</v>
      </c>
      <c r="AU140" s="161" t="s">
        <v>75</v>
      </c>
      <c r="AV140" s="13" t="s">
        <v>79</v>
      </c>
      <c r="AW140" s="13" t="s">
        <v>33</v>
      </c>
      <c r="AX140" s="13" t="s">
        <v>71</v>
      </c>
      <c r="AY140" s="161" t="s">
        <v>182</v>
      </c>
    </row>
    <row r="141" spans="2:51" s="13" customFormat="1" ht="12">
      <c r="B141" s="160"/>
      <c r="D141" s="350" t="s">
        <v>190</v>
      </c>
      <c r="E141" s="161" t="s">
        <v>3</v>
      </c>
      <c r="F141" s="162" t="s">
        <v>209</v>
      </c>
      <c r="H141" s="163">
        <v>-2.8</v>
      </c>
      <c r="I141" s="164"/>
      <c r="L141" s="160"/>
      <c r="M141" s="165"/>
      <c r="N141" s="166"/>
      <c r="O141" s="166"/>
      <c r="P141" s="166"/>
      <c r="Q141" s="166"/>
      <c r="R141" s="166"/>
      <c r="S141" s="166"/>
      <c r="T141" s="167"/>
      <c r="AT141" s="161" t="s">
        <v>190</v>
      </c>
      <c r="AU141" s="161" t="s">
        <v>75</v>
      </c>
      <c r="AV141" s="13" t="s">
        <v>79</v>
      </c>
      <c r="AW141" s="13" t="s">
        <v>33</v>
      </c>
      <c r="AX141" s="13" t="s">
        <v>71</v>
      </c>
      <c r="AY141" s="161" t="s">
        <v>182</v>
      </c>
    </row>
    <row r="142" spans="2:51" s="14" customFormat="1" ht="12">
      <c r="B142" s="168"/>
      <c r="D142" s="350" t="s">
        <v>190</v>
      </c>
      <c r="E142" s="169" t="s">
        <v>3</v>
      </c>
      <c r="F142" s="170" t="s">
        <v>198</v>
      </c>
      <c r="H142" s="171">
        <v>41.92</v>
      </c>
      <c r="I142" s="172"/>
      <c r="L142" s="168"/>
      <c r="M142" s="173"/>
      <c r="N142" s="174"/>
      <c r="O142" s="174"/>
      <c r="P142" s="174"/>
      <c r="Q142" s="174"/>
      <c r="R142" s="174"/>
      <c r="S142" s="174"/>
      <c r="T142" s="175"/>
      <c r="AT142" s="169" t="s">
        <v>190</v>
      </c>
      <c r="AU142" s="169" t="s">
        <v>75</v>
      </c>
      <c r="AV142" s="14" t="s">
        <v>87</v>
      </c>
      <c r="AW142" s="14" t="s">
        <v>33</v>
      </c>
      <c r="AX142" s="14" t="s">
        <v>15</v>
      </c>
      <c r="AY142" s="169" t="s">
        <v>182</v>
      </c>
    </row>
    <row r="143" spans="2:63" s="12" customFormat="1" ht="22.9" customHeight="1">
      <c r="B143" s="133"/>
      <c r="D143" s="351" t="s">
        <v>70</v>
      </c>
      <c r="E143" s="144" t="s">
        <v>240</v>
      </c>
      <c r="F143" s="144" t="s">
        <v>241</v>
      </c>
      <c r="I143" s="136"/>
      <c r="J143" s="145">
        <f>BK143</f>
        <v>0</v>
      </c>
      <c r="L143" s="133"/>
      <c r="M143" s="138"/>
      <c r="N143" s="139"/>
      <c r="O143" s="139"/>
      <c r="P143" s="140">
        <f>SUM(P144:P148)</f>
        <v>0</v>
      </c>
      <c r="Q143" s="139"/>
      <c r="R143" s="140">
        <f>SUM(R144:R148)</f>
        <v>0</v>
      </c>
      <c r="S143" s="139"/>
      <c r="T143" s="141">
        <f>SUM(T144:T148)</f>
        <v>0</v>
      </c>
      <c r="AR143" s="134" t="s">
        <v>15</v>
      </c>
      <c r="AT143" s="142" t="s">
        <v>70</v>
      </c>
      <c r="AU143" s="142" t="s">
        <v>15</v>
      </c>
      <c r="AY143" s="134" t="s">
        <v>182</v>
      </c>
      <c r="BK143" s="143">
        <f>SUM(BK144:BK148)</f>
        <v>0</v>
      </c>
    </row>
    <row r="144" spans="1:65" s="2" customFormat="1" ht="36">
      <c r="A144" s="33"/>
      <c r="B144" s="146"/>
      <c r="C144" s="147" t="s">
        <v>242</v>
      </c>
      <c r="D144" s="342" t="s">
        <v>184</v>
      </c>
      <c r="E144" s="148" t="s">
        <v>243</v>
      </c>
      <c r="F144" s="149" t="s">
        <v>244</v>
      </c>
      <c r="G144" s="150" t="s">
        <v>245</v>
      </c>
      <c r="H144" s="151">
        <v>7.165</v>
      </c>
      <c r="I144" s="152"/>
      <c r="J144" s="153">
        <f>ROUND(I144*H144,2)</f>
        <v>0</v>
      </c>
      <c r="K144" s="149" t="s">
        <v>188</v>
      </c>
      <c r="L144" s="34"/>
      <c r="M144" s="154" t="s">
        <v>3</v>
      </c>
      <c r="N144" s="155" t="s">
        <v>42</v>
      </c>
      <c r="O144" s="54"/>
      <c r="P144" s="156">
        <f>O144*H144</f>
        <v>0</v>
      </c>
      <c r="Q144" s="156">
        <v>0</v>
      </c>
      <c r="R144" s="156">
        <f>Q144*H144</f>
        <v>0</v>
      </c>
      <c r="S144" s="156">
        <v>0</v>
      </c>
      <c r="T144" s="157">
        <f>S144*H144</f>
        <v>0</v>
      </c>
      <c r="U144" s="33"/>
      <c r="V144" s="33"/>
      <c r="W144" s="33"/>
      <c r="X144" s="33"/>
      <c r="Y144" s="33"/>
      <c r="Z144" s="33"/>
      <c r="AA144" s="33"/>
      <c r="AB144" s="33"/>
      <c r="AC144" s="33"/>
      <c r="AD144" s="33"/>
      <c r="AE144" s="33"/>
      <c r="AR144" s="158" t="s">
        <v>87</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87</v>
      </c>
      <c r="BM144" s="158" t="s">
        <v>576</v>
      </c>
    </row>
    <row r="145" spans="1:65" s="2" customFormat="1" ht="33" customHeight="1">
      <c r="A145" s="33"/>
      <c r="B145" s="146"/>
      <c r="C145" s="147" t="s">
        <v>247</v>
      </c>
      <c r="D145" s="342" t="s">
        <v>184</v>
      </c>
      <c r="E145" s="148" t="s">
        <v>248</v>
      </c>
      <c r="F145" s="149" t="s">
        <v>249</v>
      </c>
      <c r="G145" s="150" t="s">
        <v>245</v>
      </c>
      <c r="H145" s="151">
        <v>7.165</v>
      </c>
      <c r="I145" s="152"/>
      <c r="J145" s="153">
        <f>ROUND(I145*H145,2)</f>
        <v>0</v>
      </c>
      <c r="K145" s="149" t="s">
        <v>188</v>
      </c>
      <c r="L145" s="34"/>
      <c r="M145" s="154" t="s">
        <v>3</v>
      </c>
      <c r="N145" s="155" t="s">
        <v>42</v>
      </c>
      <c r="O145" s="54"/>
      <c r="P145" s="156">
        <f>O145*H145</f>
        <v>0</v>
      </c>
      <c r="Q145" s="156">
        <v>0</v>
      </c>
      <c r="R145" s="156">
        <f>Q145*H145</f>
        <v>0</v>
      </c>
      <c r="S145" s="156">
        <v>0</v>
      </c>
      <c r="T145" s="157">
        <f>S145*H145</f>
        <v>0</v>
      </c>
      <c r="U145" s="33"/>
      <c r="V145" s="33"/>
      <c r="W145" s="33"/>
      <c r="X145" s="33"/>
      <c r="Y145" s="33"/>
      <c r="Z145" s="33"/>
      <c r="AA145" s="33"/>
      <c r="AB145" s="33"/>
      <c r="AC145" s="33"/>
      <c r="AD145" s="33"/>
      <c r="AE145" s="33"/>
      <c r="AR145" s="158" t="s">
        <v>87</v>
      </c>
      <c r="AT145" s="158" t="s">
        <v>184</v>
      </c>
      <c r="AU145" s="158" t="s">
        <v>79</v>
      </c>
      <c r="AY145" s="18" t="s">
        <v>182</v>
      </c>
      <c r="BE145" s="159">
        <f>IF(N145="základní",J145,0)</f>
        <v>0</v>
      </c>
      <c r="BF145" s="159">
        <f>IF(N145="snížená",J145,0)</f>
        <v>0</v>
      </c>
      <c r="BG145" s="159">
        <f>IF(N145="zákl. přenesená",J145,0)</f>
        <v>0</v>
      </c>
      <c r="BH145" s="159">
        <f>IF(N145="sníž. přenesená",J145,0)</f>
        <v>0</v>
      </c>
      <c r="BI145" s="159">
        <f>IF(N145="nulová",J145,0)</f>
        <v>0</v>
      </c>
      <c r="BJ145" s="18" t="s">
        <v>15</v>
      </c>
      <c r="BK145" s="159">
        <f>ROUND(I145*H145,2)</f>
        <v>0</v>
      </c>
      <c r="BL145" s="18" t="s">
        <v>87</v>
      </c>
      <c r="BM145" s="158" t="s">
        <v>577</v>
      </c>
    </row>
    <row r="146" spans="1:65" s="2" customFormat="1" ht="44.25" customHeight="1">
      <c r="A146" s="33"/>
      <c r="B146" s="146"/>
      <c r="C146" s="147" t="s">
        <v>251</v>
      </c>
      <c r="D146" s="342" t="s">
        <v>184</v>
      </c>
      <c r="E146" s="148" t="s">
        <v>252</v>
      </c>
      <c r="F146" s="149" t="s">
        <v>253</v>
      </c>
      <c r="G146" s="150" t="s">
        <v>245</v>
      </c>
      <c r="H146" s="151">
        <v>214.95</v>
      </c>
      <c r="I146" s="152"/>
      <c r="J146" s="153">
        <f>ROUND(I146*H146,2)</f>
        <v>0</v>
      </c>
      <c r="K146" s="149" t="s">
        <v>188</v>
      </c>
      <c r="L146" s="34"/>
      <c r="M146" s="154" t="s">
        <v>3</v>
      </c>
      <c r="N146" s="155" t="s">
        <v>42</v>
      </c>
      <c r="O146" s="54"/>
      <c r="P146" s="156">
        <f>O146*H146</f>
        <v>0</v>
      </c>
      <c r="Q146" s="156">
        <v>0</v>
      </c>
      <c r="R146" s="156">
        <f>Q146*H146</f>
        <v>0</v>
      </c>
      <c r="S146" s="156">
        <v>0</v>
      </c>
      <c r="T146" s="157">
        <f>S146*H146</f>
        <v>0</v>
      </c>
      <c r="U146" s="33"/>
      <c r="V146" s="33"/>
      <c r="W146" s="33"/>
      <c r="X146" s="33"/>
      <c r="Y146" s="33"/>
      <c r="Z146" s="33"/>
      <c r="AA146" s="33"/>
      <c r="AB146" s="33"/>
      <c r="AC146" s="33"/>
      <c r="AD146" s="33"/>
      <c r="AE146" s="33"/>
      <c r="AR146" s="158" t="s">
        <v>87</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87</v>
      </c>
      <c r="BM146" s="158" t="s">
        <v>578</v>
      </c>
    </row>
    <row r="147" spans="2:51" s="13" customFormat="1" ht="12">
      <c r="B147" s="160"/>
      <c r="D147" s="350" t="s">
        <v>190</v>
      </c>
      <c r="F147" s="162" t="s">
        <v>255</v>
      </c>
      <c r="H147" s="163">
        <v>214.95</v>
      </c>
      <c r="I147" s="164"/>
      <c r="L147" s="160"/>
      <c r="M147" s="165"/>
      <c r="N147" s="166"/>
      <c r="O147" s="166"/>
      <c r="P147" s="166"/>
      <c r="Q147" s="166"/>
      <c r="R147" s="166"/>
      <c r="S147" s="166"/>
      <c r="T147" s="167"/>
      <c r="AT147" s="161" t="s">
        <v>190</v>
      </c>
      <c r="AU147" s="161" t="s">
        <v>79</v>
      </c>
      <c r="AV147" s="13" t="s">
        <v>79</v>
      </c>
      <c r="AW147" s="13" t="s">
        <v>4</v>
      </c>
      <c r="AX147" s="13" t="s">
        <v>15</v>
      </c>
      <c r="AY147" s="161" t="s">
        <v>182</v>
      </c>
    </row>
    <row r="148" spans="1:65" s="2" customFormat="1" ht="44.25" customHeight="1">
      <c r="A148" s="33"/>
      <c r="B148" s="146"/>
      <c r="C148" s="147" t="s">
        <v>256</v>
      </c>
      <c r="D148" s="342" t="s">
        <v>184</v>
      </c>
      <c r="E148" s="148" t="s">
        <v>257</v>
      </c>
      <c r="F148" s="149" t="s">
        <v>258</v>
      </c>
      <c r="G148" s="150" t="s">
        <v>245</v>
      </c>
      <c r="H148" s="151">
        <v>7.165</v>
      </c>
      <c r="I148" s="152"/>
      <c r="J148" s="153">
        <f>ROUND(I148*H148,2)</f>
        <v>0</v>
      </c>
      <c r="K148" s="149" t="s">
        <v>188</v>
      </c>
      <c r="L148" s="34"/>
      <c r="M148" s="154" t="s">
        <v>3</v>
      </c>
      <c r="N148" s="155" t="s">
        <v>42</v>
      </c>
      <c r="O148" s="54"/>
      <c r="P148" s="156">
        <f>O148*H148</f>
        <v>0</v>
      </c>
      <c r="Q148" s="156">
        <v>0</v>
      </c>
      <c r="R148" s="156">
        <f>Q148*H148</f>
        <v>0</v>
      </c>
      <c r="S148" s="156">
        <v>0</v>
      </c>
      <c r="T148" s="157">
        <f>S148*H148</f>
        <v>0</v>
      </c>
      <c r="U148" s="33"/>
      <c r="V148" s="33"/>
      <c r="W148" s="33"/>
      <c r="X148" s="33"/>
      <c r="Y148" s="33"/>
      <c r="Z148" s="33"/>
      <c r="AA148" s="33"/>
      <c r="AB148" s="33"/>
      <c r="AC148" s="33"/>
      <c r="AD148" s="33"/>
      <c r="AE148" s="33"/>
      <c r="AR148" s="158" t="s">
        <v>87</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87</v>
      </c>
      <c r="BM148" s="158" t="s">
        <v>579</v>
      </c>
    </row>
    <row r="149" spans="2:63" s="12" customFormat="1" ht="22.9" customHeight="1">
      <c r="B149" s="133"/>
      <c r="D149" s="351" t="s">
        <v>70</v>
      </c>
      <c r="E149" s="144" t="s">
        <v>260</v>
      </c>
      <c r="F149" s="144" t="s">
        <v>261</v>
      </c>
      <c r="I149" s="136"/>
      <c r="J149" s="145">
        <f>BK149</f>
        <v>0</v>
      </c>
      <c r="L149" s="133"/>
      <c r="M149" s="138"/>
      <c r="N149" s="139"/>
      <c r="O149" s="139"/>
      <c r="P149" s="140">
        <f>P150</f>
        <v>0</v>
      </c>
      <c r="Q149" s="139"/>
      <c r="R149" s="140">
        <f>R150</f>
        <v>0</v>
      </c>
      <c r="S149" s="139"/>
      <c r="T149" s="141">
        <f>T150</f>
        <v>0</v>
      </c>
      <c r="AR149" s="134" t="s">
        <v>15</v>
      </c>
      <c r="AT149" s="142" t="s">
        <v>70</v>
      </c>
      <c r="AU149" s="142" t="s">
        <v>15</v>
      </c>
      <c r="AY149" s="134" t="s">
        <v>182</v>
      </c>
      <c r="BK149" s="143">
        <f>BK150</f>
        <v>0</v>
      </c>
    </row>
    <row r="150" spans="1:65" s="2" customFormat="1" ht="55.5" customHeight="1">
      <c r="A150" s="33"/>
      <c r="B150" s="146"/>
      <c r="C150" s="147" t="s">
        <v>9</v>
      </c>
      <c r="D150" s="342" t="s">
        <v>184</v>
      </c>
      <c r="E150" s="148" t="s">
        <v>262</v>
      </c>
      <c r="F150" s="149" t="s">
        <v>263</v>
      </c>
      <c r="G150" s="150" t="s">
        <v>245</v>
      </c>
      <c r="H150" s="151">
        <v>1.707</v>
      </c>
      <c r="I150" s="152"/>
      <c r="J150" s="153">
        <f>ROUND(I150*H150,2)</f>
        <v>0</v>
      </c>
      <c r="K150" s="149" t="s">
        <v>188</v>
      </c>
      <c r="L150" s="34"/>
      <c r="M150" s="154" t="s">
        <v>3</v>
      </c>
      <c r="N150" s="155" t="s">
        <v>42</v>
      </c>
      <c r="O150" s="54"/>
      <c r="P150" s="156">
        <f>O150*H150</f>
        <v>0</v>
      </c>
      <c r="Q150" s="156">
        <v>0</v>
      </c>
      <c r="R150" s="156">
        <f>Q150*H150</f>
        <v>0</v>
      </c>
      <c r="S150" s="156">
        <v>0</v>
      </c>
      <c r="T150" s="157">
        <f>S150*H150</f>
        <v>0</v>
      </c>
      <c r="U150" s="33"/>
      <c r="V150" s="33"/>
      <c r="W150" s="33"/>
      <c r="X150" s="33"/>
      <c r="Y150" s="33"/>
      <c r="Z150" s="33"/>
      <c r="AA150" s="33"/>
      <c r="AB150" s="33"/>
      <c r="AC150" s="33"/>
      <c r="AD150" s="33"/>
      <c r="AE150" s="33"/>
      <c r="AR150" s="158" t="s">
        <v>87</v>
      </c>
      <c r="AT150" s="158" t="s">
        <v>184</v>
      </c>
      <c r="AU150" s="158" t="s">
        <v>79</v>
      </c>
      <c r="AY150" s="18" t="s">
        <v>182</v>
      </c>
      <c r="BE150" s="159">
        <f>IF(N150="základní",J150,0)</f>
        <v>0</v>
      </c>
      <c r="BF150" s="159">
        <f>IF(N150="snížená",J150,0)</f>
        <v>0</v>
      </c>
      <c r="BG150" s="159">
        <f>IF(N150="zákl. přenesená",J150,0)</f>
        <v>0</v>
      </c>
      <c r="BH150" s="159">
        <f>IF(N150="sníž. přenesená",J150,0)</f>
        <v>0</v>
      </c>
      <c r="BI150" s="159">
        <f>IF(N150="nulová",J150,0)</f>
        <v>0</v>
      </c>
      <c r="BJ150" s="18" t="s">
        <v>15</v>
      </c>
      <c r="BK150" s="159">
        <f>ROUND(I150*H150,2)</f>
        <v>0</v>
      </c>
      <c r="BL150" s="18" t="s">
        <v>87</v>
      </c>
      <c r="BM150" s="158" t="s">
        <v>580</v>
      </c>
    </row>
    <row r="151" spans="2:63" s="12" customFormat="1" ht="25.9" customHeight="1">
      <c r="B151" s="133"/>
      <c r="D151" s="351" t="s">
        <v>70</v>
      </c>
      <c r="E151" s="135" t="s">
        <v>265</v>
      </c>
      <c r="F151" s="135" t="s">
        <v>266</v>
      </c>
      <c r="I151" s="136"/>
      <c r="J151" s="137">
        <f>BK151</f>
        <v>0</v>
      </c>
      <c r="L151" s="133"/>
      <c r="M151" s="138"/>
      <c r="N151" s="139"/>
      <c r="O151" s="139"/>
      <c r="P151" s="140">
        <f>P152+P166+P175+P182+P192+P205+P233+P239</f>
        <v>0</v>
      </c>
      <c r="Q151" s="139"/>
      <c r="R151" s="140">
        <f>R152+R166+R175+R182+R192+R205+R233+R239</f>
        <v>0.6177783</v>
      </c>
      <c r="S151" s="139"/>
      <c r="T151" s="141">
        <f>T152+T166+T175+T182+T192+T205+T233+T239</f>
        <v>3.52682</v>
      </c>
      <c r="AR151" s="134" t="s">
        <v>79</v>
      </c>
      <c r="AT151" s="142" t="s">
        <v>70</v>
      </c>
      <c r="AU151" s="142" t="s">
        <v>71</v>
      </c>
      <c r="AY151" s="134" t="s">
        <v>182</v>
      </c>
      <c r="BK151" s="143">
        <f>BK152+BK166+BK175+BK182+BK192+BK205+BK233+BK239</f>
        <v>0</v>
      </c>
    </row>
    <row r="152" spans="2:63" s="12" customFormat="1" ht="22.9" customHeight="1">
      <c r="B152" s="133"/>
      <c r="D152" s="351" t="s">
        <v>70</v>
      </c>
      <c r="E152" s="144" t="s">
        <v>267</v>
      </c>
      <c r="F152" s="144" t="s">
        <v>268</v>
      </c>
      <c r="I152" s="136"/>
      <c r="J152" s="145">
        <f>BK152</f>
        <v>0</v>
      </c>
      <c r="L152" s="133"/>
      <c r="M152" s="138"/>
      <c r="N152" s="139"/>
      <c r="O152" s="139"/>
      <c r="P152" s="140">
        <f>SUM(P153:P165)</f>
        <v>0</v>
      </c>
      <c r="Q152" s="139"/>
      <c r="R152" s="140">
        <f>SUM(R153:R165)</f>
        <v>0.06814500000000001</v>
      </c>
      <c r="S152" s="139"/>
      <c r="T152" s="141">
        <f>SUM(T153:T165)</f>
        <v>0</v>
      </c>
      <c r="AR152" s="134" t="s">
        <v>79</v>
      </c>
      <c r="AT152" s="142" t="s">
        <v>70</v>
      </c>
      <c r="AU152" s="142" t="s">
        <v>15</v>
      </c>
      <c r="AY152" s="134" t="s">
        <v>182</v>
      </c>
      <c r="BK152" s="143">
        <f>SUM(BK153:BK165)</f>
        <v>0</v>
      </c>
    </row>
    <row r="153" spans="1:65" s="2" customFormat="1" ht="24">
      <c r="A153" s="33"/>
      <c r="B153" s="146"/>
      <c r="C153" s="147" t="s">
        <v>269</v>
      </c>
      <c r="D153" s="342" t="s">
        <v>184</v>
      </c>
      <c r="E153" s="148" t="s">
        <v>270</v>
      </c>
      <c r="F153" s="149" t="s">
        <v>271</v>
      </c>
      <c r="G153" s="150" t="s">
        <v>187</v>
      </c>
      <c r="H153" s="151">
        <v>9</v>
      </c>
      <c r="I153" s="152"/>
      <c r="J153" s="153">
        <f>ROUND(I153*H153,2)</f>
        <v>0</v>
      </c>
      <c r="K153" s="149" t="s">
        <v>188</v>
      </c>
      <c r="L153" s="34"/>
      <c r="M153" s="154" t="s">
        <v>3</v>
      </c>
      <c r="N153" s="155" t="s">
        <v>42</v>
      </c>
      <c r="O153" s="54"/>
      <c r="P153" s="156">
        <f>O153*H153</f>
        <v>0</v>
      </c>
      <c r="Q153" s="156">
        <v>0.0035</v>
      </c>
      <c r="R153" s="156">
        <f>Q153*H153</f>
        <v>0.0315</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581</v>
      </c>
    </row>
    <row r="154" spans="2:51" s="13" customFormat="1" ht="12">
      <c r="B154" s="160"/>
      <c r="D154" s="350" t="s">
        <v>190</v>
      </c>
      <c r="E154" s="161" t="s">
        <v>3</v>
      </c>
      <c r="F154" s="162" t="s">
        <v>226</v>
      </c>
      <c r="H154" s="163">
        <v>9</v>
      </c>
      <c r="I154" s="164"/>
      <c r="L154" s="160"/>
      <c r="M154" s="165"/>
      <c r="N154" s="166"/>
      <c r="O154" s="166"/>
      <c r="P154" s="166"/>
      <c r="Q154" s="166"/>
      <c r="R154" s="166"/>
      <c r="S154" s="166"/>
      <c r="T154" s="167"/>
      <c r="AT154" s="161" t="s">
        <v>190</v>
      </c>
      <c r="AU154" s="161" t="s">
        <v>79</v>
      </c>
      <c r="AV154" s="13" t="s">
        <v>79</v>
      </c>
      <c r="AW154" s="13" t="s">
        <v>33</v>
      </c>
      <c r="AX154" s="13" t="s">
        <v>15</v>
      </c>
      <c r="AY154" s="161" t="s">
        <v>182</v>
      </c>
    </row>
    <row r="155" spans="1:65" s="2" customFormat="1" ht="24">
      <c r="A155" s="33"/>
      <c r="B155" s="146"/>
      <c r="C155" s="147" t="s">
        <v>273</v>
      </c>
      <c r="D155" s="342" t="s">
        <v>184</v>
      </c>
      <c r="E155" s="148" t="s">
        <v>274</v>
      </c>
      <c r="F155" s="149" t="s">
        <v>275</v>
      </c>
      <c r="G155" s="150" t="s">
        <v>187</v>
      </c>
      <c r="H155" s="151">
        <v>10.47</v>
      </c>
      <c r="I155" s="152"/>
      <c r="J155" s="153">
        <f>ROUND(I155*H155,2)</f>
        <v>0</v>
      </c>
      <c r="K155" s="149" t="s">
        <v>188</v>
      </c>
      <c r="L155" s="34"/>
      <c r="M155" s="154" t="s">
        <v>3</v>
      </c>
      <c r="N155" s="155" t="s">
        <v>42</v>
      </c>
      <c r="O155" s="54"/>
      <c r="P155" s="156">
        <f>O155*H155</f>
        <v>0</v>
      </c>
      <c r="Q155" s="156">
        <v>0.0035</v>
      </c>
      <c r="R155" s="156">
        <f>Q155*H155</f>
        <v>0.036645000000000004</v>
      </c>
      <c r="S155" s="156">
        <v>0</v>
      </c>
      <c r="T155" s="157">
        <f>S155*H155</f>
        <v>0</v>
      </c>
      <c r="U155" s="33"/>
      <c r="V155" s="33"/>
      <c r="W155" s="33"/>
      <c r="X155" s="33"/>
      <c r="Y155" s="33"/>
      <c r="Z155" s="33"/>
      <c r="AA155" s="33"/>
      <c r="AB155" s="33"/>
      <c r="AC155" s="33"/>
      <c r="AD155" s="33"/>
      <c r="AE155" s="33"/>
      <c r="AR155" s="158" t="s">
        <v>269</v>
      </c>
      <c r="AT155" s="158" t="s">
        <v>184</v>
      </c>
      <c r="AU155" s="158" t="s">
        <v>79</v>
      </c>
      <c r="AY155" s="18" t="s">
        <v>182</v>
      </c>
      <c r="BE155" s="159">
        <f>IF(N155="základní",J155,0)</f>
        <v>0</v>
      </c>
      <c r="BF155" s="159">
        <f>IF(N155="snížená",J155,0)</f>
        <v>0</v>
      </c>
      <c r="BG155" s="159">
        <f>IF(N155="zákl. přenesená",J155,0)</f>
        <v>0</v>
      </c>
      <c r="BH155" s="159">
        <f>IF(N155="sníž. přenesená",J155,0)</f>
        <v>0</v>
      </c>
      <c r="BI155" s="159">
        <f>IF(N155="nulová",J155,0)</f>
        <v>0</v>
      </c>
      <c r="BJ155" s="18" t="s">
        <v>15</v>
      </c>
      <c r="BK155" s="159">
        <f>ROUND(I155*H155,2)</f>
        <v>0</v>
      </c>
      <c r="BL155" s="18" t="s">
        <v>269</v>
      </c>
      <c r="BM155" s="158" t="s">
        <v>582</v>
      </c>
    </row>
    <row r="156" spans="2:51" s="13" customFormat="1" ht="12">
      <c r="B156" s="160"/>
      <c r="D156" s="350" t="s">
        <v>190</v>
      </c>
      <c r="E156" s="161" t="s">
        <v>3</v>
      </c>
      <c r="F156" s="162" t="s">
        <v>277</v>
      </c>
      <c r="H156" s="163">
        <v>2.58</v>
      </c>
      <c r="I156" s="164"/>
      <c r="L156" s="160"/>
      <c r="M156" s="165"/>
      <c r="N156" s="166"/>
      <c r="O156" s="166"/>
      <c r="P156" s="166"/>
      <c r="Q156" s="166"/>
      <c r="R156" s="166"/>
      <c r="S156" s="166"/>
      <c r="T156" s="167"/>
      <c r="AT156" s="161" t="s">
        <v>190</v>
      </c>
      <c r="AU156" s="161" t="s">
        <v>79</v>
      </c>
      <c r="AV156" s="13" t="s">
        <v>79</v>
      </c>
      <c r="AW156" s="13" t="s">
        <v>33</v>
      </c>
      <c r="AX156" s="13" t="s">
        <v>71</v>
      </c>
      <c r="AY156" s="161" t="s">
        <v>182</v>
      </c>
    </row>
    <row r="157" spans="2:51" s="13" customFormat="1" ht="12">
      <c r="B157" s="160"/>
      <c r="D157" s="350" t="s">
        <v>190</v>
      </c>
      <c r="E157" s="161" t="s">
        <v>3</v>
      </c>
      <c r="F157" s="162" t="s">
        <v>278</v>
      </c>
      <c r="H157" s="163">
        <v>8.1</v>
      </c>
      <c r="I157" s="164"/>
      <c r="L157" s="160"/>
      <c r="M157" s="165"/>
      <c r="N157" s="166"/>
      <c r="O157" s="166"/>
      <c r="P157" s="166"/>
      <c r="Q157" s="166"/>
      <c r="R157" s="166"/>
      <c r="S157" s="166"/>
      <c r="T157" s="167"/>
      <c r="AT157" s="161" t="s">
        <v>190</v>
      </c>
      <c r="AU157" s="161" t="s">
        <v>79</v>
      </c>
      <c r="AV157" s="13" t="s">
        <v>79</v>
      </c>
      <c r="AW157" s="13" t="s">
        <v>33</v>
      </c>
      <c r="AX157" s="13" t="s">
        <v>71</v>
      </c>
      <c r="AY157" s="161" t="s">
        <v>182</v>
      </c>
    </row>
    <row r="158" spans="2:51" s="13" customFormat="1" ht="12">
      <c r="B158" s="160"/>
      <c r="D158" s="350" t="s">
        <v>190</v>
      </c>
      <c r="E158" s="161" t="s">
        <v>3</v>
      </c>
      <c r="F158" s="162" t="s">
        <v>279</v>
      </c>
      <c r="H158" s="163">
        <v>-0.21</v>
      </c>
      <c r="I158" s="164"/>
      <c r="L158" s="160"/>
      <c r="M158" s="165"/>
      <c r="N158" s="166"/>
      <c r="O158" s="166"/>
      <c r="P158" s="166"/>
      <c r="Q158" s="166"/>
      <c r="R158" s="166"/>
      <c r="S158" s="166"/>
      <c r="T158" s="167"/>
      <c r="AT158" s="161" t="s">
        <v>190</v>
      </c>
      <c r="AU158" s="161" t="s">
        <v>79</v>
      </c>
      <c r="AV158" s="13" t="s">
        <v>79</v>
      </c>
      <c r="AW158" s="13" t="s">
        <v>33</v>
      </c>
      <c r="AX158" s="13" t="s">
        <v>71</v>
      </c>
      <c r="AY158" s="161" t="s">
        <v>182</v>
      </c>
    </row>
    <row r="159" spans="2:51" s="14" customFormat="1" ht="12">
      <c r="B159" s="168"/>
      <c r="D159" s="350" t="s">
        <v>190</v>
      </c>
      <c r="E159" s="169" t="s">
        <v>3</v>
      </c>
      <c r="F159" s="170" t="s">
        <v>198</v>
      </c>
      <c r="H159" s="171">
        <v>10.47</v>
      </c>
      <c r="I159" s="172"/>
      <c r="L159" s="168"/>
      <c r="M159" s="173"/>
      <c r="N159" s="174"/>
      <c r="O159" s="174"/>
      <c r="P159" s="174"/>
      <c r="Q159" s="174"/>
      <c r="R159" s="174"/>
      <c r="S159" s="174"/>
      <c r="T159" s="175"/>
      <c r="AT159" s="169" t="s">
        <v>190</v>
      </c>
      <c r="AU159" s="169" t="s">
        <v>79</v>
      </c>
      <c r="AV159" s="14" t="s">
        <v>87</v>
      </c>
      <c r="AW159" s="14" t="s">
        <v>33</v>
      </c>
      <c r="AX159" s="14" t="s">
        <v>15</v>
      </c>
      <c r="AY159" s="169" t="s">
        <v>182</v>
      </c>
    </row>
    <row r="160" spans="1:65" s="2" customFormat="1" ht="44.25" customHeight="1">
      <c r="A160" s="33"/>
      <c r="B160" s="146"/>
      <c r="C160" s="147" t="s">
        <v>287</v>
      </c>
      <c r="D160" s="342" t="s">
        <v>184</v>
      </c>
      <c r="E160" s="148" t="s">
        <v>288</v>
      </c>
      <c r="F160" s="149" t="s">
        <v>289</v>
      </c>
      <c r="G160" s="150" t="s">
        <v>290</v>
      </c>
      <c r="H160" s="183"/>
      <c r="I160" s="152"/>
      <c r="J160" s="153">
        <f>ROUND(I160*H160,2)</f>
        <v>0</v>
      </c>
      <c r="K160" s="149" t="s">
        <v>188</v>
      </c>
      <c r="L160" s="34"/>
      <c r="M160" s="154" t="s">
        <v>3</v>
      </c>
      <c r="N160" s="155" t="s">
        <v>42</v>
      </c>
      <c r="O160" s="54"/>
      <c r="P160" s="156">
        <f>O160*H160</f>
        <v>0</v>
      </c>
      <c r="Q160" s="156">
        <v>0</v>
      </c>
      <c r="R160" s="156">
        <f>Q160*H160</f>
        <v>0</v>
      </c>
      <c r="S160" s="156">
        <v>0</v>
      </c>
      <c r="T160" s="157">
        <f>S160*H160</f>
        <v>0</v>
      </c>
      <c r="U160" s="33"/>
      <c r="V160" s="33"/>
      <c r="W160" s="33"/>
      <c r="X160" s="33"/>
      <c r="Y160" s="33"/>
      <c r="Z160" s="33"/>
      <c r="AA160" s="33"/>
      <c r="AB160" s="33"/>
      <c r="AC160" s="33"/>
      <c r="AD160" s="33"/>
      <c r="AE160" s="33"/>
      <c r="AR160" s="158" t="s">
        <v>269</v>
      </c>
      <c r="AT160" s="158" t="s">
        <v>184</v>
      </c>
      <c r="AU160" s="158" t="s">
        <v>79</v>
      </c>
      <c r="AY160" s="18" t="s">
        <v>182</v>
      </c>
      <c r="BE160" s="159">
        <f>IF(N160="základní",J160,0)</f>
        <v>0</v>
      </c>
      <c r="BF160" s="159">
        <f>IF(N160="snížená",J160,0)</f>
        <v>0</v>
      </c>
      <c r="BG160" s="159">
        <f>IF(N160="zákl. přenesená",J160,0)</f>
        <v>0</v>
      </c>
      <c r="BH160" s="159">
        <f>IF(N160="sníž. přenesená",J160,0)</f>
        <v>0</v>
      </c>
      <c r="BI160" s="159">
        <f>IF(N160="nulová",J160,0)</f>
        <v>0</v>
      </c>
      <c r="BJ160" s="18" t="s">
        <v>15</v>
      </c>
      <c r="BK160" s="159">
        <f>ROUND(I160*H160,2)</f>
        <v>0</v>
      </c>
      <c r="BL160" s="18" t="s">
        <v>269</v>
      </c>
      <c r="BM160" s="158" t="s">
        <v>583</v>
      </c>
    </row>
    <row r="161" spans="1:65" s="2" customFormat="1" ht="21.75" customHeight="1">
      <c r="A161" s="33"/>
      <c r="B161" s="146"/>
      <c r="C161" s="147" t="s">
        <v>280</v>
      </c>
      <c r="D161" s="342" t="s">
        <v>184</v>
      </c>
      <c r="E161" s="148" t="s">
        <v>281</v>
      </c>
      <c r="F161" s="149" t="s">
        <v>282</v>
      </c>
      <c r="G161" s="150" t="s">
        <v>194</v>
      </c>
      <c r="H161" s="151">
        <v>22.7</v>
      </c>
      <c r="I161" s="152"/>
      <c r="J161" s="153">
        <f>ROUND(I161*H161,2)</f>
        <v>0</v>
      </c>
      <c r="K161" s="149" t="s">
        <v>3</v>
      </c>
      <c r="L161" s="34"/>
      <c r="M161" s="154" t="s">
        <v>3</v>
      </c>
      <c r="N161" s="155" t="s">
        <v>42</v>
      </c>
      <c r="O161" s="54"/>
      <c r="P161" s="156">
        <f>O161*H161</f>
        <v>0</v>
      </c>
      <c r="Q161" s="156">
        <v>0</v>
      </c>
      <c r="R161" s="156">
        <f>Q161*H161</f>
        <v>0</v>
      </c>
      <c r="S161" s="156">
        <v>0</v>
      </c>
      <c r="T161" s="157">
        <f>S161*H161</f>
        <v>0</v>
      </c>
      <c r="U161" s="33"/>
      <c r="V161" s="33"/>
      <c r="W161" s="33"/>
      <c r="X161" s="33"/>
      <c r="Y161" s="33"/>
      <c r="Z161" s="33"/>
      <c r="AA161" s="33"/>
      <c r="AB161" s="33"/>
      <c r="AC161" s="33"/>
      <c r="AD161" s="33"/>
      <c r="AE161" s="33"/>
      <c r="AR161" s="158" t="s">
        <v>269</v>
      </c>
      <c r="AT161" s="158" t="s">
        <v>184</v>
      </c>
      <c r="AU161" s="158" t="s">
        <v>79</v>
      </c>
      <c r="AY161" s="18" t="s">
        <v>182</v>
      </c>
      <c r="BE161" s="159">
        <f>IF(N161="základní",J161,0)</f>
        <v>0</v>
      </c>
      <c r="BF161" s="159">
        <f>IF(N161="snížená",J161,0)</f>
        <v>0</v>
      </c>
      <c r="BG161" s="159">
        <f>IF(N161="zákl. přenesená",J161,0)</f>
        <v>0</v>
      </c>
      <c r="BH161" s="159">
        <f>IF(N161="sníž. přenesená",J161,0)</f>
        <v>0</v>
      </c>
      <c r="BI161" s="159">
        <f>IF(N161="nulová",J161,0)</f>
        <v>0</v>
      </c>
      <c r="BJ161" s="18" t="s">
        <v>15</v>
      </c>
      <c r="BK161" s="159">
        <f>ROUND(I161*H161,2)</f>
        <v>0</v>
      </c>
      <c r="BL161" s="18" t="s">
        <v>269</v>
      </c>
      <c r="BM161" s="158" t="s">
        <v>584</v>
      </c>
    </row>
    <row r="162" spans="2:51" s="13" customFormat="1" ht="12">
      <c r="B162" s="160"/>
      <c r="D162" s="350" t="s">
        <v>190</v>
      </c>
      <c r="E162" s="161" t="s">
        <v>3</v>
      </c>
      <c r="F162" s="162" t="s">
        <v>284</v>
      </c>
      <c r="H162" s="163">
        <v>19.6</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50" t="s">
        <v>190</v>
      </c>
      <c r="E163" s="161" t="s">
        <v>3</v>
      </c>
      <c r="F163" s="162" t="s">
        <v>285</v>
      </c>
      <c r="H163" s="163">
        <v>4.5</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3" customFormat="1" ht="12">
      <c r="B164" s="160"/>
      <c r="D164" s="350" t="s">
        <v>190</v>
      </c>
      <c r="E164" s="161" t="s">
        <v>3</v>
      </c>
      <c r="F164" s="162" t="s">
        <v>286</v>
      </c>
      <c r="H164" s="163">
        <v>-1.4</v>
      </c>
      <c r="I164" s="164"/>
      <c r="L164" s="160"/>
      <c r="M164" s="165"/>
      <c r="N164" s="166"/>
      <c r="O164" s="166"/>
      <c r="P164" s="166"/>
      <c r="Q164" s="166"/>
      <c r="R164" s="166"/>
      <c r="S164" s="166"/>
      <c r="T164" s="167"/>
      <c r="AT164" s="161" t="s">
        <v>190</v>
      </c>
      <c r="AU164" s="161" t="s">
        <v>79</v>
      </c>
      <c r="AV164" s="13" t="s">
        <v>79</v>
      </c>
      <c r="AW164" s="13" t="s">
        <v>33</v>
      </c>
      <c r="AX164" s="13" t="s">
        <v>71</v>
      </c>
      <c r="AY164" s="161" t="s">
        <v>182</v>
      </c>
    </row>
    <row r="165" spans="2:51" s="14" customFormat="1" ht="12">
      <c r="B165" s="168"/>
      <c r="D165" s="350" t="s">
        <v>190</v>
      </c>
      <c r="E165" s="169" t="s">
        <v>3</v>
      </c>
      <c r="F165" s="170" t="s">
        <v>198</v>
      </c>
      <c r="H165" s="171">
        <v>22.7</v>
      </c>
      <c r="I165" s="172"/>
      <c r="L165" s="168"/>
      <c r="M165" s="173"/>
      <c r="N165" s="174"/>
      <c r="O165" s="174"/>
      <c r="P165" s="174"/>
      <c r="Q165" s="174"/>
      <c r="R165" s="174"/>
      <c r="S165" s="174"/>
      <c r="T165" s="175"/>
      <c r="AT165" s="169" t="s">
        <v>190</v>
      </c>
      <c r="AU165" s="169" t="s">
        <v>79</v>
      </c>
      <c r="AV165" s="14" t="s">
        <v>87</v>
      </c>
      <c r="AW165" s="14" t="s">
        <v>33</v>
      </c>
      <c r="AX165" s="14" t="s">
        <v>15</v>
      </c>
      <c r="AY165" s="169" t="s">
        <v>182</v>
      </c>
    </row>
    <row r="166" spans="2:63" s="12" customFormat="1" ht="22.9" customHeight="1">
      <c r="B166" s="133"/>
      <c r="D166" s="351" t="s">
        <v>70</v>
      </c>
      <c r="E166" s="144" t="s">
        <v>292</v>
      </c>
      <c r="F166" s="144" t="s">
        <v>293</v>
      </c>
      <c r="I166" s="136"/>
      <c r="J166" s="145">
        <f>BK166</f>
        <v>0</v>
      </c>
      <c r="L166" s="133"/>
      <c r="M166" s="138"/>
      <c r="N166" s="139"/>
      <c r="O166" s="139"/>
      <c r="P166" s="140">
        <f>SUM(P167:P174)</f>
        <v>0</v>
      </c>
      <c r="Q166" s="139"/>
      <c r="R166" s="140">
        <f>SUM(R167:R174)</f>
        <v>0</v>
      </c>
      <c r="S166" s="139"/>
      <c r="T166" s="141">
        <f>SUM(T167:T174)</f>
        <v>0</v>
      </c>
      <c r="AR166" s="134" t="s">
        <v>79</v>
      </c>
      <c r="AT166" s="142" t="s">
        <v>70</v>
      </c>
      <c r="AU166" s="142" t="s">
        <v>15</v>
      </c>
      <c r="AY166" s="134" t="s">
        <v>182</v>
      </c>
      <c r="BK166" s="143">
        <f>SUM(BK167:BK174)</f>
        <v>0</v>
      </c>
    </row>
    <row r="167" spans="1:65" s="2" customFormat="1" ht="44.25" customHeight="1">
      <c r="A167" s="33"/>
      <c r="B167" s="146"/>
      <c r="C167" s="147" t="s">
        <v>294</v>
      </c>
      <c r="D167" s="342" t="s">
        <v>184</v>
      </c>
      <c r="E167" s="148" t="s">
        <v>295</v>
      </c>
      <c r="F167" s="149" t="s">
        <v>296</v>
      </c>
      <c r="G167" s="150" t="s">
        <v>290</v>
      </c>
      <c r="H167" s="183"/>
      <c r="I167" s="152"/>
      <c r="J167" s="153">
        <f aca="true" t="shared" si="0" ref="J167:J174">ROUND(I167*H167,2)</f>
        <v>0</v>
      </c>
      <c r="K167" s="149" t="s">
        <v>188</v>
      </c>
      <c r="L167" s="34"/>
      <c r="M167" s="154" t="s">
        <v>3</v>
      </c>
      <c r="N167" s="155" t="s">
        <v>42</v>
      </c>
      <c r="O167" s="54"/>
      <c r="P167" s="156">
        <f aca="true" t="shared" si="1" ref="P167:P174">O167*H167</f>
        <v>0</v>
      </c>
      <c r="Q167" s="156">
        <v>0</v>
      </c>
      <c r="R167" s="156">
        <f aca="true" t="shared" si="2" ref="R167:R174">Q167*H167</f>
        <v>0</v>
      </c>
      <c r="S167" s="156">
        <v>0</v>
      </c>
      <c r="T167" s="157">
        <f aca="true" t="shared" si="3" ref="T167:T174">S167*H167</f>
        <v>0</v>
      </c>
      <c r="U167" s="33"/>
      <c r="V167" s="33"/>
      <c r="W167" s="33"/>
      <c r="X167" s="33"/>
      <c r="Y167" s="33"/>
      <c r="Z167" s="33"/>
      <c r="AA167" s="33"/>
      <c r="AB167" s="33"/>
      <c r="AC167" s="33"/>
      <c r="AD167" s="33"/>
      <c r="AE167" s="33"/>
      <c r="AR167" s="158" t="s">
        <v>269</v>
      </c>
      <c r="AT167" s="158" t="s">
        <v>184</v>
      </c>
      <c r="AU167" s="158" t="s">
        <v>79</v>
      </c>
      <c r="AY167" s="18" t="s">
        <v>182</v>
      </c>
      <c r="BE167" s="159">
        <f aca="true" t="shared" si="4" ref="BE167:BE174">IF(N167="základní",J167,0)</f>
        <v>0</v>
      </c>
      <c r="BF167" s="159">
        <f aca="true" t="shared" si="5" ref="BF167:BF174">IF(N167="snížená",J167,0)</f>
        <v>0</v>
      </c>
      <c r="BG167" s="159">
        <f aca="true" t="shared" si="6" ref="BG167:BG174">IF(N167="zákl. přenesená",J167,0)</f>
        <v>0</v>
      </c>
      <c r="BH167" s="159">
        <f aca="true" t="shared" si="7" ref="BH167:BH174">IF(N167="sníž. přenesená",J167,0)</f>
        <v>0</v>
      </c>
      <c r="BI167" s="159">
        <f aca="true" t="shared" si="8" ref="BI167:BI174">IF(N167="nulová",J167,0)</f>
        <v>0</v>
      </c>
      <c r="BJ167" s="18" t="s">
        <v>15</v>
      </c>
      <c r="BK167" s="159">
        <f aca="true" t="shared" si="9" ref="BK167:BK174">ROUND(I167*H167,2)</f>
        <v>0</v>
      </c>
      <c r="BL167" s="18" t="s">
        <v>269</v>
      </c>
      <c r="BM167" s="158" t="s">
        <v>585</v>
      </c>
    </row>
    <row r="168" spans="1:65" s="2" customFormat="1" ht="16.5" customHeight="1">
      <c r="A168" s="33"/>
      <c r="B168" s="146"/>
      <c r="C168" s="147" t="s">
        <v>8</v>
      </c>
      <c r="D168" s="342" t="s">
        <v>184</v>
      </c>
      <c r="E168" s="148" t="s">
        <v>298</v>
      </c>
      <c r="F168" s="149" t="s">
        <v>299</v>
      </c>
      <c r="G168" s="150" t="s">
        <v>300</v>
      </c>
      <c r="H168" s="151">
        <v>6</v>
      </c>
      <c r="I168" s="152"/>
      <c r="J168" s="153">
        <f t="shared" si="0"/>
        <v>0</v>
      </c>
      <c r="K168" s="149" t="s">
        <v>3</v>
      </c>
      <c r="L168" s="34"/>
      <c r="M168" s="154" t="s">
        <v>3</v>
      </c>
      <c r="N168" s="155" t="s">
        <v>42</v>
      </c>
      <c r="O168" s="54"/>
      <c r="P168" s="156">
        <f t="shared" si="1"/>
        <v>0</v>
      </c>
      <c r="Q168" s="156">
        <v>0</v>
      </c>
      <c r="R168" s="156">
        <f t="shared" si="2"/>
        <v>0</v>
      </c>
      <c r="S168" s="156">
        <v>0</v>
      </c>
      <c r="T168" s="157">
        <f t="shared" si="3"/>
        <v>0</v>
      </c>
      <c r="U168" s="33"/>
      <c r="V168" s="33"/>
      <c r="W168" s="33"/>
      <c r="X168" s="33"/>
      <c r="Y168" s="33"/>
      <c r="Z168" s="33"/>
      <c r="AA168" s="33"/>
      <c r="AB168" s="33"/>
      <c r="AC168" s="33"/>
      <c r="AD168" s="33"/>
      <c r="AE168" s="33"/>
      <c r="AR168" s="158" t="s">
        <v>269</v>
      </c>
      <c r="AT168" s="158" t="s">
        <v>184</v>
      </c>
      <c r="AU168" s="158" t="s">
        <v>79</v>
      </c>
      <c r="AY168" s="18" t="s">
        <v>182</v>
      </c>
      <c r="BE168" s="159">
        <f t="shared" si="4"/>
        <v>0</v>
      </c>
      <c r="BF168" s="159">
        <f t="shared" si="5"/>
        <v>0</v>
      </c>
      <c r="BG168" s="159">
        <f t="shared" si="6"/>
        <v>0</v>
      </c>
      <c r="BH168" s="159">
        <f t="shared" si="7"/>
        <v>0</v>
      </c>
      <c r="BI168" s="159">
        <f t="shared" si="8"/>
        <v>0</v>
      </c>
      <c r="BJ168" s="18" t="s">
        <v>15</v>
      </c>
      <c r="BK168" s="159">
        <f t="shared" si="9"/>
        <v>0</v>
      </c>
      <c r="BL168" s="18" t="s">
        <v>269</v>
      </c>
      <c r="BM168" s="158" t="s">
        <v>586</v>
      </c>
    </row>
    <row r="169" spans="1:65" s="2" customFormat="1" ht="16.5" customHeight="1">
      <c r="A169" s="33"/>
      <c r="B169" s="146"/>
      <c r="C169" s="147" t="s">
        <v>302</v>
      </c>
      <c r="D169" s="342" t="s">
        <v>184</v>
      </c>
      <c r="E169" s="148" t="s">
        <v>303</v>
      </c>
      <c r="F169" s="149" t="s">
        <v>304</v>
      </c>
      <c r="G169" s="150" t="s">
        <v>300</v>
      </c>
      <c r="H169" s="151">
        <v>2</v>
      </c>
      <c r="I169" s="152"/>
      <c r="J169" s="153">
        <f t="shared" si="0"/>
        <v>0</v>
      </c>
      <c r="K169" s="149" t="s">
        <v>3</v>
      </c>
      <c r="L169" s="34"/>
      <c r="M169" s="154" t="s">
        <v>3</v>
      </c>
      <c r="N169" s="155" t="s">
        <v>42</v>
      </c>
      <c r="O169" s="54"/>
      <c r="P169" s="156">
        <f t="shared" si="1"/>
        <v>0</v>
      </c>
      <c r="Q169" s="156">
        <v>0</v>
      </c>
      <c r="R169" s="156">
        <f t="shared" si="2"/>
        <v>0</v>
      </c>
      <c r="S169" s="156">
        <v>0</v>
      </c>
      <c r="T169" s="157">
        <f t="shared" si="3"/>
        <v>0</v>
      </c>
      <c r="U169" s="33"/>
      <c r="V169" s="33"/>
      <c r="W169" s="33"/>
      <c r="X169" s="33"/>
      <c r="Y169" s="33"/>
      <c r="Z169" s="33"/>
      <c r="AA169" s="33"/>
      <c r="AB169" s="33"/>
      <c r="AC169" s="33"/>
      <c r="AD169" s="33"/>
      <c r="AE169" s="33"/>
      <c r="AR169" s="158" t="s">
        <v>269</v>
      </c>
      <c r="AT169" s="158" t="s">
        <v>184</v>
      </c>
      <c r="AU169" s="158" t="s">
        <v>79</v>
      </c>
      <c r="AY169" s="18" t="s">
        <v>182</v>
      </c>
      <c r="BE169" s="159">
        <f t="shared" si="4"/>
        <v>0</v>
      </c>
      <c r="BF169" s="159">
        <f t="shared" si="5"/>
        <v>0</v>
      </c>
      <c r="BG169" s="159">
        <f t="shared" si="6"/>
        <v>0</v>
      </c>
      <c r="BH169" s="159">
        <f t="shared" si="7"/>
        <v>0</v>
      </c>
      <c r="BI169" s="159">
        <f t="shared" si="8"/>
        <v>0</v>
      </c>
      <c r="BJ169" s="18" t="s">
        <v>15</v>
      </c>
      <c r="BK169" s="159">
        <f t="shared" si="9"/>
        <v>0</v>
      </c>
      <c r="BL169" s="18" t="s">
        <v>269</v>
      </c>
      <c r="BM169" s="158" t="s">
        <v>587</v>
      </c>
    </row>
    <row r="170" spans="1:65" s="2" customFormat="1" ht="16.5" customHeight="1">
      <c r="A170" s="33"/>
      <c r="B170" s="146"/>
      <c r="C170" s="147" t="s">
        <v>306</v>
      </c>
      <c r="D170" s="342" t="s">
        <v>184</v>
      </c>
      <c r="E170" s="148" t="s">
        <v>307</v>
      </c>
      <c r="F170" s="149" t="s">
        <v>308</v>
      </c>
      <c r="G170" s="150" t="s">
        <v>300</v>
      </c>
      <c r="H170" s="151">
        <v>2</v>
      </c>
      <c r="I170" s="152"/>
      <c r="J170" s="153">
        <f t="shared" si="0"/>
        <v>0</v>
      </c>
      <c r="K170" s="149" t="s">
        <v>3</v>
      </c>
      <c r="L170" s="34"/>
      <c r="M170" s="154" t="s">
        <v>3</v>
      </c>
      <c r="N170" s="155" t="s">
        <v>42</v>
      </c>
      <c r="O170" s="54"/>
      <c r="P170" s="156">
        <f t="shared" si="1"/>
        <v>0</v>
      </c>
      <c r="Q170" s="156">
        <v>0</v>
      </c>
      <c r="R170" s="156">
        <f t="shared" si="2"/>
        <v>0</v>
      </c>
      <c r="S170" s="156">
        <v>0</v>
      </c>
      <c r="T170" s="157">
        <f t="shared" si="3"/>
        <v>0</v>
      </c>
      <c r="U170" s="33"/>
      <c r="V170" s="33"/>
      <c r="W170" s="33"/>
      <c r="X170" s="33"/>
      <c r="Y170" s="33"/>
      <c r="Z170" s="33"/>
      <c r="AA170" s="33"/>
      <c r="AB170" s="33"/>
      <c r="AC170" s="33"/>
      <c r="AD170" s="33"/>
      <c r="AE170" s="33"/>
      <c r="AR170" s="158" t="s">
        <v>269</v>
      </c>
      <c r="AT170" s="158" t="s">
        <v>184</v>
      </c>
      <c r="AU170" s="158" t="s">
        <v>79</v>
      </c>
      <c r="AY170" s="18" t="s">
        <v>182</v>
      </c>
      <c r="BE170" s="159">
        <f t="shared" si="4"/>
        <v>0</v>
      </c>
      <c r="BF170" s="159">
        <f t="shared" si="5"/>
        <v>0</v>
      </c>
      <c r="BG170" s="159">
        <f t="shared" si="6"/>
        <v>0</v>
      </c>
      <c r="BH170" s="159">
        <f t="shared" si="7"/>
        <v>0</v>
      </c>
      <c r="BI170" s="159">
        <f t="shared" si="8"/>
        <v>0</v>
      </c>
      <c r="BJ170" s="18" t="s">
        <v>15</v>
      </c>
      <c r="BK170" s="159">
        <f t="shared" si="9"/>
        <v>0</v>
      </c>
      <c r="BL170" s="18" t="s">
        <v>269</v>
      </c>
      <c r="BM170" s="158" t="s">
        <v>588</v>
      </c>
    </row>
    <row r="171" spans="1:65" s="2" customFormat="1" ht="16.5" customHeight="1">
      <c r="A171" s="33"/>
      <c r="B171" s="146"/>
      <c r="C171" s="147" t="s">
        <v>310</v>
      </c>
      <c r="D171" s="342" t="s">
        <v>184</v>
      </c>
      <c r="E171" s="148" t="s">
        <v>311</v>
      </c>
      <c r="F171" s="149" t="s">
        <v>312</v>
      </c>
      <c r="G171" s="150" t="s">
        <v>300</v>
      </c>
      <c r="H171" s="151">
        <v>2</v>
      </c>
      <c r="I171" s="152"/>
      <c r="J171" s="153">
        <f t="shared" si="0"/>
        <v>0</v>
      </c>
      <c r="K171" s="149" t="s">
        <v>3</v>
      </c>
      <c r="L171" s="34"/>
      <c r="M171" s="154" t="s">
        <v>3</v>
      </c>
      <c r="N171" s="155" t="s">
        <v>42</v>
      </c>
      <c r="O171" s="54"/>
      <c r="P171" s="156">
        <f t="shared" si="1"/>
        <v>0</v>
      </c>
      <c r="Q171" s="156">
        <v>0</v>
      </c>
      <c r="R171" s="156">
        <f t="shared" si="2"/>
        <v>0</v>
      </c>
      <c r="S171" s="156">
        <v>0</v>
      </c>
      <c r="T171" s="157">
        <f t="shared" si="3"/>
        <v>0</v>
      </c>
      <c r="U171" s="33"/>
      <c r="V171" s="33"/>
      <c r="W171" s="33"/>
      <c r="X171" s="33"/>
      <c r="Y171" s="33"/>
      <c r="Z171" s="33"/>
      <c r="AA171" s="33"/>
      <c r="AB171" s="33"/>
      <c r="AC171" s="33"/>
      <c r="AD171" s="33"/>
      <c r="AE171" s="33"/>
      <c r="AR171" s="158" t="s">
        <v>269</v>
      </c>
      <c r="AT171" s="158" t="s">
        <v>184</v>
      </c>
      <c r="AU171" s="158" t="s">
        <v>79</v>
      </c>
      <c r="AY171" s="18" t="s">
        <v>182</v>
      </c>
      <c r="BE171" s="159">
        <f t="shared" si="4"/>
        <v>0</v>
      </c>
      <c r="BF171" s="159">
        <f t="shared" si="5"/>
        <v>0</v>
      </c>
      <c r="BG171" s="159">
        <f t="shared" si="6"/>
        <v>0</v>
      </c>
      <c r="BH171" s="159">
        <f t="shared" si="7"/>
        <v>0</v>
      </c>
      <c r="BI171" s="159">
        <f t="shared" si="8"/>
        <v>0</v>
      </c>
      <c r="BJ171" s="18" t="s">
        <v>15</v>
      </c>
      <c r="BK171" s="159">
        <f t="shared" si="9"/>
        <v>0</v>
      </c>
      <c r="BL171" s="18" t="s">
        <v>269</v>
      </c>
      <c r="BM171" s="158" t="s">
        <v>589</v>
      </c>
    </row>
    <row r="172" spans="1:65" s="2" customFormat="1" ht="16.5" customHeight="1">
      <c r="A172" s="33"/>
      <c r="B172" s="146"/>
      <c r="C172" s="147" t="s">
        <v>314</v>
      </c>
      <c r="D172" s="342" t="s">
        <v>184</v>
      </c>
      <c r="E172" s="148" t="s">
        <v>315</v>
      </c>
      <c r="F172" s="149" t="s">
        <v>316</v>
      </c>
      <c r="G172" s="150" t="s">
        <v>300</v>
      </c>
      <c r="H172" s="151">
        <v>2</v>
      </c>
      <c r="I172" s="152"/>
      <c r="J172" s="153">
        <f t="shared" si="0"/>
        <v>0</v>
      </c>
      <c r="K172" s="149" t="s">
        <v>3</v>
      </c>
      <c r="L172" s="34"/>
      <c r="M172" s="154" t="s">
        <v>3</v>
      </c>
      <c r="N172" s="155" t="s">
        <v>42</v>
      </c>
      <c r="O172" s="54"/>
      <c r="P172" s="156">
        <f t="shared" si="1"/>
        <v>0</v>
      </c>
      <c r="Q172" s="156">
        <v>0</v>
      </c>
      <c r="R172" s="156">
        <f t="shared" si="2"/>
        <v>0</v>
      </c>
      <c r="S172" s="156">
        <v>0</v>
      </c>
      <c r="T172" s="157">
        <f t="shared" si="3"/>
        <v>0</v>
      </c>
      <c r="U172" s="33"/>
      <c r="V172" s="33"/>
      <c r="W172" s="33"/>
      <c r="X172" s="33"/>
      <c r="Y172" s="33"/>
      <c r="Z172" s="33"/>
      <c r="AA172" s="33"/>
      <c r="AB172" s="33"/>
      <c r="AC172" s="33"/>
      <c r="AD172" s="33"/>
      <c r="AE172" s="33"/>
      <c r="AR172" s="158" t="s">
        <v>269</v>
      </c>
      <c r="AT172" s="158" t="s">
        <v>184</v>
      </c>
      <c r="AU172" s="158" t="s">
        <v>79</v>
      </c>
      <c r="AY172" s="18" t="s">
        <v>182</v>
      </c>
      <c r="BE172" s="159">
        <f t="shared" si="4"/>
        <v>0</v>
      </c>
      <c r="BF172" s="159">
        <f t="shared" si="5"/>
        <v>0</v>
      </c>
      <c r="BG172" s="159">
        <f t="shared" si="6"/>
        <v>0</v>
      </c>
      <c r="BH172" s="159">
        <f t="shared" si="7"/>
        <v>0</v>
      </c>
      <c r="BI172" s="159">
        <f t="shared" si="8"/>
        <v>0</v>
      </c>
      <c r="BJ172" s="18" t="s">
        <v>15</v>
      </c>
      <c r="BK172" s="159">
        <f t="shared" si="9"/>
        <v>0</v>
      </c>
      <c r="BL172" s="18" t="s">
        <v>269</v>
      </c>
      <c r="BM172" s="158" t="s">
        <v>590</v>
      </c>
    </row>
    <row r="173" spans="1:65" s="2" customFormat="1" ht="16.5" customHeight="1">
      <c r="A173" s="33"/>
      <c r="B173" s="146"/>
      <c r="C173" s="147" t="s">
        <v>318</v>
      </c>
      <c r="D173" s="342" t="s">
        <v>184</v>
      </c>
      <c r="E173" s="148" t="s">
        <v>319</v>
      </c>
      <c r="F173" s="149" t="s">
        <v>320</v>
      </c>
      <c r="G173" s="150" t="s">
        <v>300</v>
      </c>
      <c r="H173" s="151">
        <v>2</v>
      </c>
      <c r="I173" s="152"/>
      <c r="J173" s="153">
        <f t="shared" si="0"/>
        <v>0</v>
      </c>
      <c r="K173" s="149" t="s">
        <v>3</v>
      </c>
      <c r="L173" s="34"/>
      <c r="M173" s="154" t="s">
        <v>3</v>
      </c>
      <c r="N173" s="155" t="s">
        <v>42</v>
      </c>
      <c r="O173" s="54"/>
      <c r="P173" s="156">
        <f t="shared" si="1"/>
        <v>0</v>
      </c>
      <c r="Q173" s="156">
        <v>0</v>
      </c>
      <c r="R173" s="156">
        <f t="shared" si="2"/>
        <v>0</v>
      </c>
      <c r="S173" s="156">
        <v>0</v>
      </c>
      <c r="T173" s="157">
        <f t="shared" si="3"/>
        <v>0</v>
      </c>
      <c r="U173" s="33"/>
      <c r="V173" s="33"/>
      <c r="W173" s="33"/>
      <c r="X173" s="33"/>
      <c r="Y173" s="33"/>
      <c r="Z173" s="33"/>
      <c r="AA173" s="33"/>
      <c r="AB173" s="33"/>
      <c r="AC173" s="33"/>
      <c r="AD173" s="33"/>
      <c r="AE173" s="33"/>
      <c r="AR173" s="158" t="s">
        <v>269</v>
      </c>
      <c r="AT173" s="158" t="s">
        <v>184</v>
      </c>
      <c r="AU173" s="158" t="s">
        <v>79</v>
      </c>
      <c r="AY173" s="18" t="s">
        <v>182</v>
      </c>
      <c r="BE173" s="159">
        <f t="shared" si="4"/>
        <v>0</v>
      </c>
      <c r="BF173" s="159">
        <f t="shared" si="5"/>
        <v>0</v>
      </c>
      <c r="BG173" s="159">
        <f t="shared" si="6"/>
        <v>0</v>
      </c>
      <c r="BH173" s="159">
        <f t="shared" si="7"/>
        <v>0</v>
      </c>
      <c r="BI173" s="159">
        <f t="shared" si="8"/>
        <v>0</v>
      </c>
      <c r="BJ173" s="18" t="s">
        <v>15</v>
      </c>
      <c r="BK173" s="159">
        <f t="shared" si="9"/>
        <v>0</v>
      </c>
      <c r="BL173" s="18" t="s">
        <v>269</v>
      </c>
      <c r="BM173" s="158" t="s">
        <v>591</v>
      </c>
    </row>
    <row r="174" spans="1:65" s="2" customFormat="1" ht="16.5" customHeight="1">
      <c r="A174" s="33"/>
      <c r="B174" s="146"/>
      <c r="C174" s="147" t="s">
        <v>322</v>
      </c>
      <c r="D174" s="342" t="s">
        <v>184</v>
      </c>
      <c r="E174" s="148" t="s">
        <v>323</v>
      </c>
      <c r="F174" s="149" t="s">
        <v>324</v>
      </c>
      <c r="G174" s="150" t="s">
        <v>300</v>
      </c>
      <c r="H174" s="151">
        <v>2</v>
      </c>
      <c r="I174" s="152"/>
      <c r="J174" s="153">
        <f t="shared" si="0"/>
        <v>0</v>
      </c>
      <c r="K174" s="149" t="s">
        <v>3</v>
      </c>
      <c r="L174" s="34"/>
      <c r="M174" s="154" t="s">
        <v>3</v>
      </c>
      <c r="N174" s="155" t="s">
        <v>42</v>
      </c>
      <c r="O174" s="54"/>
      <c r="P174" s="156">
        <f t="shared" si="1"/>
        <v>0</v>
      </c>
      <c r="Q174" s="156">
        <v>0</v>
      </c>
      <c r="R174" s="156">
        <f t="shared" si="2"/>
        <v>0</v>
      </c>
      <c r="S174" s="156">
        <v>0</v>
      </c>
      <c r="T174" s="157">
        <f t="shared" si="3"/>
        <v>0</v>
      </c>
      <c r="U174" s="33"/>
      <c r="V174" s="33"/>
      <c r="W174" s="33"/>
      <c r="X174" s="33"/>
      <c r="Y174" s="33"/>
      <c r="Z174" s="33"/>
      <c r="AA174" s="33"/>
      <c r="AB174" s="33"/>
      <c r="AC174" s="33"/>
      <c r="AD174" s="33"/>
      <c r="AE174" s="33"/>
      <c r="AR174" s="158" t="s">
        <v>269</v>
      </c>
      <c r="AT174" s="158" t="s">
        <v>184</v>
      </c>
      <c r="AU174" s="158" t="s">
        <v>79</v>
      </c>
      <c r="AY174" s="18" t="s">
        <v>182</v>
      </c>
      <c r="BE174" s="159">
        <f t="shared" si="4"/>
        <v>0</v>
      </c>
      <c r="BF174" s="159">
        <f t="shared" si="5"/>
        <v>0</v>
      </c>
      <c r="BG174" s="159">
        <f t="shared" si="6"/>
        <v>0</v>
      </c>
      <c r="BH174" s="159">
        <f t="shared" si="7"/>
        <v>0</v>
      </c>
      <c r="BI174" s="159">
        <f t="shared" si="8"/>
        <v>0</v>
      </c>
      <c r="BJ174" s="18" t="s">
        <v>15</v>
      </c>
      <c r="BK174" s="159">
        <f t="shared" si="9"/>
        <v>0</v>
      </c>
      <c r="BL174" s="18" t="s">
        <v>269</v>
      </c>
      <c r="BM174" s="158" t="s">
        <v>592</v>
      </c>
    </row>
    <row r="175" spans="2:63" s="12" customFormat="1" ht="22.9" customHeight="1">
      <c r="B175" s="133"/>
      <c r="D175" s="351" t="s">
        <v>70</v>
      </c>
      <c r="E175" s="144" t="s">
        <v>326</v>
      </c>
      <c r="F175" s="144" t="s">
        <v>327</v>
      </c>
      <c r="I175" s="136"/>
      <c r="J175" s="145">
        <f>BK175</f>
        <v>0</v>
      </c>
      <c r="L175" s="133"/>
      <c r="M175" s="138"/>
      <c r="N175" s="139"/>
      <c r="O175" s="139"/>
      <c r="P175" s="140">
        <f>SUM(P176:P181)</f>
        <v>0</v>
      </c>
      <c r="Q175" s="139"/>
      <c r="R175" s="140">
        <f>SUM(R176:R181)</f>
        <v>0.11364</v>
      </c>
      <c r="S175" s="139"/>
      <c r="T175" s="141">
        <f>SUM(T176:T181)</f>
        <v>0.15489</v>
      </c>
      <c r="AR175" s="134" t="s">
        <v>79</v>
      </c>
      <c r="AT175" s="142" t="s">
        <v>70</v>
      </c>
      <c r="AU175" s="142" t="s">
        <v>15</v>
      </c>
      <c r="AY175" s="134" t="s">
        <v>182</v>
      </c>
      <c r="BK175" s="143">
        <f>SUM(BK176:BK181)</f>
        <v>0</v>
      </c>
    </row>
    <row r="176" spans="1:65" s="2" customFormat="1" ht="48">
      <c r="A176" s="33"/>
      <c r="B176" s="146"/>
      <c r="C176" s="147" t="s">
        <v>328</v>
      </c>
      <c r="D176" s="342" t="s">
        <v>184</v>
      </c>
      <c r="E176" s="148" t="s">
        <v>329</v>
      </c>
      <c r="F176" s="149" t="s">
        <v>330</v>
      </c>
      <c r="G176" s="150" t="s">
        <v>187</v>
      </c>
      <c r="H176" s="151">
        <v>9</v>
      </c>
      <c r="I176" s="152"/>
      <c r="J176" s="153">
        <f>ROUND(I176*H176,2)</f>
        <v>0</v>
      </c>
      <c r="K176" s="149" t="s">
        <v>3</v>
      </c>
      <c r="L176" s="34"/>
      <c r="M176" s="154" t="s">
        <v>3</v>
      </c>
      <c r="N176" s="155" t="s">
        <v>42</v>
      </c>
      <c r="O176" s="54"/>
      <c r="P176" s="156">
        <f>O176*H176</f>
        <v>0</v>
      </c>
      <c r="Q176" s="156">
        <v>0.01254</v>
      </c>
      <c r="R176" s="156">
        <f>Q176*H176</f>
        <v>0.11286</v>
      </c>
      <c r="S176" s="156">
        <v>0</v>
      </c>
      <c r="T176" s="157">
        <f>S176*H176</f>
        <v>0</v>
      </c>
      <c r="U176" s="33"/>
      <c r="V176" s="33"/>
      <c r="W176" s="33"/>
      <c r="X176" s="33"/>
      <c r="Y176" s="33"/>
      <c r="Z176" s="33"/>
      <c r="AA176" s="33"/>
      <c r="AB176" s="33"/>
      <c r="AC176" s="33"/>
      <c r="AD176" s="33"/>
      <c r="AE176" s="33"/>
      <c r="AR176" s="158" t="s">
        <v>269</v>
      </c>
      <c r="AT176" s="158" t="s">
        <v>184</v>
      </c>
      <c r="AU176" s="158" t="s">
        <v>79</v>
      </c>
      <c r="AY176" s="18" t="s">
        <v>182</v>
      </c>
      <c r="BE176" s="159">
        <f>IF(N176="základní",J176,0)</f>
        <v>0</v>
      </c>
      <c r="BF176" s="159">
        <f>IF(N176="snížená",J176,0)</f>
        <v>0</v>
      </c>
      <c r="BG176" s="159">
        <f>IF(N176="zákl. přenesená",J176,0)</f>
        <v>0</v>
      </c>
      <c r="BH176" s="159">
        <f>IF(N176="sníž. přenesená",J176,0)</f>
        <v>0</v>
      </c>
      <c r="BI176" s="159">
        <f>IF(N176="nulová",J176,0)</f>
        <v>0</v>
      </c>
      <c r="BJ176" s="18" t="s">
        <v>15</v>
      </c>
      <c r="BK176" s="159">
        <f>ROUND(I176*H176,2)</f>
        <v>0</v>
      </c>
      <c r="BL176" s="18" t="s">
        <v>269</v>
      </c>
      <c r="BM176" s="158" t="s">
        <v>593</v>
      </c>
    </row>
    <row r="177" spans="2:51" s="13" customFormat="1" ht="12">
      <c r="B177" s="160"/>
      <c r="D177" s="350" t="s">
        <v>190</v>
      </c>
      <c r="E177" s="161" t="s">
        <v>3</v>
      </c>
      <c r="F177" s="162" t="s">
        <v>226</v>
      </c>
      <c r="H177" s="163">
        <v>9</v>
      </c>
      <c r="I177" s="164"/>
      <c r="L177" s="160"/>
      <c r="M177" s="165"/>
      <c r="N177" s="166"/>
      <c r="O177" s="166"/>
      <c r="P177" s="166"/>
      <c r="Q177" s="166"/>
      <c r="R177" s="166"/>
      <c r="S177" s="166"/>
      <c r="T177" s="167"/>
      <c r="AT177" s="161" t="s">
        <v>190</v>
      </c>
      <c r="AU177" s="161" t="s">
        <v>79</v>
      </c>
      <c r="AV177" s="13" t="s">
        <v>79</v>
      </c>
      <c r="AW177" s="13" t="s">
        <v>33</v>
      </c>
      <c r="AX177" s="13" t="s">
        <v>15</v>
      </c>
      <c r="AY177" s="161" t="s">
        <v>182</v>
      </c>
    </row>
    <row r="178" spans="1:65" s="2" customFormat="1" ht="48">
      <c r="A178" s="33"/>
      <c r="B178" s="146"/>
      <c r="C178" s="147" t="s">
        <v>332</v>
      </c>
      <c r="D178" s="342" t="s">
        <v>184</v>
      </c>
      <c r="E178" s="148" t="s">
        <v>333</v>
      </c>
      <c r="F178" s="149" t="s">
        <v>334</v>
      </c>
      <c r="G178" s="150" t="s">
        <v>187</v>
      </c>
      <c r="H178" s="151">
        <v>9</v>
      </c>
      <c r="I178" s="152"/>
      <c r="J178" s="153">
        <f>ROUND(I178*H178,2)</f>
        <v>0</v>
      </c>
      <c r="K178" s="149" t="s">
        <v>188</v>
      </c>
      <c r="L178" s="34"/>
      <c r="M178" s="154" t="s">
        <v>3</v>
      </c>
      <c r="N178" s="155" t="s">
        <v>42</v>
      </c>
      <c r="O178" s="54"/>
      <c r="P178" s="156">
        <f>O178*H178</f>
        <v>0</v>
      </c>
      <c r="Q178" s="156">
        <v>0</v>
      </c>
      <c r="R178" s="156">
        <f>Q178*H178</f>
        <v>0</v>
      </c>
      <c r="S178" s="156">
        <v>0.01721</v>
      </c>
      <c r="T178" s="157">
        <f>S178*H178</f>
        <v>0.15489</v>
      </c>
      <c r="U178" s="33"/>
      <c r="V178" s="33"/>
      <c r="W178" s="33"/>
      <c r="X178" s="33"/>
      <c r="Y178" s="33"/>
      <c r="Z178" s="33"/>
      <c r="AA178" s="33"/>
      <c r="AB178" s="33"/>
      <c r="AC178" s="33"/>
      <c r="AD178" s="33"/>
      <c r="AE178" s="33"/>
      <c r="AR178" s="158" t="s">
        <v>269</v>
      </c>
      <c r="AT178" s="158" t="s">
        <v>184</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594</v>
      </c>
    </row>
    <row r="179" spans="1:65" s="2" customFormat="1" ht="33" customHeight="1">
      <c r="A179" s="33"/>
      <c r="B179" s="146"/>
      <c r="C179" s="147" t="s">
        <v>336</v>
      </c>
      <c r="D179" s="342" t="s">
        <v>184</v>
      </c>
      <c r="E179" s="148" t="s">
        <v>337</v>
      </c>
      <c r="F179" s="149" t="s">
        <v>338</v>
      </c>
      <c r="G179" s="150" t="s">
        <v>300</v>
      </c>
      <c r="H179" s="151">
        <v>2</v>
      </c>
      <c r="I179" s="152"/>
      <c r="J179" s="153">
        <f>ROUND(I179*H179,2)</f>
        <v>0</v>
      </c>
      <c r="K179" s="149" t="s">
        <v>3</v>
      </c>
      <c r="L179" s="34"/>
      <c r="M179" s="154" t="s">
        <v>3</v>
      </c>
      <c r="N179" s="155" t="s">
        <v>42</v>
      </c>
      <c r="O179" s="54"/>
      <c r="P179" s="156">
        <f>O179*H179</f>
        <v>0</v>
      </c>
      <c r="Q179" s="156">
        <v>3E-05</v>
      </c>
      <c r="R179" s="156">
        <f>Q179*H179</f>
        <v>6E-05</v>
      </c>
      <c r="S179" s="156">
        <v>0</v>
      </c>
      <c r="T179" s="157">
        <f>S179*H179</f>
        <v>0</v>
      </c>
      <c r="U179" s="33"/>
      <c r="V179" s="33"/>
      <c r="W179" s="33"/>
      <c r="X179" s="33"/>
      <c r="Y179" s="33"/>
      <c r="Z179" s="33"/>
      <c r="AA179" s="33"/>
      <c r="AB179" s="33"/>
      <c r="AC179" s="33"/>
      <c r="AD179" s="33"/>
      <c r="AE179" s="33"/>
      <c r="AR179" s="158" t="s">
        <v>269</v>
      </c>
      <c r="AT179" s="158" t="s">
        <v>184</v>
      </c>
      <c r="AU179" s="158" t="s">
        <v>79</v>
      </c>
      <c r="AY179" s="18" t="s">
        <v>182</v>
      </c>
      <c r="BE179" s="159">
        <f>IF(N179="základní",J179,0)</f>
        <v>0</v>
      </c>
      <c r="BF179" s="159">
        <f>IF(N179="snížená",J179,0)</f>
        <v>0</v>
      </c>
      <c r="BG179" s="159">
        <f>IF(N179="zákl. přenesená",J179,0)</f>
        <v>0</v>
      </c>
      <c r="BH179" s="159">
        <f>IF(N179="sníž. přenesená",J179,0)</f>
        <v>0</v>
      </c>
      <c r="BI179" s="159">
        <f>IF(N179="nulová",J179,0)</f>
        <v>0</v>
      </c>
      <c r="BJ179" s="18" t="s">
        <v>15</v>
      </c>
      <c r="BK179" s="159">
        <f>ROUND(I179*H179,2)</f>
        <v>0</v>
      </c>
      <c r="BL179" s="18" t="s">
        <v>269</v>
      </c>
      <c r="BM179" s="158" t="s">
        <v>595</v>
      </c>
    </row>
    <row r="180" spans="1:65" s="2" customFormat="1" ht="21.75" customHeight="1">
      <c r="A180" s="33"/>
      <c r="B180" s="146"/>
      <c r="C180" s="184" t="s">
        <v>340</v>
      </c>
      <c r="D180" s="352" t="s">
        <v>341</v>
      </c>
      <c r="E180" s="185" t="s">
        <v>342</v>
      </c>
      <c r="F180" s="186" t="s">
        <v>343</v>
      </c>
      <c r="G180" s="187" t="s">
        <v>300</v>
      </c>
      <c r="H180" s="188">
        <v>2</v>
      </c>
      <c r="I180" s="189"/>
      <c r="J180" s="190">
        <f>ROUND(I180*H180,2)</f>
        <v>0</v>
      </c>
      <c r="K180" s="186" t="s">
        <v>3</v>
      </c>
      <c r="L180" s="191"/>
      <c r="M180" s="192" t="s">
        <v>3</v>
      </c>
      <c r="N180" s="193" t="s">
        <v>42</v>
      </c>
      <c r="O180" s="54"/>
      <c r="P180" s="156">
        <f>O180*H180</f>
        <v>0</v>
      </c>
      <c r="Q180" s="156">
        <v>0.00036</v>
      </c>
      <c r="R180" s="156">
        <f>Q180*H180</f>
        <v>0.00072</v>
      </c>
      <c r="S180" s="156">
        <v>0</v>
      </c>
      <c r="T180" s="157">
        <f>S180*H180</f>
        <v>0</v>
      </c>
      <c r="U180" s="33"/>
      <c r="V180" s="33"/>
      <c r="W180" s="33"/>
      <c r="X180" s="33"/>
      <c r="Y180" s="33"/>
      <c r="Z180" s="33"/>
      <c r="AA180" s="33"/>
      <c r="AB180" s="33"/>
      <c r="AC180" s="33"/>
      <c r="AD180" s="33"/>
      <c r="AE180" s="33"/>
      <c r="AR180" s="158" t="s">
        <v>344</v>
      </c>
      <c r="AT180" s="158" t="s">
        <v>341</v>
      </c>
      <c r="AU180" s="158" t="s">
        <v>79</v>
      </c>
      <c r="AY180" s="18" t="s">
        <v>182</v>
      </c>
      <c r="BE180" s="159">
        <f>IF(N180="základní",J180,0)</f>
        <v>0</v>
      </c>
      <c r="BF180" s="159">
        <f>IF(N180="snížená",J180,0)</f>
        <v>0</v>
      </c>
      <c r="BG180" s="159">
        <f>IF(N180="zákl. přenesená",J180,0)</f>
        <v>0</v>
      </c>
      <c r="BH180" s="159">
        <f>IF(N180="sníž. přenesená",J180,0)</f>
        <v>0</v>
      </c>
      <c r="BI180" s="159">
        <f>IF(N180="nulová",J180,0)</f>
        <v>0</v>
      </c>
      <c r="BJ180" s="18" t="s">
        <v>15</v>
      </c>
      <c r="BK180" s="159">
        <f>ROUND(I180*H180,2)</f>
        <v>0</v>
      </c>
      <c r="BL180" s="18" t="s">
        <v>269</v>
      </c>
      <c r="BM180" s="158" t="s">
        <v>596</v>
      </c>
    </row>
    <row r="181" spans="1:65" s="2" customFormat="1" ht="44.25" customHeight="1">
      <c r="A181" s="33"/>
      <c r="B181" s="146"/>
      <c r="C181" s="147" t="s">
        <v>344</v>
      </c>
      <c r="D181" s="342" t="s">
        <v>184</v>
      </c>
      <c r="E181" s="148" t="s">
        <v>346</v>
      </c>
      <c r="F181" s="149" t="s">
        <v>347</v>
      </c>
      <c r="G181" s="150" t="s">
        <v>290</v>
      </c>
      <c r="H181" s="183"/>
      <c r="I181" s="152"/>
      <c r="J181" s="153">
        <f>ROUND(I181*H181,2)</f>
        <v>0</v>
      </c>
      <c r="K181" s="149" t="s">
        <v>188</v>
      </c>
      <c r="L181" s="34"/>
      <c r="M181" s="154" t="s">
        <v>3</v>
      </c>
      <c r="N181" s="155" t="s">
        <v>42</v>
      </c>
      <c r="O181" s="54"/>
      <c r="P181" s="156">
        <f>O181*H181</f>
        <v>0</v>
      </c>
      <c r="Q181" s="156">
        <v>0</v>
      </c>
      <c r="R181" s="156">
        <f>Q181*H181</f>
        <v>0</v>
      </c>
      <c r="S181" s="156">
        <v>0</v>
      </c>
      <c r="T181" s="157">
        <f>S181*H181</f>
        <v>0</v>
      </c>
      <c r="U181" s="33"/>
      <c r="V181" s="33"/>
      <c r="W181" s="33"/>
      <c r="X181" s="33"/>
      <c r="Y181" s="33"/>
      <c r="Z181" s="33"/>
      <c r="AA181" s="33"/>
      <c r="AB181" s="33"/>
      <c r="AC181" s="33"/>
      <c r="AD181" s="33"/>
      <c r="AE181" s="33"/>
      <c r="AR181" s="158" t="s">
        <v>269</v>
      </c>
      <c r="AT181" s="158" t="s">
        <v>184</v>
      </c>
      <c r="AU181" s="158" t="s">
        <v>79</v>
      </c>
      <c r="AY181" s="18" t="s">
        <v>182</v>
      </c>
      <c r="BE181" s="159">
        <f>IF(N181="základní",J181,0)</f>
        <v>0</v>
      </c>
      <c r="BF181" s="159">
        <f>IF(N181="snížená",J181,0)</f>
        <v>0</v>
      </c>
      <c r="BG181" s="159">
        <f>IF(N181="zákl. přenesená",J181,0)</f>
        <v>0</v>
      </c>
      <c r="BH181" s="159">
        <f>IF(N181="sníž. přenesená",J181,0)</f>
        <v>0</v>
      </c>
      <c r="BI181" s="159">
        <f>IF(N181="nulová",J181,0)</f>
        <v>0</v>
      </c>
      <c r="BJ181" s="18" t="s">
        <v>15</v>
      </c>
      <c r="BK181" s="159">
        <f>ROUND(I181*H181,2)</f>
        <v>0</v>
      </c>
      <c r="BL181" s="18" t="s">
        <v>269</v>
      </c>
      <c r="BM181" s="158" t="s">
        <v>597</v>
      </c>
    </row>
    <row r="182" spans="2:63" s="12" customFormat="1" ht="22.9" customHeight="1">
      <c r="B182" s="133"/>
      <c r="D182" s="351" t="s">
        <v>70</v>
      </c>
      <c r="E182" s="144" t="s">
        <v>349</v>
      </c>
      <c r="F182" s="144" t="s">
        <v>350</v>
      </c>
      <c r="I182" s="136"/>
      <c r="J182" s="145">
        <f>BK182</f>
        <v>0</v>
      </c>
      <c r="L182" s="133"/>
      <c r="M182" s="138"/>
      <c r="N182" s="139"/>
      <c r="O182" s="139"/>
      <c r="P182" s="140">
        <f>SUM(P183:P191)</f>
        <v>0</v>
      </c>
      <c r="Q182" s="139"/>
      <c r="R182" s="140">
        <f>SUM(R183:R191)</f>
        <v>0.05486</v>
      </c>
      <c r="S182" s="139"/>
      <c r="T182" s="141">
        <f>SUM(T183:T191)</f>
        <v>0.048</v>
      </c>
      <c r="AR182" s="134" t="s">
        <v>79</v>
      </c>
      <c r="AT182" s="142" t="s">
        <v>70</v>
      </c>
      <c r="AU182" s="142" t="s">
        <v>15</v>
      </c>
      <c r="AY182" s="134" t="s">
        <v>182</v>
      </c>
      <c r="BK182" s="143">
        <f>SUM(BK183:BK191)</f>
        <v>0</v>
      </c>
    </row>
    <row r="183" spans="1:65" s="2" customFormat="1" ht="36">
      <c r="A183" s="33"/>
      <c r="B183" s="146"/>
      <c r="C183" s="147" t="s">
        <v>351</v>
      </c>
      <c r="D183" s="342" t="s">
        <v>184</v>
      </c>
      <c r="E183" s="148" t="s">
        <v>352</v>
      </c>
      <c r="F183" s="149" t="s">
        <v>353</v>
      </c>
      <c r="G183" s="150" t="s">
        <v>300</v>
      </c>
      <c r="H183" s="151">
        <v>2</v>
      </c>
      <c r="I183" s="152"/>
      <c r="J183" s="153">
        <f aca="true" t="shared" si="10" ref="J183:J188">ROUND(I183*H183,2)</f>
        <v>0</v>
      </c>
      <c r="K183" s="149" t="s">
        <v>188</v>
      </c>
      <c r="L183" s="34"/>
      <c r="M183" s="154" t="s">
        <v>3</v>
      </c>
      <c r="N183" s="155" t="s">
        <v>42</v>
      </c>
      <c r="O183" s="54"/>
      <c r="P183" s="156">
        <f aca="true" t="shared" si="11" ref="P183:P188">O183*H183</f>
        <v>0</v>
      </c>
      <c r="Q183" s="156">
        <v>0</v>
      </c>
      <c r="R183" s="156">
        <f aca="true" t="shared" si="12" ref="R183:R188">Q183*H183</f>
        <v>0</v>
      </c>
      <c r="S183" s="156">
        <v>0</v>
      </c>
      <c r="T183" s="157">
        <f aca="true" t="shared" si="13" ref="T183:T188">S183*H183</f>
        <v>0</v>
      </c>
      <c r="U183" s="33"/>
      <c r="V183" s="33"/>
      <c r="W183" s="33"/>
      <c r="X183" s="33"/>
      <c r="Y183" s="33"/>
      <c r="Z183" s="33"/>
      <c r="AA183" s="33"/>
      <c r="AB183" s="33"/>
      <c r="AC183" s="33"/>
      <c r="AD183" s="33"/>
      <c r="AE183" s="33"/>
      <c r="AR183" s="158" t="s">
        <v>269</v>
      </c>
      <c r="AT183" s="158" t="s">
        <v>184</v>
      </c>
      <c r="AU183" s="158" t="s">
        <v>79</v>
      </c>
      <c r="AY183" s="18" t="s">
        <v>182</v>
      </c>
      <c r="BE183" s="159">
        <f aca="true" t="shared" si="14" ref="BE183:BE188">IF(N183="základní",J183,0)</f>
        <v>0</v>
      </c>
      <c r="BF183" s="159">
        <f aca="true" t="shared" si="15" ref="BF183:BF188">IF(N183="snížená",J183,0)</f>
        <v>0</v>
      </c>
      <c r="BG183" s="159">
        <f aca="true" t="shared" si="16" ref="BG183:BG188">IF(N183="zákl. přenesená",J183,0)</f>
        <v>0</v>
      </c>
      <c r="BH183" s="159">
        <f aca="true" t="shared" si="17" ref="BH183:BH188">IF(N183="sníž. přenesená",J183,0)</f>
        <v>0</v>
      </c>
      <c r="BI183" s="159">
        <f aca="true" t="shared" si="18" ref="BI183:BI188">IF(N183="nulová",J183,0)</f>
        <v>0</v>
      </c>
      <c r="BJ183" s="18" t="s">
        <v>15</v>
      </c>
      <c r="BK183" s="159">
        <f aca="true" t="shared" si="19" ref="BK183:BK188">ROUND(I183*H183,2)</f>
        <v>0</v>
      </c>
      <c r="BL183" s="18" t="s">
        <v>269</v>
      </c>
      <c r="BM183" s="158" t="s">
        <v>598</v>
      </c>
    </row>
    <row r="184" spans="1:65" s="2" customFormat="1" ht="33" customHeight="1">
      <c r="A184" s="33"/>
      <c r="B184" s="146"/>
      <c r="C184" s="184" t="s">
        <v>355</v>
      </c>
      <c r="D184" s="352" t="s">
        <v>341</v>
      </c>
      <c r="E184" s="185" t="s">
        <v>356</v>
      </c>
      <c r="F184" s="186" t="s">
        <v>357</v>
      </c>
      <c r="G184" s="187" t="s">
        <v>300</v>
      </c>
      <c r="H184" s="188">
        <v>2</v>
      </c>
      <c r="I184" s="189"/>
      <c r="J184" s="190">
        <f t="shared" si="10"/>
        <v>0</v>
      </c>
      <c r="K184" s="186" t="s">
        <v>3</v>
      </c>
      <c r="L184" s="191"/>
      <c r="M184" s="192" t="s">
        <v>3</v>
      </c>
      <c r="N184" s="193" t="s">
        <v>42</v>
      </c>
      <c r="O184" s="54"/>
      <c r="P184" s="156">
        <f t="shared" si="11"/>
        <v>0</v>
      </c>
      <c r="Q184" s="156">
        <v>0.0155</v>
      </c>
      <c r="R184" s="156">
        <f t="shared" si="12"/>
        <v>0.031</v>
      </c>
      <c r="S184" s="156">
        <v>0</v>
      </c>
      <c r="T184" s="157">
        <f t="shared" si="13"/>
        <v>0</v>
      </c>
      <c r="U184" s="33"/>
      <c r="V184" s="33"/>
      <c r="W184" s="33"/>
      <c r="X184" s="33"/>
      <c r="Y184" s="33"/>
      <c r="Z184" s="33"/>
      <c r="AA184" s="33"/>
      <c r="AB184" s="33"/>
      <c r="AC184" s="33"/>
      <c r="AD184" s="33"/>
      <c r="AE184" s="33"/>
      <c r="AR184" s="158" t="s">
        <v>344</v>
      </c>
      <c r="AT184" s="158" t="s">
        <v>341</v>
      </c>
      <c r="AU184" s="158" t="s">
        <v>79</v>
      </c>
      <c r="AY184" s="18" t="s">
        <v>182</v>
      </c>
      <c r="BE184" s="159">
        <f t="shared" si="14"/>
        <v>0</v>
      </c>
      <c r="BF184" s="159">
        <f t="shared" si="15"/>
        <v>0</v>
      </c>
      <c r="BG184" s="159">
        <f t="shared" si="16"/>
        <v>0</v>
      </c>
      <c r="BH184" s="159">
        <f t="shared" si="17"/>
        <v>0</v>
      </c>
      <c r="BI184" s="159">
        <f t="shared" si="18"/>
        <v>0</v>
      </c>
      <c r="BJ184" s="18" t="s">
        <v>15</v>
      </c>
      <c r="BK184" s="159">
        <f t="shared" si="19"/>
        <v>0</v>
      </c>
      <c r="BL184" s="18" t="s">
        <v>269</v>
      </c>
      <c r="BM184" s="158" t="s">
        <v>599</v>
      </c>
    </row>
    <row r="185" spans="1:65" s="2" customFormat="1" ht="16.5" customHeight="1">
      <c r="A185" s="33"/>
      <c r="B185" s="146"/>
      <c r="C185" s="147" t="s">
        <v>359</v>
      </c>
      <c r="D185" s="342" t="s">
        <v>184</v>
      </c>
      <c r="E185" s="148" t="s">
        <v>360</v>
      </c>
      <c r="F185" s="149" t="s">
        <v>361</v>
      </c>
      <c r="G185" s="150" t="s">
        <v>300</v>
      </c>
      <c r="H185" s="151">
        <v>2</v>
      </c>
      <c r="I185" s="152"/>
      <c r="J185" s="153">
        <f t="shared" si="10"/>
        <v>0</v>
      </c>
      <c r="K185" s="149" t="s">
        <v>188</v>
      </c>
      <c r="L185" s="34"/>
      <c r="M185" s="154" t="s">
        <v>3</v>
      </c>
      <c r="N185" s="155" t="s">
        <v>42</v>
      </c>
      <c r="O185" s="54"/>
      <c r="P185" s="156">
        <f t="shared" si="11"/>
        <v>0</v>
      </c>
      <c r="Q185" s="156">
        <v>0</v>
      </c>
      <c r="R185" s="156">
        <f t="shared" si="12"/>
        <v>0</v>
      </c>
      <c r="S185" s="156">
        <v>0</v>
      </c>
      <c r="T185" s="157">
        <f t="shared" si="13"/>
        <v>0</v>
      </c>
      <c r="U185" s="33"/>
      <c r="V185" s="33"/>
      <c r="W185" s="33"/>
      <c r="X185" s="33"/>
      <c r="Y185" s="33"/>
      <c r="Z185" s="33"/>
      <c r="AA185" s="33"/>
      <c r="AB185" s="33"/>
      <c r="AC185" s="33"/>
      <c r="AD185" s="33"/>
      <c r="AE185" s="33"/>
      <c r="AR185" s="158" t="s">
        <v>269</v>
      </c>
      <c r="AT185" s="158" t="s">
        <v>184</v>
      </c>
      <c r="AU185" s="158" t="s">
        <v>79</v>
      </c>
      <c r="AY185" s="18" t="s">
        <v>182</v>
      </c>
      <c r="BE185" s="159">
        <f t="shared" si="14"/>
        <v>0</v>
      </c>
      <c r="BF185" s="159">
        <f t="shared" si="15"/>
        <v>0</v>
      </c>
      <c r="BG185" s="159">
        <f t="shared" si="16"/>
        <v>0</v>
      </c>
      <c r="BH185" s="159">
        <f t="shared" si="17"/>
        <v>0</v>
      </c>
      <c r="BI185" s="159">
        <f t="shared" si="18"/>
        <v>0</v>
      </c>
      <c r="BJ185" s="18" t="s">
        <v>15</v>
      </c>
      <c r="BK185" s="159">
        <f t="shared" si="19"/>
        <v>0</v>
      </c>
      <c r="BL185" s="18" t="s">
        <v>269</v>
      </c>
      <c r="BM185" s="158" t="s">
        <v>600</v>
      </c>
    </row>
    <row r="186" spans="1:65" s="2" customFormat="1" ht="24">
      <c r="A186" s="33"/>
      <c r="B186" s="146"/>
      <c r="C186" s="184" t="s">
        <v>363</v>
      </c>
      <c r="D186" s="352" t="s">
        <v>341</v>
      </c>
      <c r="E186" s="185" t="s">
        <v>364</v>
      </c>
      <c r="F186" s="186" t="s">
        <v>365</v>
      </c>
      <c r="G186" s="187" t="s">
        <v>300</v>
      </c>
      <c r="H186" s="188">
        <v>2</v>
      </c>
      <c r="I186" s="189"/>
      <c r="J186" s="190">
        <f t="shared" si="10"/>
        <v>0</v>
      </c>
      <c r="K186" s="186" t="s">
        <v>3</v>
      </c>
      <c r="L186" s="191"/>
      <c r="M186" s="192" t="s">
        <v>3</v>
      </c>
      <c r="N186" s="193" t="s">
        <v>42</v>
      </c>
      <c r="O186" s="54"/>
      <c r="P186" s="156">
        <f t="shared" si="11"/>
        <v>0</v>
      </c>
      <c r="Q186" s="156">
        <v>0.00068</v>
      </c>
      <c r="R186" s="156">
        <f t="shared" si="12"/>
        <v>0.00136</v>
      </c>
      <c r="S186" s="156">
        <v>0</v>
      </c>
      <c r="T186" s="157">
        <f t="shared" si="13"/>
        <v>0</v>
      </c>
      <c r="U186" s="33"/>
      <c r="V186" s="33"/>
      <c r="W186" s="33"/>
      <c r="X186" s="33"/>
      <c r="Y186" s="33"/>
      <c r="Z186" s="33"/>
      <c r="AA186" s="33"/>
      <c r="AB186" s="33"/>
      <c r="AC186" s="33"/>
      <c r="AD186" s="33"/>
      <c r="AE186" s="33"/>
      <c r="AR186" s="158" t="s">
        <v>344</v>
      </c>
      <c r="AT186" s="158" t="s">
        <v>341</v>
      </c>
      <c r="AU186" s="158" t="s">
        <v>79</v>
      </c>
      <c r="AY186" s="18" t="s">
        <v>182</v>
      </c>
      <c r="BE186" s="159">
        <f t="shared" si="14"/>
        <v>0</v>
      </c>
      <c r="BF186" s="159">
        <f t="shared" si="15"/>
        <v>0</v>
      </c>
      <c r="BG186" s="159">
        <f t="shared" si="16"/>
        <v>0</v>
      </c>
      <c r="BH186" s="159">
        <f t="shared" si="17"/>
        <v>0</v>
      </c>
      <c r="BI186" s="159">
        <f t="shared" si="18"/>
        <v>0</v>
      </c>
      <c r="BJ186" s="18" t="s">
        <v>15</v>
      </c>
      <c r="BK186" s="159">
        <f t="shared" si="19"/>
        <v>0</v>
      </c>
      <c r="BL186" s="18" t="s">
        <v>269</v>
      </c>
      <c r="BM186" s="158" t="s">
        <v>601</v>
      </c>
    </row>
    <row r="187" spans="1:65" s="2" customFormat="1" ht="16.5" customHeight="1">
      <c r="A187" s="33"/>
      <c r="B187" s="146"/>
      <c r="C187" s="147" t="s">
        <v>367</v>
      </c>
      <c r="D187" s="342" t="s">
        <v>184</v>
      </c>
      <c r="E187" s="148" t="s">
        <v>368</v>
      </c>
      <c r="F187" s="149" t="s">
        <v>369</v>
      </c>
      <c r="G187" s="150" t="s">
        <v>300</v>
      </c>
      <c r="H187" s="151">
        <v>2</v>
      </c>
      <c r="I187" s="152"/>
      <c r="J187" s="153">
        <f t="shared" si="10"/>
        <v>0</v>
      </c>
      <c r="K187" s="149" t="s">
        <v>188</v>
      </c>
      <c r="L187" s="34"/>
      <c r="M187" s="154" t="s">
        <v>3</v>
      </c>
      <c r="N187" s="155" t="s">
        <v>42</v>
      </c>
      <c r="O187" s="54"/>
      <c r="P187" s="156">
        <f t="shared" si="11"/>
        <v>0</v>
      </c>
      <c r="Q187" s="156">
        <v>0</v>
      </c>
      <c r="R187" s="156">
        <f t="shared" si="12"/>
        <v>0</v>
      </c>
      <c r="S187" s="156">
        <v>0.024</v>
      </c>
      <c r="T187" s="157">
        <f t="shared" si="13"/>
        <v>0.048</v>
      </c>
      <c r="U187" s="33"/>
      <c r="V187" s="33"/>
      <c r="W187" s="33"/>
      <c r="X187" s="33"/>
      <c r="Y187" s="33"/>
      <c r="Z187" s="33"/>
      <c r="AA187" s="33"/>
      <c r="AB187" s="33"/>
      <c r="AC187" s="33"/>
      <c r="AD187" s="33"/>
      <c r="AE187" s="33"/>
      <c r="AR187" s="158" t="s">
        <v>269</v>
      </c>
      <c r="AT187" s="158" t="s">
        <v>184</v>
      </c>
      <c r="AU187" s="158" t="s">
        <v>79</v>
      </c>
      <c r="AY187" s="18" t="s">
        <v>182</v>
      </c>
      <c r="BE187" s="159">
        <f t="shared" si="14"/>
        <v>0</v>
      </c>
      <c r="BF187" s="159">
        <f t="shared" si="15"/>
        <v>0</v>
      </c>
      <c r="BG187" s="159">
        <f t="shared" si="16"/>
        <v>0</v>
      </c>
      <c r="BH187" s="159">
        <f t="shared" si="17"/>
        <v>0</v>
      </c>
      <c r="BI187" s="159">
        <f t="shared" si="18"/>
        <v>0</v>
      </c>
      <c r="BJ187" s="18" t="s">
        <v>15</v>
      </c>
      <c r="BK187" s="159">
        <f t="shared" si="19"/>
        <v>0</v>
      </c>
      <c r="BL187" s="18" t="s">
        <v>269</v>
      </c>
      <c r="BM187" s="158" t="s">
        <v>602</v>
      </c>
    </row>
    <row r="188" spans="1:65" s="2" customFormat="1" ht="33" customHeight="1">
      <c r="A188" s="33"/>
      <c r="B188" s="146"/>
      <c r="C188" s="147" t="s">
        <v>371</v>
      </c>
      <c r="D188" s="342" t="s">
        <v>184</v>
      </c>
      <c r="E188" s="148" t="s">
        <v>372</v>
      </c>
      <c r="F188" s="149" t="s">
        <v>373</v>
      </c>
      <c r="G188" s="150" t="s">
        <v>300</v>
      </c>
      <c r="H188" s="151">
        <v>4</v>
      </c>
      <c r="I188" s="152"/>
      <c r="J188" s="153">
        <f t="shared" si="10"/>
        <v>0</v>
      </c>
      <c r="K188" s="149" t="s">
        <v>3</v>
      </c>
      <c r="L188" s="34"/>
      <c r="M188" s="154" t="s">
        <v>3</v>
      </c>
      <c r="N188" s="155" t="s">
        <v>42</v>
      </c>
      <c r="O188" s="54"/>
      <c r="P188" s="156">
        <f t="shared" si="11"/>
        <v>0</v>
      </c>
      <c r="Q188" s="156">
        <v>0</v>
      </c>
      <c r="R188" s="156">
        <f t="shared" si="12"/>
        <v>0</v>
      </c>
      <c r="S188" s="156">
        <v>0</v>
      </c>
      <c r="T188" s="157">
        <f t="shared" si="13"/>
        <v>0</v>
      </c>
      <c r="U188" s="33"/>
      <c r="V188" s="33"/>
      <c r="W188" s="33"/>
      <c r="X188" s="33"/>
      <c r="Y188" s="33"/>
      <c r="Z188" s="33"/>
      <c r="AA188" s="33"/>
      <c r="AB188" s="33"/>
      <c r="AC188" s="33"/>
      <c r="AD188" s="33"/>
      <c r="AE188" s="33"/>
      <c r="AR188" s="158" t="s">
        <v>269</v>
      </c>
      <c r="AT188" s="158" t="s">
        <v>184</v>
      </c>
      <c r="AU188" s="158" t="s">
        <v>79</v>
      </c>
      <c r="AY188" s="18" t="s">
        <v>182</v>
      </c>
      <c r="BE188" s="159">
        <f t="shared" si="14"/>
        <v>0</v>
      </c>
      <c r="BF188" s="159">
        <f t="shared" si="15"/>
        <v>0</v>
      </c>
      <c r="BG188" s="159">
        <f t="shared" si="16"/>
        <v>0</v>
      </c>
      <c r="BH188" s="159">
        <f t="shared" si="17"/>
        <v>0</v>
      </c>
      <c r="BI188" s="159">
        <f t="shared" si="18"/>
        <v>0</v>
      </c>
      <c r="BJ188" s="18" t="s">
        <v>15</v>
      </c>
      <c r="BK188" s="159">
        <f t="shared" si="19"/>
        <v>0</v>
      </c>
      <c r="BL188" s="18" t="s">
        <v>269</v>
      </c>
      <c r="BM188" s="158" t="s">
        <v>603</v>
      </c>
    </row>
    <row r="189" spans="2:51" s="13" customFormat="1" ht="12">
      <c r="B189" s="160"/>
      <c r="D189" s="350" t="s">
        <v>190</v>
      </c>
      <c r="E189" s="161" t="s">
        <v>3</v>
      </c>
      <c r="F189" s="162" t="s">
        <v>87</v>
      </c>
      <c r="H189" s="163">
        <v>4</v>
      </c>
      <c r="I189" s="164"/>
      <c r="L189" s="160"/>
      <c r="M189" s="165"/>
      <c r="N189" s="166"/>
      <c r="O189" s="166"/>
      <c r="P189" s="166"/>
      <c r="Q189" s="166"/>
      <c r="R189" s="166"/>
      <c r="S189" s="166"/>
      <c r="T189" s="167"/>
      <c r="AT189" s="161" t="s">
        <v>190</v>
      </c>
      <c r="AU189" s="161" t="s">
        <v>79</v>
      </c>
      <c r="AV189" s="13" t="s">
        <v>79</v>
      </c>
      <c r="AW189" s="13" t="s">
        <v>33</v>
      </c>
      <c r="AX189" s="13" t="s">
        <v>15</v>
      </c>
      <c r="AY189" s="161" t="s">
        <v>182</v>
      </c>
    </row>
    <row r="190" spans="1:65" s="2" customFormat="1" ht="16.5" customHeight="1">
      <c r="A190" s="33"/>
      <c r="B190" s="146"/>
      <c r="C190" s="184" t="s">
        <v>375</v>
      </c>
      <c r="D190" s="352" t="s">
        <v>341</v>
      </c>
      <c r="E190" s="185" t="s">
        <v>376</v>
      </c>
      <c r="F190" s="186" t="s">
        <v>377</v>
      </c>
      <c r="G190" s="187" t="s">
        <v>194</v>
      </c>
      <c r="H190" s="188">
        <v>7.5</v>
      </c>
      <c r="I190" s="189"/>
      <c r="J190" s="190">
        <f>ROUND(I190*H190,2)</f>
        <v>0</v>
      </c>
      <c r="K190" s="186" t="s">
        <v>188</v>
      </c>
      <c r="L190" s="191"/>
      <c r="M190" s="192" t="s">
        <v>3</v>
      </c>
      <c r="N190" s="193" t="s">
        <v>42</v>
      </c>
      <c r="O190" s="54"/>
      <c r="P190" s="156">
        <f>O190*H190</f>
        <v>0</v>
      </c>
      <c r="Q190" s="156">
        <v>0.003</v>
      </c>
      <c r="R190" s="156">
        <f>Q190*H190</f>
        <v>0.0225</v>
      </c>
      <c r="S190" s="156">
        <v>0</v>
      </c>
      <c r="T190" s="157">
        <f>S190*H190</f>
        <v>0</v>
      </c>
      <c r="U190" s="33"/>
      <c r="V190" s="33"/>
      <c r="W190" s="33"/>
      <c r="X190" s="33"/>
      <c r="Y190" s="33"/>
      <c r="Z190" s="33"/>
      <c r="AA190" s="33"/>
      <c r="AB190" s="33"/>
      <c r="AC190" s="33"/>
      <c r="AD190" s="33"/>
      <c r="AE190" s="33"/>
      <c r="AR190" s="158" t="s">
        <v>344</v>
      </c>
      <c r="AT190" s="158" t="s">
        <v>341</v>
      </c>
      <c r="AU190" s="158" t="s">
        <v>79</v>
      </c>
      <c r="AY190" s="18" t="s">
        <v>182</v>
      </c>
      <c r="BE190" s="159">
        <f>IF(N190="základní",J190,0)</f>
        <v>0</v>
      </c>
      <c r="BF190" s="159">
        <f>IF(N190="snížená",J190,0)</f>
        <v>0</v>
      </c>
      <c r="BG190" s="159">
        <f>IF(N190="zákl. přenesená",J190,0)</f>
        <v>0</v>
      </c>
      <c r="BH190" s="159">
        <f>IF(N190="sníž. přenesená",J190,0)</f>
        <v>0</v>
      </c>
      <c r="BI190" s="159">
        <f>IF(N190="nulová",J190,0)</f>
        <v>0</v>
      </c>
      <c r="BJ190" s="18" t="s">
        <v>15</v>
      </c>
      <c r="BK190" s="159">
        <f>ROUND(I190*H190,2)</f>
        <v>0</v>
      </c>
      <c r="BL190" s="18" t="s">
        <v>269</v>
      </c>
      <c r="BM190" s="158" t="s">
        <v>604</v>
      </c>
    </row>
    <row r="191" spans="1:65" s="2" customFormat="1" ht="44.25" customHeight="1">
      <c r="A191" s="33"/>
      <c r="B191" s="146"/>
      <c r="C191" s="147" t="s">
        <v>379</v>
      </c>
      <c r="D191" s="342" t="s">
        <v>184</v>
      </c>
      <c r="E191" s="148" t="s">
        <v>380</v>
      </c>
      <c r="F191" s="149" t="s">
        <v>381</v>
      </c>
      <c r="G191" s="150" t="s">
        <v>290</v>
      </c>
      <c r="H191" s="183"/>
      <c r="I191" s="152"/>
      <c r="J191" s="153">
        <f>ROUND(I191*H191,2)</f>
        <v>0</v>
      </c>
      <c r="K191" s="149" t="s">
        <v>188</v>
      </c>
      <c r="L191" s="34"/>
      <c r="M191" s="154" t="s">
        <v>3</v>
      </c>
      <c r="N191" s="155" t="s">
        <v>42</v>
      </c>
      <c r="O191" s="54"/>
      <c r="P191" s="156">
        <f>O191*H191</f>
        <v>0</v>
      </c>
      <c r="Q191" s="156">
        <v>0</v>
      </c>
      <c r="R191" s="156">
        <f>Q191*H191</f>
        <v>0</v>
      </c>
      <c r="S191" s="156">
        <v>0</v>
      </c>
      <c r="T191" s="157">
        <f>S191*H191</f>
        <v>0</v>
      </c>
      <c r="U191" s="33"/>
      <c r="V191" s="33"/>
      <c r="W191" s="33"/>
      <c r="X191" s="33"/>
      <c r="Y191" s="33"/>
      <c r="Z191" s="33"/>
      <c r="AA191" s="33"/>
      <c r="AB191" s="33"/>
      <c r="AC191" s="33"/>
      <c r="AD191" s="33"/>
      <c r="AE191" s="33"/>
      <c r="AR191" s="158" t="s">
        <v>269</v>
      </c>
      <c r="AT191" s="158" t="s">
        <v>184</v>
      </c>
      <c r="AU191" s="158" t="s">
        <v>79</v>
      </c>
      <c r="AY191" s="18" t="s">
        <v>182</v>
      </c>
      <c r="BE191" s="159">
        <f>IF(N191="základní",J191,0)</f>
        <v>0</v>
      </c>
      <c r="BF191" s="159">
        <f>IF(N191="snížená",J191,0)</f>
        <v>0</v>
      </c>
      <c r="BG191" s="159">
        <f>IF(N191="zákl. přenesená",J191,0)</f>
        <v>0</v>
      </c>
      <c r="BH191" s="159">
        <f>IF(N191="sníž. přenesená",J191,0)</f>
        <v>0</v>
      </c>
      <c r="BI191" s="159">
        <f>IF(N191="nulová",J191,0)</f>
        <v>0</v>
      </c>
      <c r="BJ191" s="18" t="s">
        <v>15</v>
      </c>
      <c r="BK191" s="159">
        <f>ROUND(I191*H191,2)</f>
        <v>0</v>
      </c>
      <c r="BL191" s="18" t="s">
        <v>269</v>
      </c>
      <c r="BM191" s="158" t="s">
        <v>605</v>
      </c>
    </row>
    <row r="192" spans="2:63" s="12" customFormat="1" ht="22.9" customHeight="1">
      <c r="B192" s="133"/>
      <c r="D192" s="351" t="s">
        <v>70</v>
      </c>
      <c r="E192" s="144" t="s">
        <v>383</v>
      </c>
      <c r="F192" s="144" t="s">
        <v>384</v>
      </c>
      <c r="I192" s="136"/>
      <c r="J192" s="145">
        <f>BK192</f>
        <v>0</v>
      </c>
      <c r="L192" s="133"/>
      <c r="M192" s="138"/>
      <c r="N192" s="139"/>
      <c r="O192" s="139"/>
      <c r="P192" s="140">
        <f>SUM(P193:P204)</f>
        <v>0</v>
      </c>
      <c r="Q192" s="139"/>
      <c r="R192" s="140">
        <f>SUM(R193:R204)</f>
        <v>0.22612780000000002</v>
      </c>
      <c r="S192" s="139"/>
      <c r="T192" s="141">
        <f>SUM(T193:T204)</f>
        <v>0.7485299999999999</v>
      </c>
      <c r="AR192" s="134" t="s">
        <v>79</v>
      </c>
      <c r="AT192" s="142" t="s">
        <v>70</v>
      </c>
      <c r="AU192" s="142" t="s">
        <v>15</v>
      </c>
      <c r="AY192" s="134" t="s">
        <v>182</v>
      </c>
      <c r="BK192" s="143">
        <f>SUM(BK193:BK204)</f>
        <v>0</v>
      </c>
    </row>
    <row r="193" spans="1:65" s="2" customFormat="1" ht="24">
      <c r="A193" s="33"/>
      <c r="B193" s="146"/>
      <c r="C193" s="147" t="s">
        <v>385</v>
      </c>
      <c r="D193" s="342" t="s">
        <v>184</v>
      </c>
      <c r="E193" s="148" t="s">
        <v>386</v>
      </c>
      <c r="F193" s="149" t="s">
        <v>387</v>
      </c>
      <c r="G193" s="150" t="s">
        <v>187</v>
      </c>
      <c r="H193" s="151">
        <v>9</v>
      </c>
      <c r="I193" s="152"/>
      <c r="J193" s="153">
        <f>ROUND(I193*H193,2)</f>
        <v>0</v>
      </c>
      <c r="K193" s="149" t="s">
        <v>188</v>
      </c>
      <c r="L193" s="34"/>
      <c r="M193" s="154" t="s">
        <v>3</v>
      </c>
      <c r="N193" s="155" t="s">
        <v>42</v>
      </c>
      <c r="O193" s="54"/>
      <c r="P193" s="156">
        <f>O193*H193</f>
        <v>0</v>
      </c>
      <c r="Q193" s="156">
        <v>0</v>
      </c>
      <c r="R193" s="156">
        <f>Q193*H193</f>
        <v>0</v>
      </c>
      <c r="S193" s="156">
        <v>0.08317</v>
      </c>
      <c r="T193" s="157">
        <f>S193*H193</f>
        <v>0.7485299999999999</v>
      </c>
      <c r="U193" s="33"/>
      <c r="V193" s="33"/>
      <c r="W193" s="33"/>
      <c r="X193" s="33"/>
      <c r="Y193" s="33"/>
      <c r="Z193" s="33"/>
      <c r="AA193" s="33"/>
      <c r="AB193" s="33"/>
      <c r="AC193" s="33"/>
      <c r="AD193" s="33"/>
      <c r="AE193" s="33"/>
      <c r="AR193" s="158" t="s">
        <v>269</v>
      </c>
      <c r="AT193" s="158" t="s">
        <v>184</v>
      </c>
      <c r="AU193" s="158" t="s">
        <v>79</v>
      </c>
      <c r="AY193" s="18" t="s">
        <v>182</v>
      </c>
      <c r="BE193" s="159">
        <f>IF(N193="základní",J193,0)</f>
        <v>0</v>
      </c>
      <c r="BF193" s="159">
        <f>IF(N193="snížená",J193,0)</f>
        <v>0</v>
      </c>
      <c r="BG193" s="159">
        <f>IF(N193="zákl. přenesená",J193,0)</f>
        <v>0</v>
      </c>
      <c r="BH193" s="159">
        <f>IF(N193="sníž. přenesená",J193,0)</f>
        <v>0</v>
      </c>
      <c r="BI193" s="159">
        <f>IF(N193="nulová",J193,0)</f>
        <v>0</v>
      </c>
      <c r="BJ193" s="18" t="s">
        <v>15</v>
      </c>
      <c r="BK193" s="159">
        <f>ROUND(I193*H193,2)</f>
        <v>0</v>
      </c>
      <c r="BL193" s="18" t="s">
        <v>269</v>
      </c>
      <c r="BM193" s="158" t="s">
        <v>606</v>
      </c>
    </row>
    <row r="194" spans="1:65" s="2" customFormat="1" ht="36">
      <c r="A194" s="33"/>
      <c r="B194" s="146"/>
      <c r="C194" s="147" t="s">
        <v>389</v>
      </c>
      <c r="D194" s="342" t="s">
        <v>184</v>
      </c>
      <c r="E194" s="148" t="s">
        <v>390</v>
      </c>
      <c r="F194" s="149" t="s">
        <v>391</v>
      </c>
      <c r="G194" s="150" t="s">
        <v>187</v>
      </c>
      <c r="H194" s="151">
        <v>9</v>
      </c>
      <c r="I194" s="152"/>
      <c r="J194" s="153">
        <f>ROUND(I194*H194,2)</f>
        <v>0</v>
      </c>
      <c r="K194" s="149" t="s">
        <v>188</v>
      </c>
      <c r="L194" s="34"/>
      <c r="M194" s="154" t="s">
        <v>3</v>
      </c>
      <c r="N194" s="155" t="s">
        <v>42</v>
      </c>
      <c r="O194" s="54"/>
      <c r="P194" s="156">
        <f>O194*H194</f>
        <v>0</v>
      </c>
      <c r="Q194" s="156">
        <v>0.00367</v>
      </c>
      <c r="R194" s="156">
        <f>Q194*H194</f>
        <v>0.033030000000000004</v>
      </c>
      <c r="S194" s="156">
        <v>0</v>
      </c>
      <c r="T194" s="157">
        <f>S194*H194</f>
        <v>0</v>
      </c>
      <c r="U194" s="33"/>
      <c r="V194" s="33"/>
      <c r="W194" s="33"/>
      <c r="X194" s="33"/>
      <c r="Y194" s="33"/>
      <c r="Z194" s="33"/>
      <c r="AA194" s="33"/>
      <c r="AB194" s="33"/>
      <c r="AC194" s="33"/>
      <c r="AD194" s="33"/>
      <c r="AE194" s="33"/>
      <c r="AR194" s="158" t="s">
        <v>269</v>
      </c>
      <c r="AT194" s="158" t="s">
        <v>184</v>
      </c>
      <c r="AU194" s="158" t="s">
        <v>79</v>
      </c>
      <c r="AY194" s="18" t="s">
        <v>182</v>
      </c>
      <c r="BE194" s="159">
        <f>IF(N194="základní",J194,0)</f>
        <v>0</v>
      </c>
      <c r="BF194" s="159">
        <f>IF(N194="snížená",J194,0)</f>
        <v>0</v>
      </c>
      <c r="BG194" s="159">
        <f>IF(N194="zákl. přenesená",J194,0)</f>
        <v>0</v>
      </c>
      <c r="BH194" s="159">
        <f>IF(N194="sníž. přenesená",J194,0)</f>
        <v>0</v>
      </c>
      <c r="BI194" s="159">
        <f>IF(N194="nulová",J194,0)</f>
        <v>0</v>
      </c>
      <c r="BJ194" s="18" t="s">
        <v>15</v>
      </c>
      <c r="BK194" s="159">
        <f>ROUND(I194*H194,2)</f>
        <v>0</v>
      </c>
      <c r="BL194" s="18" t="s">
        <v>269</v>
      </c>
      <c r="BM194" s="158" t="s">
        <v>607</v>
      </c>
    </row>
    <row r="195" spans="2:51" s="13" customFormat="1" ht="12">
      <c r="B195" s="160"/>
      <c r="D195" s="350" t="s">
        <v>190</v>
      </c>
      <c r="E195" s="161" t="s">
        <v>3</v>
      </c>
      <c r="F195" s="162" t="s">
        <v>226</v>
      </c>
      <c r="H195" s="163">
        <v>9</v>
      </c>
      <c r="I195" s="164"/>
      <c r="L195" s="160"/>
      <c r="M195" s="165"/>
      <c r="N195" s="166"/>
      <c r="O195" s="166"/>
      <c r="P195" s="166"/>
      <c r="Q195" s="166"/>
      <c r="R195" s="166"/>
      <c r="S195" s="166"/>
      <c r="T195" s="167"/>
      <c r="AT195" s="161" t="s">
        <v>190</v>
      </c>
      <c r="AU195" s="161" t="s">
        <v>79</v>
      </c>
      <c r="AV195" s="13" t="s">
        <v>79</v>
      </c>
      <c r="AW195" s="13" t="s">
        <v>33</v>
      </c>
      <c r="AX195" s="13" t="s">
        <v>15</v>
      </c>
      <c r="AY195" s="161" t="s">
        <v>182</v>
      </c>
    </row>
    <row r="196" spans="1:65" s="2" customFormat="1" ht="24">
      <c r="A196" s="33"/>
      <c r="B196" s="146"/>
      <c r="C196" s="184" t="s">
        <v>393</v>
      </c>
      <c r="D196" s="352" t="s">
        <v>341</v>
      </c>
      <c r="E196" s="185" t="s">
        <v>394</v>
      </c>
      <c r="F196" s="186" t="s">
        <v>395</v>
      </c>
      <c r="G196" s="187" t="s">
        <v>187</v>
      </c>
      <c r="H196" s="188">
        <v>9.9</v>
      </c>
      <c r="I196" s="189"/>
      <c r="J196" s="190">
        <f>ROUND(I196*H196,2)</f>
        <v>0</v>
      </c>
      <c r="K196" s="186" t="s">
        <v>3</v>
      </c>
      <c r="L196" s="191"/>
      <c r="M196" s="192" t="s">
        <v>3</v>
      </c>
      <c r="N196" s="193" t="s">
        <v>42</v>
      </c>
      <c r="O196" s="54"/>
      <c r="P196" s="156">
        <f>O196*H196</f>
        <v>0</v>
      </c>
      <c r="Q196" s="156">
        <v>0.0192</v>
      </c>
      <c r="R196" s="156">
        <f>Q196*H196</f>
        <v>0.19008</v>
      </c>
      <c r="S196" s="156">
        <v>0</v>
      </c>
      <c r="T196" s="157">
        <f>S196*H196</f>
        <v>0</v>
      </c>
      <c r="U196" s="33"/>
      <c r="V196" s="33"/>
      <c r="W196" s="33"/>
      <c r="X196" s="33"/>
      <c r="Y196" s="33"/>
      <c r="Z196" s="33"/>
      <c r="AA196" s="33"/>
      <c r="AB196" s="33"/>
      <c r="AC196" s="33"/>
      <c r="AD196" s="33"/>
      <c r="AE196" s="33"/>
      <c r="AR196" s="158" t="s">
        <v>344</v>
      </c>
      <c r="AT196" s="158" t="s">
        <v>341</v>
      </c>
      <c r="AU196" s="158" t="s">
        <v>79</v>
      </c>
      <c r="AY196" s="18" t="s">
        <v>182</v>
      </c>
      <c r="BE196" s="159">
        <f>IF(N196="základní",J196,0)</f>
        <v>0</v>
      </c>
      <c r="BF196" s="159">
        <f>IF(N196="snížená",J196,0)</f>
        <v>0</v>
      </c>
      <c r="BG196" s="159">
        <f>IF(N196="zákl. přenesená",J196,0)</f>
        <v>0</v>
      </c>
      <c r="BH196" s="159">
        <f>IF(N196="sníž. přenesená",J196,0)</f>
        <v>0</v>
      </c>
      <c r="BI196" s="159">
        <f>IF(N196="nulová",J196,0)</f>
        <v>0</v>
      </c>
      <c r="BJ196" s="18" t="s">
        <v>15</v>
      </c>
      <c r="BK196" s="159">
        <f>ROUND(I196*H196,2)</f>
        <v>0</v>
      </c>
      <c r="BL196" s="18" t="s">
        <v>269</v>
      </c>
      <c r="BM196" s="158" t="s">
        <v>608</v>
      </c>
    </row>
    <row r="197" spans="2:51" s="13" customFormat="1" ht="12">
      <c r="B197" s="160"/>
      <c r="D197" s="350" t="s">
        <v>190</v>
      </c>
      <c r="F197" s="162" t="s">
        <v>397</v>
      </c>
      <c r="H197" s="163">
        <v>9.9</v>
      </c>
      <c r="I197" s="164"/>
      <c r="L197" s="160"/>
      <c r="M197" s="165"/>
      <c r="N197" s="166"/>
      <c r="O197" s="166"/>
      <c r="P197" s="166"/>
      <c r="Q197" s="166"/>
      <c r="R197" s="166"/>
      <c r="S197" s="166"/>
      <c r="T197" s="167"/>
      <c r="AT197" s="161" t="s">
        <v>190</v>
      </c>
      <c r="AU197" s="161" t="s">
        <v>79</v>
      </c>
      <c r="AV197" s="13" t="s">
        <v>79</v>
      </c>
      <c r="AW197" s="13" t="s">
        <v>4</v>
      </c>
      <c r="AX197" s="13" t="s">
        <v>15</v>
      </c>
      <c r="AY197" s="161" t="s">
        <v>182</v>
      </c>
    </row>
    <row r="198" spans="1:65" s="2" customFormat="1" ht="24">
      <c r="A198" s="33"/>
      <c r="B198" s="146"/>
      <c r="C198" s="147" t="s">
        <v>398</v>
      </c>
      <c r="D198" s="342" t="s">
        <v>184</v>
      </c>
      <c r="E198" s="148" t="s">
        <v>399</v>
      </c>
      <c r="F198" s="149" t="s">
        <v>400</v>
      </c>
      <c r="G198" s="150" t="s">
        <v>187</v>
      </c>
      <c r="H198" s="151">
        <v>9</v>
      </c>
      <c r="I198" s="152"/>
      <c r="J198" s="153">
        <f>ROUND(I198*H198,2)</f>
        <v>0</v>
      </c>
      <c r="K198" s="149" t="s">
        <v>188</v>
      </c>
      <c r="L198" s="34"/>
      <c r="M198" s="154" t="s">
        <v>3</v>
      </c>
      <c r="N198" s="155" t="s">
        <v>42</v>
      </c>
      <c r="O198" s="54"/>
      <c r="P198" s="156">
        <f>O198*H198</f>
        <v>0</v>
      </c>
      <c r="Q198" s="156">
        <v>0</v>
      </c>
      <c r="R198" s="156">
        <f>Q198*H198</f>
        <v>0</v>
      </c>
      <c r="S198" s="156">
        <v>0</v>
      </c>
      <c r="T198" s="157">
        <f>S198*H198</f>
        <v>0</v>
      </c>
      <c r="U198" s="33"/>
      <c r="V198" s="33"/>
      <c r="W198" s="33"/>
      <c r="X198" s="33"/>
      <c r="Y198" s="33"/>
      <c r="Z198" s="33"/>
      <c r="AA198" s="33"/>
      <c r="AB198" s="33"/>
      <c r="AC198" s="33"/>
      <c r="AD198" s="33"/>
      <c r="AE198" s="33"/>
      <c r="AR198" s="158" t="s">
        <v>269</v>
      </c>
      <c r="AT198" s="158" t="s">
        <v>184</v>
      </c>
      <c r="AU198" s="158" t="s">
        <v>79</v>
      </c>
      <c r="AY198" s="18" t="s">
        <v>182</v>
      </c>
      <c r="BE198" s="159">
        <f>IF(N198="základní",J198,0)</f>
        <v>0</v>
      </c>
      <c r="BF198" s="159">
        <f>IF(N198="snížená",J198,0)</f>
        <v>0</v>
      </c>
      <c r="BG198" s="159">
        <f>IF(N198="zákl. přenesená",J198,0)</f>
        <v>0</v>
      </c>
      <c r="BH198" s="159">
        <f>IF(N198="sníž. přenesená",J198,0)</f>
        <v>0</v>
      </c>
      <c r="BI198" s="159">
        <f>IF(N198="nulová",J198,0)</f>
        <v>0</v>
      </c>
      <c r="BJ198" s="18" t="s">
        <v>15</v>
      </c>
      <c r="BK198" s="159">
        <f>ROUND(I198*H198,2)</f>
        <v>0</v>
      </c>
      <c r="BL198" s="18" t="s">
        <v>269</v>
      </c>
      <c r="BM198" s="158" t="s">
        <v>609</v>
      </c>
    </row>
    <row r="199" spans="1:65" s="2" customFormat="1" ht="16.5" customHeight="1">
      <c r="A199" s="33"/>
      <c r="B199" s="146"/>
      <c r="C199" s="147" t="s">
        <v>402</v>
      </c>
      <c r="D199" s="342" t="s">
        <v>184</v>
      </c>
      <c r="E199" s="148" t="s">
        <v>403</v>
      </c>
      <c r="F199" s="149" t="s">
        <v>404</v>
      </c>
      <c r="G199" s="150" t="s">
        <v>187</v>
      </c>
      <c r="H199" s="151">
        <v>9</v>
      </c>
      <c r="I199" s="152"/>
      <c r="J199" s="153">
        <f>ROUND(I199*H199,2)</f>
        <v>0</v>
      </c>
      <c r="K199" s="149" t="s">
        <v>188</v>
      </c>
      <c r="L199" s="34"/>
      <c r="M199" s="154" t="s">
        <v>3</v>
      </c>
      <c r="N199" s="155" t="s">
        <v>42</v>
      </c>
      <c r="O199" s="54"/>
      <c r="P199" s="156">
        <f>O199*H199</f>
        <v>0</v>
      </c>
      <c r="Q199" s="156">
        <v>0.0003</v>
      </c>
      <c r="R199" s="156">
        <f>Q199*H199</f>
        <v>0.0026999999999999997</v>
      </c>
      <c r="S199" s="156">
        <v>0</v>
      </c>
      <c r="T199" s="157">
        <f>S199*H199</f>
        <v>0</v>
      </c>
      <c r="U199" s="33"/>
      <c r="V199" s="33"/>
      <c r="W199" s="33"/>
      <c r="X199" s="33"/>
      <c r="Y199" s="33"/>
      <c r="Z199" s="33"/>
      <c r="AA199" s="33"/>
      <c r="AB199" s="33"/>
      <c r="AC199" s="33"/>
      <c r="AD199" s="33"/>
      <c r="AE199" s="33"/>
      <c r="AR199" s="158" t="s">
        <v>269</v>
      </c>
      <c r="AT199" s="158" t="s">
        <v>184</v>
      </c>
      <c r="AU199" s="158" t="s">
        <v>79</v>
      </c>
      <c r="AY199" s="18" t="s">
        <v>182</v>
      </c>
      <c r="BE199" s="159">
        <f>IF(N199="základní",J199,0)</f>
        <v>0</v>
      </c>
      <c r="BF199" s="159">
        <f>IF(N199="snížená",J199,0)</f>
        <v>0</v>
      </c>
      <c r="BG199" s="159">
        <f>IF(N199="zákl. přenesená",J199,0)</f>
        <v>0</v>
      </c>
      <c r="BH199" s="159">
        <f>IF(N199="sníž. přenesená",J199,0)</f>
        <v>0</v>
      </c>
      <c r="BI199" s="159">
        <f>IF(N199="nulová",J199,0)</f>
        <v>0</v>
      </c>
      <c r="BJ199" s="18" t="s">
        <v>15</v>
      </c>
      <c r="BK199" s="159">
        <f>ROUND(I199*H199,2)</f>
        <v>0</v>
      </c>
      <c r="BL199" s="18" t="s">
        <v>269</v>
      </c>
      <c r="BM199" s="158" t="s">
        <v>610</v>
      </c>
    </row>
    <row r="200" spans="1:65" s="2" customFormat="1" ht="21.75" customHeight="1">
      <c r="A200" s="33"/>
      <c r="B200" s="146"/>
      <c r="C200" s="147" t="s">
        <v>406</v>
      </c>
      <c r="D200" s="342" t="s">
        <v>184</v>
      </c>
      <c r="E200" s="148" t="s">
        <v>407</v>
      </c>
      <c r="F200" s="149" t="s">
        <v>408</v>
      </c>
      <c r="G200" s="150" t="s">
        <v>194</v>
      </c>
      <c r="H200" s="151">
        <v>1.4</v>
      </c>
      <c r="I200" s="152"/>
      <c r="J200" s="153">
        <f>ROUND(I200*H200,2)</f>
        <v>0</v>
      </c>
      <c r="K200" s="149" t="s">
        <v>188</v>
      </c>
      <c r="L200" s="34"/>
      <c r="M200" s="154" t="s">
        <v>3</v>
      </c>
      <c r="N200" s="155" t="s">
        <v>42</v>
      </c>
      <c r="O200" s="54"/>
      <c r="P200" s="156">
        <f>O200*H200</f>
        <v>0</v>
      </c>
      <c r="Q200" s="156">
        <v>4E-05</v>
      </c>
      <c r="R200" s="156">
        <f>Q200*H200</f>
        <v>5.6E-05</v>
      </c>
      <c r="S200" s="156">
        <v>0</v>
      </c>
      <c r="T200" s="157">
        <f>S200*H200</f>
        <v>0</v>
      </c>
      <c r="U200" s="33"/>
      <c r="V200" s="33"/>
      <c r="W200" s="33"/>
      <c r="X200" s="33"/>
      <c r="Y200" s="33"/>
      <c r="Z200" s="33"/>
      <c r="AA200" s="33"/>
      <c r="AB200" s="33"/>
      <c r="AC200" s="33"/>
      <c r="AD200" s="33"/>
      <c r="AE200" s="33"/>
      <c r="AR200" s="158" t="s">
        <v>269</v>
      </c>
      <c r="AT200" s="158" t="s">
        <v>184</v>
      </c>
      <c r="AU200" s="158" t="s">
        <v>79</v>
      </c>
      <c r="AY200" s="18" t="s">
        <v>182</v>
      </c>
      <c r="BE200" s="159">
        <f>IF(N200="základní",J200,0)</f>
        <v>0</v>
      </c>
      <c r="BF200" s="159">
        <f>IF(N200="snížená",J200,0)</f>
        <v>0</v>
      </c>
      <c r="BG200" s="159">
        <f>IF(N200="zákl. přenesená",J200,0)</f>
        <v>0</v>
      </c>
      <c r="BH200" s="159">
        <f>IF(N200="sníž. přenesená",J200,0)</f>
        <v>0</v>
      </c>
      <c r="BI200" s="159">
        <f>IF(N200="nulová",J200,0)</f>
        <v>0</v>
      </c>
      <c r="BJ200" s="18" t="s">
        <v>15</v>
      </c>
      <c r="BK200" s="159">
        <f>ROUND(I200*H200,2)</f>
        <v>0</v>
      </c>
      <c r="BL200" s="18" t="s">
        <v>269</v>
      </c>
      <c r="BM200" s="158" t="s">
        <v>611</v>
      </c>
    </row>
    <row r="201" spans="2:51" s="13" customFormat="1" ht="12">
      <c r="B201" s="160"/>
      <c r="D201" s="350" t="s">
        <v>190</v>
      </c>
      <c r="E201" s="161" t="s">
        <v>3</v>
      </c>
      <c r="F201" s="162" t="s">
        <v>410</v>
      </c>
      <c r="H201" s="163">
        <v>1.4</v>
      </c>
      <c r="I201" s="164"/>
      <c r="L201" s="160"/>
      <c r="M201" s="165"/>
      <c r="N201" s="166"/>
      <c r="O201" s="166"/>
      <c r="P201" s="166"/>
      <c r="Q201" s="166"/>
      <c r="R201" s="166"/>
      <c r="S201" s="166"/>
      <c r="T201" s="167"/>
      <c r="AT201" s="161" t="s">
        <v>190</v>
      </c>
      <c r="AU201" s="161" t="s">
        <v>79</v>
      </c>
      <c r="AV201" s="13" t="s">
        <v>79</v>
      </c>
      <c r="AW201" s="13" t="s">
        <v>33</v>
      </c>
      <c r="AX201" s="13" t="s">
        <v>15</v>
      </c>
      <c r="AY201" s="161" t="s">
        <v>182</v>
      </c>
    </row>
    <row r="202" spans="1:65" s="2" customFormat="1" ht="16.5" customHeight="1">
      <c r="A202" s="33"/>
      <c r="B202" s="146"/>
      <c r="C202" s="184" t="s">
        <v>411</v>
      </c>
      <c r="D202" s="352" t="s">
        <v>341</v>
      </c>
      <c r="E202" s="185" t="s">
        <v>412</v>
      </c>
      <c r="F202" s="186" t="s">
        <v>413</v>
      </c>
      <c r="G202" s="187" t="s">
        <v>194</v>
      </c>
      <c r="H202" s="188">
        <v>1.54</v>
      </c>
      <c r="I202" s="189"/>
      <c r="J202" s="190">
        <f>ROUND(I202*H202,2)</f>
        <v>0</v>
      </c>
      <c r="K202" s="186" t="s">
        <v>188</v>
      </c>
      <c r="L202" s="191"/>
      <c r="M202" s="192" t="s">
        <v>3</v>
      </c>
      <c r="N202" s="193" t="s">
        <v>42</v>
      </c>
      <c r="O202" s="54"/>
      <c r="P202" s="156">
        <f>O202*H202</f>
        <v>0</v>
      </c>
      <c r="Q202" s="156">
        <v>0.00017</v>
      </c>
      <c r="R202" s="156">
        <f>Q202*H202</f>
        <v>0.0002618</v>
      </c>
      <c r="S202" s="156">
        <v>0</v>
      </c>
      <c r="T202" s="157">
        <f>S202*H202</f>
        <v>0</v>
      </c>
      <c r="U202" s="33"/>
      <c r="V202" s="33"/>
      <c r="W202" s="33"/>
      <c r="X202" s="33"/>
      <c r="Y202" s="33"/>
      <c r="Z202" s="33"/>
      <c r="AA202" s="33"/>
      <c r="AB202" s="33"/>
      <c r="AC202" s="33"/>
      <c r="AD202" s="33"/>
      <c r="AE202" s="33"/>
      <c r="AR202" s="158" t="s">
        <v>344</v>
      </c>
      <c r="AT202" s="158" t="s">
        <v>341</v>
      </c>
      <c r="AU202" s="158" t="s">
        <v>79</v>
      </c>
      <c r="AY202" s="18" t="s">
        <v>182</v>
      </c>
      <c r="BE202" s="159">
        <f>IF(N202="základní",J202,0)</f>
        <v>0</v>
      </c>
      <c r="BF202" s="159">
        <f>IF(N202="snížená",J202,0)</f>
        <v>0</v>
      </c>
      <c r="BG202" s="159">
        <f>IF(N202="zákl. přenesená",J202,0)</f>
        <v>0</v>
      </c>
      <c r="BH202" s="159">
        <f>IF(N202="sníž. přenesená",J202,0)</f>
        <v>0</v>
      </c>
      <c r="BI202" s="159">
        <f>IF(N202="nulová",J202,0)</f>
        <v>0</v>
      </c>
      <c r="BJ202" s="18" t="s">
        <v>15</v>
      </c>
      <c r="BK202" s="159">
        <f>ROUND(I202*H202,2)</f>
        <v>0</v>
      </c>
      <c r="BL202" s="18" t="s">
        <v>269</v>
      </c>
      <c r="BM202" s="158" t="s">
        <v>612</v>
      </c>
    </row>
    <row r="203" spans="2:51" s="13" customFormat="1" ht="12">
      <c r="B203" s="160"/>
      <c r="D203" s="350" t="s">
        <v>190</v>
      </c>
      <c r="F203" s="162" t="s">
        <v>415</v>
      </c>
      <c r="H203" s="163">
        <v>1.54</v>
      </c>
      <c r="I203" s="164"/>
      <c r="L203" s="160"/>
      <c r="M203" s="165"/>
      <c r="N203" s="166"/>
      <c r="O203" s="166"/>
      <c r="P203" s="166"/>
      <c r="Q203" s="166"/>
      <c r="R203" s="166"/>
      <c r="S203" s="166"/>
      <c r="T203" s="167"/>
      <c r="AT203" s="161" t="s">
        <v>190</v>
      </c>
      <c r="AU203" s="161" t="s">
        <v>79</v>
      </c>
      <c r="AV203" s="13" t="s">
        <v>79</v>
      </c>
      <c r="AW203" s="13" t="s">
        <v>4</v>
      </c>
      <c r="AX203" s="13" t="s">
        <v>15</v>
      </c>
      <c r="AY203" s="161" t="s">
        <v>182</v>
      </c>
    </row>
    <row r="204" spans="1:65" s="2" customFormat="1" ht="44.25" customHeight="1">
      <c r="A204" s="33"/>
      <c r="B204" s="146"/>
      <c r="C204" s="147" t="s">
        <v>416</v>
      </c>
      <c r="D204" s="342" t="s">
        <v>184</v>
      </c>
      <c r="E204" s="148" t="s">
        <v>417</v>
      </c>
      <c r="F204" s="149" t="s">
        <v>418</v>
      </c>
      <c r="G204" s="150" t="s">
        <v>290</v>
      </c>
      <c r="H204" s="183"/>
      <c r="I204" s="152"/>
      <c r="J204" s="153">
        <f>ROUND(I204*H204,2)</f>
        <v>0</v>
      </c>
      <c r="K204" s="149" t="s">
        <v>188</v>
      </c>
      <c r="L204" s="34"/>
      <c r="M204" s="154" t="s">
        <v>3</v>
      </c>
      <c r="N204" s="155" t="s">
        <v>42</v>
      </c>
      <c r="O204" s="54"/>
      <c r="P204" s="156">
        <f>O204*H204</f>
        <v>0</v>
      </c>
      <c r="Q204" s="156">
        <v>0</v>
      </c>
      <c r="R204" s="156">
        <f>Q204*H204</f>
        <v>0</v>
      </c>
      <c r="S204" s="156">
        <v>0</v>
      </c>
      <c r="T204" s="157">
        <f>S204*H204</f>
        <v>0</v>
      </c>
      <c r="U204" s="33"/>
      <c r="V204" s="33"/>
      <c r="W204" s="33"/>
      <c r="X204" s="33"/>
      <c r="Y204" s="33"/>
      <c r="Z204" s="33"/>
      <c r="AA204" s="33"/>
      <c r="AB204" s="33"/>
      <c r="AC204" s="33"/>
      <c r="AD204" s="33"/>
      <c r="AE204" s="33"/>
      <c r="AR204" s="158" t="s">
        <v>269</v>
      </c>
      <c r="AT204" s="158" t="s">
        <v>184</v>
      </c>
      <c r="AU204" s="158" t="s">
        <v>79</v>
      </c>
      <c r="AY204" s="18" t="s">
        <v>182</v>
      </c>
      <c r="BE204" s="159">
        <f>IF(N204="základní",J204,0)</f>
        <v>0</v>
      </c>
      <c r="BF204" s="159">
        <f>IF(N204="snížená",J204,0)</f>
        <v>0</v>
      </c>
      <c r="BG204" s="159">
        <f>IF(N204="zákl. přenesená",J204,0)</f>
        <v>0</v>
      </c>
      <c r="BH204" s="159">
        <f>IF(N204="sníž. přenesená",J204,0)</f>
        <v>0</v>
      </c>
      <c r="BI204" s="159">
        <f>IF(N204="nulová",J204,0)</f>
        <v>0</v>
      </c>
      <c r="BJ204" s="18" t="s">
        <v>15</v>
      </c>
      <c r="BK204" s="159">
        <f>ROUND(I204*H204,2)</f>
        <v>0</v>
      </c>
      <c r="BL204" s="18" t="s">
        <v>269</v>
      </c>
      <c r="BM204" s="158" t="s">
        <v>613</v>
      </c>
    </row>
    <row r="205" spans="2:63" s="12" customFormat="1" ht="22.9" customHeight="1">
      <c r="B205" s="133"/>
      <c r="D205" s="351" t="s">
        <v>70</v>
      </c>
      <c r="E205" s="144" t="s">
        <v>420</v>
      </c>
      <c r="F205" s="144" t="s">
        <v>421</v>
      </c>
      <c r="I205" s="136"/>
      <c r="J205" s="145">
        <f>BK205</f>
        <v>0</v>
      </c>
      <c r="L205" s="133"/>
      <c r="M205" s="138"/>
      <c r="N205" s="139"/>
      <c r="O205" s="139"/>
      <c r="P205" s="140">
        <f>SUM(P206:P232)</f>
        <v>0</v>
      </c>
      <c r="Q205" s="139"/>
      <c r="R205" s="140">
        <f>SUM(R206:R232)</f>
        <v>0.14972599999999997</v>
      </c>
      <c r="S205" s="139"/>
      <c r="T205" s="141">
        <f>SUM(T206:T232)</f>
        <v>2.5754</v>
      </c>
      <c r="AR205" s="134" t="s">
        <v>79</v>
      </c>
      <c r="AT205" s="142" t="s">
        <v>70</v>
      </c>
      <c r="AU205" s="142" t="s">
        <v>15</v>
      </c>
      <c r="AY205" s="134" t="s">
        <v>182</v>
      </c>
      <c r="BK205" s="143">
        <f>SUM(BK206:BK232)</f>
        <v>0</v>
      </c>
    </row>
    <row r="206" spans="1:65" s="2" customFormat="1" ht="24">
      <c r="A206" s="33"/>
      <c r="B206" s="146"/>
      <c r="C206" s="147" t="s">
        <v>422</v>
      </c>
      <c r="D206" s="342" t="s">
        <v>184</v>
      </c>
      <c r="E206" s="148" t="s">
        <v>423</v>
      </c>
      <c r="F206" s="149" t="s">
        <v>424</v>
      </c>
      <c r="G206" s="150" t="s">
        <v>187</v>
      </c>
      <c r="H206" s="151">
        <v>31.6</v>
      </c>
      <c r="I206" s="152"/>
      <c r="J206" s="153">
        <f>ROUND(I206*H206,2)</f>
        <v>0</v>
      </c>
      <c r="K206" s="149" t="s">
        <v>188</v>
      </c>
      <c r="L206" s="34"/>
      <c r="M206" s="154" t="s">
        <v>3</v>
      </c>
      <c r="N206" s="155" t="s">
        <v>42</v>
      </c>
      <c r="O206" s="54"/>
      <c r="P206" s="156">
        <f>O206*H206</f>
        <v>0</v>
      </c>
      <c r="Q206" s="156">
        <v>0</v>
      </c>
      <c r="R206" s="156">
        <f>Q206*H206</f>
        <v>0</v>
      </c>
      <c r="S206" s="156">
        <v>0.0815</v>
      </c>
      <c r="T206" s="157">
        <f>S206*H206</f>
        <v>2.5754</v>
      </c>
      <c r="U206" s="33"/>
      <c r="V206" s="33"/>
      <c r="W206" s="33"/>
      <c r="X206" s="33"/>
      <c r="Y206" s="33"/>
      <c r="Z206" s="33"/>
      <c r="AA206" s="33"/>
      <c r="AB206" s="33"/>
      <c r="AC206" s="33"/>
      <c r="AD206" s="33"/>
      <c r="AE206" s="33"/>
      <c r="AR206" s="158" t="s">
        <v>269</v>
      </c>
      <c r="AT206" s="158" t="s">
        <v>184</v>
      </c>
      <c r="AU206" s="158" t="s">
        <v>79</v>
      </c>
      <c r="AY206" s="18" t="s">
        <v>182</v>
      </c>
      <c r="BE206" s="159">
        <f>IF(N206="základní",J206,0)</f>
        <v>0</v>
      </c>
      <c r="BF206" s="159">
        <f>IF(N206="snížená",J206,0)</f>
        <v>0</v>
      </c>
      <c r="BG206" s="159">
        <f>IF(N206="zákl. přenesená",J206,0)</f>
        <v>0</v>
      </c>
      <c r="BH206" s="159">
        <f>IF(N206="sníž. přenesená",J206,0)</f>
        <v>0</v>
      </c>
      <c r="BI206" s="159">
        <f>IF(N206="nulová",J206,0)</f>
        <v>0</v>
      </c>
      <c r="BJ206" s="18" t="s">
        <v>15</v>
      </c>
      <c r="BK206" s="159">
        <f>ROUND(I206*H206,2)</f>
        <v>0</v>
      </c>
      <c r="BL206" s="18" t="s">
        <v>269</v>
      </c>
      <c r="BM206" s="158" t="s">
        <v>614</v>
      </c>
    </row>
    <row r="207" spans="2:51" s="13" customFormat="1" ht="12">
      <c r="B207" s="160"/>
      <c r="D207" s="350" t="s">
        <v>190</v>
      </c>
      <c r="E207" s="161" t="s">
        <v>3</v>
      </c>
      <c r="F207" s="162" t="s">
        <v>426</v>
      </c>
      <c r="H207" s="163">
        <v>34.4</v>
      </c>
      <c r="I207" s="164"/>
      <c r="L207" s="160"/>
      <c r="M207" s="165"/>
      <c r="N207" s="166"/>
      <c r="O207" s="166"/>
      <c r="P207" s="166"/>
      <c r="Q207" s="166"/>
      <c r="R207" s="166"/>
      <c r="S207" s="166"/>
      <c r="T207" s="167"/>
      <c r="AT207" s="161" t="s">
        <v>190</v>
      </c>
      <c r="AU207" s="161" t="s">
        <v>79</v>
      </c>
      <c r="AV207" s="13" t="s">
        <v>79</v>
      </c>
      <c r="AW207" s="13" t="s">
        <v>33</v>
      </c>
      <c r="AX207" s="13" t="s">
        <v>71</v>
      </c>
      <c r="AY207" s="161" t="s">
        <v>182</v>
      </c>
    </row>
    <row r="208" spans="2:51" s="13" customFormat="1" ht="12">
      <c r="B208" s="160"/>
      <c r="D208" s="350" t="s">
        <v>190</v>
      </c>
      <c r="E208" s="161" t="s">
        <v>3</v>
      </c>
      <c r="F208" s="162" t="s">
        <v>209</v>
      </c>
      <c r="H208" s="163">
        <v>-2.8</v>
      </c>
      <c r="I208" s="164"/>
      <c r="L208" s="160"/>
      <c r="M208" s="165"/>
      <c r="N208" s="166"/>
      <c r="O208" s="166"/>
      <c r="P208" s="166"/>
      <c r="Q208" s="166"/>
      <c r="R208" s="166"/>
      <c r="S208" s="166"/>
      <c r="T208" s="167"/>
      <c r="AT208" s="161" t="s">
        <v>190</v>
      </c>
      <c r="AU208" s="161" t="s">
        <v>79</v>
      </c>
      <c r="AV208" s="13" t="s">
        <v>79</v>
      </c>
      <c r="AW208" s="13" t="s">
        <v>33</v>
      </c>
      <c r="AX208" s="13" t="s">
        <v>71</v>
      </c>
      <c r="AY208" s="161" t="s">
        <v>182</v>
      </c>
    </row>
    <row r="209" spans="2:51" s="14" customFormat="1" ht="12">
      <c r="B209" s="168"/>
      <c r="D209" s="350" t="s">
        <v>190</v>
      </c>
      <c r="E209" s="169" t="s">
        <v>3</v>
      </c>
      <c r="F209" s="170" t="s">
        <v>198</v>
      </c>
      <c r="H209" s="171">
        <v>31.6</v>
      </c>
      <c r="I209" s="172"/>
      <c r="L209" s="168"/>
      <c r="M209" s="173"/>
      <c r="N209" s="174"/>
      <c r="O209" s="174"/>
      <c r="P209" s="174"/>
      <c r="Q209" s="174"/>
      <c r="R209" s="174"/>
      <c r="S209" s="174"/>
      <c r="T209" s="175"/>
      <c r="AT209" s="169" t="s">
        <v>190</v>
      </c>
      <c r="AU209" s="169" t="s">
        <v>79</v>
      </c>
      <c r="AV209" s="14" t="s">
        <v>87</v>
      </c>
      <c r="AW209" s="14" t="s">
        <v>33</v>
      </c>
      <c r="AX209" s="14" t="s">
        <v>15</v>
      </c>
      <c r="AY209" s="169" t="s">
        <v>182</v>
      </c>
    </row>
    <row r="210" spans="1:65" s="2" customFormat="1" ht="44.25" customHeight="1">
      <c r="A210" s="33"/>
      <c r="B210" s="146"/>
      <c r="C210" s="147" t="s">
        <v>427</v>
      </c>
      <c r="D210" s="342" t="s">
        <v>184</v>
      </c>
      <c r="E210" s="148" t="s">
        <v>428</v>
      </c>
      <c r="F210" s="149" t="s">
        <v>429</v>
      </c>
      <c r="G210" s="150" t="s">
        <v>187</v>
      </c>
      <c r="H210" s="151">
        <v>38.48</v>
      </c>
      <c r="I210" s="152"/>
      <c r="J210" s="153">
        <f>ROUND(I210*H210,2)</f>
        <v>0</v>
      </c>
      <c r="K210" s="149" t="s">
        <v>188</v>
      </c>
      <c r="L210" s="34"/>
      <c r="M210" s="154" t="s">
        <v>3</v>
      </c>
      <c r="N210" s="155" t="s">
        <v>42</v>
      </c>
      <c r="O210" s="54"/>
      <c r="P210" s="156">
        <f>O210*H210</f>
        <v>0</v>
      </c>
      <c r="Q210" s="156">
        <v>0.0029</v>
      </c>
      <c r="R210" s="156">
        <f>Q210*H210</f>
        <v>0.11159199999999998</v>
      </c>
      <c r="S210" s="156">
        <v>0</v>
      </c>
      <c r="T210" s="157">
        <f>S210*H210</f>
        <v>0</v>
      </c>
      <c r="U210" s="33"/>
      <c r="V210" s="33"/>
      <c r="W210" s="33"/>
      <c r="X210" s="33"/>
      <c r="Y210" s="33"/>
      <c r="Z210" s="33"/>
      <c r="AA210" s="33"/>
      <c r="AB210" s="33"/>
      <c r="AC210" s="33"/>
      <c r="AD210" s="33"/>
      <c r="AE210" s="33"/>
      <c r="AR210" s="158" t="s">
        <v>269</v>
      </c>
      <c r="AT210" s="158" t="s">
        <v>184</v>
      </c>
      <c r="AU210" s="158" t="s">
        <v>79</v>
      </c>
      <c r="AY210" s="18" t="s">
        <v>182</v>
      </c>
      <c r="BE210" s="159">
        <f>IF(N210="základní",J210,0)</f>
        <v>0</v>
      </c>
      <c r="BF210" s="159">
        <f>IF(N210="snížená",J210,0)</f>
        <v>0</v>
      </c>
      <c r="BG210" s="159">
        <f>IF(N210="zákl. přenesená",J210,0)</f>
        <v>0</v>
      </c>
      <c r="BH210" s="159">
        <f>IF(N210="sníž. přenesená",J210,0)</f>
        <v>0</v>
      </c>
      <c r="BI210" s="159">
        <f>IF(N210="nulová",J210,0)</f>
        <v>0</v>
      </c>
      <c r="BJ210" s="18" t="s">
        <v>15</v>
      </c>
      <c r="BK210" s="159">
        <f>ROUND(I210*H210,2)</f>
        <v>0</v>
      </c>
      <c r="BL210" s="18" t="s">
        <v>269</v>
      </c>
      <c r="BM210" s="158" t="s">
        <v>615</v>
      </c>
    </row>
    <row r="211" spans="2:51" s="13" customFormat="1" ht="12">
      <c r="B211" s="160"/>
      <c r="D211" s="350" t="s">
        <v>190</v>
      </c>
      <c r="E211" s="161" t="s">
        <v>3</v>
      </c>
      <c r="F211" s="162" t="s">
        <v>431</v>
      </c>
      <c r="H211" s="163">
        <v>41.28</v>
      </c>
      <c r="I211" s="164"/>
      <c r="L211" s="160"/>
      <c r="M211" s="165"/>
      <c r="N211" s="166"/>
      <c r="O211" s="166"/>
      <c r="P211" s="166"/>
      <c r="Q211" s="166"/>
      <c r="R211" s="166"/>
      <c r="S211" s="166"/>
      <c r="T211" s="167"/>
      <c r="AT211" s="161" t="s">
        <v>190</v>
      </c>
      <c r="AU211" s="161" t="s">
        <v>79</v>
      </c>
      <c r="AV211" s="13" t="s">
        <v>79</v>
      </c>
      <c r="AW211" s="13" t="s">
        <v>33</v>
      </c>
      <c r="AX211" s="13" t="s">
        <v>71</v>
      </c>
      <c r="AY211" s="161" t="s">
        <v>182</v>
      </c>
    </row>
    <row r="212" spans="2:51" s="13" customFormat="1" ht="12">
      <c r="B212" s="160"/>
      <c r="D212" s="350" t="s">
        <v>190</v>
      </c>
      <c r="E212" s="161" t="s">
        <v>3</v>
      </c>
      <c r="F212" s="162" t="s">
        <v>209</v>
      </c>
      <c r="H212" s="163">
        <v>-2.8</v>
      </c>
      <c r="I212" s="164"/>
      <c r="L212" s="160"/>
      <c r="M212" s="165"/>
      <c r="N212" s="166"/>
      <c r="O212" s="166"/>
      <c r="P212" s="166"/>
      <c r="Q212" s="166"/>
      <c r="R212" s="166"/>
      <c r="S212" s="166"/>
      <c r="T212" s="167"/>
      <c r="AT212" s="161" t="s">
        <v>190</v>
      </c>
      <c r="AU212" s="161" t="s">
        <v>79</v>
      </c>
      <c r="AV212" s="13" t="s">
        <v>79</v>
      </c>
      <c r="AW212" s="13" t="s">
        <v>33</v>
      </c>
      <c r="AX212" s="13" t="s">
        <v>71</v>
      </c>
      <c r="AY212" s="161" t="s">
        <v>182</v>
      </c>
    </row>
    <row r="213" spans="2:51" s="14" customFormat="1" ht="12">
      <c r="B213" s="168"/>
      <c r="D213" s="350" t="s">
        <v>190</v>
      </c>
      <c r="E213" s="169" t="s">
        <v>3</v>
      </c>
      <c r="F213" s="170" t="s">
        <v>198</v>
      </c>
      <c r="H213" s="171">
        <v>38.48</v>
      </c>
      <c r="I213" s="172"/>
      <c r="L213" s="168"/>
      <c r="M213" s="173"/>
      <c r="N213" s="174"/>
      <c r="O213" s="174"/>
      <c r="P213" s="174"/>
      <c r="Q213" s="174"/>
      <c r="R213" s="174"/>
      <c r="S213" s="174"/>
      <c r="T213" s="175"/>
      <c r="AT213" s="169" t="s">
        <v>190</v>
      </c>
      <c r="AU213" s="169" t="s">
        <v>79</v>
      </c>
      <c r="AV213" s="14" t="s">
        <v>87</v>
      </c>
      <c r="AW213" s="14" t="s">
        <v>33</v>
      </c>
      <c r="AX213" s="14" t="s">
        <v>15</v>
      </c>
      <c r="AY213" s="169" t="s">
        <v>182</v>
      </c>
    </row>
    <row r="214" spans="1:65" s="2" customFormat="1" ht="24">
      <c r="A214" s="33"/>
      <c r="B214" s="146"/>
      <c r="C214" s="184" t="s">
        <v>432</v>
      </c>
      <c r="D214" s="352" t="s">
        <v>341</v>
      </c>
      <c r="E214" s="185" t="s">
        <v>433</v>
      </c>
      <c r="F214" s="186" t="s">
        <v>434</v>
      </c>
      <c r="G214" s="187" t="s">
        <v>187</v>
      </c>
      <c r="H214" s="188">
        <v>42.328</v>
      </c>
      <c r="I214" s="189"/>
      <c r="J214" s="190">
        <f>ROUND(I214*H214,2)</f>
        <v>0</v>
      </c>
      <c r="K214" s="186" t="s">
        <v>3</v>
      </c>
      <c r="L214" s="191"/>
      <c r="M214" s="192" t="s">
        <v>3</v>
      </c>
      <c r="N214" s="193" t="s">
        <v>42</v>
      </c>
      <c r="O214" s="54"/>
      <c r="P214" s="156">
        <f>O214*H214</f>
        <v>0</v>
      </c>
      <c r="Q214" s="156">
        <v>0</v>
      </c>
      <c r="R214" s="156">
        <f>Q214*H214</f>
        <v>0</v>
      </c>
      <c r="S214" s="156">
        <v>0</v>
      </c>
      <c r="T214" s="157">
        <f>S214*H214</f>
        <v>0</v>
      </c>
      <c r="U214" s="33"/>
      <c r="V214" s="33"/>
      <c r="W214" s="33"/>
      <c r="X214" s="33"/>
      <c r="Y214" s="33"/>
      <c r="Z214" s="33"/>
      <c r="AA214" s="33"/>
      <c r="AB214" s="33"/>
      <c r="AC214" s="33"/>
      <c r="AD214" s="33"/>
      <c r="AE214" s="33"/>
      <c r="AR214" s="158" t="s">
        <v>344</v>
      </c>
      <c r="AT214" s="158" t="s">
        <v>341</v>
      </c>
      <c r="AU214" s="158" t="s">
        <v>79</v>
      </c>
      <c r="AY214" s="18" t="s">
        <v>182</v>
      </c>
      <c r="BE214" s="159">
        <f>IF(N214="základní",J214,0)</f>
        <v>0</v>
      </c>
      <c r="BF214" s="159">
        <f>IF(N214="snížená",J214,0)</f>
        <v>0</v>
      </c>
      <c r="BG214" s="159">
        <f>IF(N214="zákl. přenesená",J214,0)</f>
        <v>0</v>
      </c>
      <c r="BH214" s="159">
        <f>IF(N214="sníž. přenesená",J214,0)</f>
        <v>0</v>
      </c>
      <c r="BI214" s="159">
        <f>IF(N214="nulová",J214,0)</f>
        <v>0</v>
      </c>
      <c r="BJ214" s="18" t="s">
        <v>15</v>
      </c>
      <c r="BK214" s="159">
        <f>ROUND(I214*H214,2)</f>
        <v>0</v>
      </c>
      <c r="BL214" s="18" t="s">
        <v>269</v>
      </c>
      <c r="BM214" s="158" t="s">
        <v>616</v>
      </c>
    </row>
    <row r="215" spans="2:51" s="13" customFormat="1" ht="12">
      <c r="B215" s="160"/>
      <c r="D215" s="350" t="s">
        <v>190</v>
      </c>
      <c r="F215" s="162" t="s">
        <v>436</v>
      </c>
      <c r="H215" s="163">
        <v>42.328</v>
      </c>
      <c r="I215" s="164"/>
      <c r="L215" s="160"/>
      <c r="M215" s="165"/>
      <c r="N215" s="166"/>
      <c r="O215" s="166"/>
      <c r="P215" s="166"/>
      <c r="Q215" s="166"/>
      <c r="R215" s="166"/>
      <c r="S215" s="166"/>
      <c r="T215" s="167"/>
      <c r="AT215" s="161" t="s">
        <v>190</v>
      </c>
      <c r="AU215" s="161" t="s">
        <v>79</v>
      </c>
      <c r="AV215" s="13" t="s">
        <v>79</v>
      </c>
      <c r="AW215" s="13" t="s">
        <v>4</v>
      </c>
      <c r="AX215" s="13" t="s">
        <v>15</v>
      </c>
      <c r="AY215" s="161" t="s">
        <v>182</v>
      </c>
    </row>
    <row r="216" spans="1:65" s="2" customFormat="1" ht="24">
      <c r="A216" s="33"/>
      <c r="B216" s="146"/>
      <c r="C216" s="147" t="s">
        <v>437</v>
      </c>
      <c r="D216" s="342" t="s">
        <v>184</v>
      </c>
      <c r="E216" s="148" t="s">
        <v>438</v>
      </c>
      <c r="F216" s="149" t="s">
        <v>439</v>
      </c>
      <c r="G216" s="150" t="s">
        <v>187</v>
      </c>
      <c r="H216" s="151">
        <v>2.5</v>
      </c>
      <c r="I216" s="152"/>
      <c r="J216" s="153">
        <f>ROUND(I216*H216,2)</f>
        <v>0</v>
      </c>
      <c r="K216" s="149" t="s">
        <v>188</v>
      </c>
      <c r="L216" s="34"/>
      <c r="M216" s="154" t="s">
        <v>3</v>
      </c>
      <c r="N216" s="155" t="s">
        <v>42</v>
      </c>
      <c r="O216" s="54"/>
      <c r="P216" s="156">
        <f>O216*H216</f>
        <v>0</v>
      </c>
      <c r="Q216" s="156">
        <v>0.00057</v>
      </c>
      <c r="R216" s="156">
        <f>Q216*H216</f>
        <v>0.001425</v>
      </c>
      <c r="S216" s="156">
        <v>0</v>
      </c>
      <c r="T216" s="157">
        <f>S216*H216</f>
        <v>0</v>
      </c>
      <c r="U216" s="33"/>
      <c r="V216" s="33"/>
      <c r="W216" s="33"/>
      <c r="X216" s="33"/>
      <c r="Y216" s="33"/>
      <c r="Z216" s="33"/>
      <c r="AA216" s="33"/>
      <c r="AB216" s="33"/>
      <c r="AC216" s="33"/>
      <c r="AD216" s="33"/>
      <c r="AE216" s="33"/>
      <c r="AR216" s="158" t="s">
        <v>269</v>
      </c>
      <c r="AT216" s="158" t="s">
        <v>184</v>
      </c>
      <c r="AU216" s="158" t="s">
        <v>79</v>
      </c>
      <c r="AY216" s="18" t="s">
        <v>182</v>
      </c>
      <c r="BE216" s="159">
        <f>IF(N216="základní",J216,0)</f>
        <v>0</v>
      </c>
      <c r="BF216" s="159">
        <f>IF(N216="snížená",J216,0)</f>
        <v>0</v>
      </c>
      <c r="BG216" s="159">
        <f>IF(N216="zákl. přenesená",J216,0)</f>
        <v>0</v>
      </c>
      <c r="BH216" s="159">
        <f>IF(N216="sníž. přenesená",J216,0)</f>
        <v>0</v>
      </c>
      <c r="BI216" s="159">
        <f>IF(N216="nulová",J216,0)</f>
        <v>0</v>
      </c>
      <c r="BJ216" s="18" t="s">
        <v>15</v>
      </c>
      <c r="BK216" s="159">
        <f>ROUND(I216*H216,2)</f>
        <v>0</v>
      </c>
      <c r="BL216" s="18" t="s">
        <v>269</v>
      </c>
      <c r="BM216" s="158" t="s">
        <v>617</v>
      </c>
    </row>
    <row r="217" spans="2:51" s="13" customFormat="1" ht="12">
      <c r="B217" s="160"/>
      <c r="D217" s="350" t="s">
        <v>190</v>
      </c>
      <c r="E217" s="161" t="s">
        <v>3</v>
      </c>
      <c r="F217" s="162" t="s">
        <v>441</v>
      </c>
      <c r="H217" s="163">
        <v>2.5</v>
      </c>
      <c r="I217" s="164"/>
      <c r="L217" s="160"/>
      <c r="M217" s="165"/>
      <c r="N217" s="166"/>
      <c r="O217" s="166"/>
      <c r="P217" s="166"/>
      <c r="Q217" s="166"/>
      <c r="R217" s="166"/>
      <c r="S217" s="166"/>
      <c r="T217" s="167"/>
      <c r="AT217" s="161" t="s">
        <v>190</v>
      </c>
      <c r="AU217" s="161" t="s">
        <v>79</v>
      </c>
      <c r="AV217" s="13" t="s">
        <v>79</v>
      </c>
      <c r="AW217" s="13" t="s">
        <v>33</v>
      </c>
      <c r="AX217" s="13" t="s">
        <v>15</v>
      </c>
      <c r="AY217" s="161" t="s">
        <v>182</v>
      </c>
    </row>
    <row r="218" spans="1:65" s="2" customFormat="1" ht="16.5" customHeight="1">
      <c r="A218" s="33"/>
      <c r="B218" s="146"/>
      <c r="C218" s="184" t="s">
        <v>442</v>
      </c>
      <c r="D218" s="352" t="s">
        <v>341</v>
      </c>
      <c r="E218" s="185" t="s">
        <v>443</v>
      </c>
      <c r="F218" s="186" t="s">
        <v>444</v>
      </c>
      <c r="G218" s="187" t="s">
        <v>187</v>
      </c>
      <c r="H218" s="188">
        <v>2.75</v>
      </c>
      <c r="I218" s="189"/>
      <c r="J218" s="190">
        <f>ROUND(I218*H218,2)</f>
        <v>0</v>
      </c>
      <c r="K218" s="186" t="s">
        <v>188</v>
      </c>
      <c r="L218" s="191"/>
      <c r="M218" s="192" t="s">
        <v>3</v>
      </c>
      <c r="N218" s="193" t="s">
        <v>42</v>
      </c>
      <c r="O218" s="54"/>
      <c r="P218" s="156">
        <f>O218*H218</f>
        <v>0</v>
      </c>
      <c r="Q218" s="156">
        <v>0.0075</v>
      </c>
      <c r="R218" s="156">
        <f>Q218*H218</f>
        <v>0.020624999999999998</v>
      </c>
      <c r="S218" s="156">
        <v>0</v>
      </c>
      <c r="T218" s="157">
        <f>S218*H218</f>
        <v>0</v>
      </c>
      <c r="U218" s="33"/>
      <c r="V218" s="33"/>
      <c r="W218" s="33"/>
      <c r="X218" s="33"/>
      <c r="Y218" s="33"/>
      <c r="Z218" s="33"/>
      <c r="AA218" s="33"/>
      <c r="AB218" s="33"/>
      <c r="AC218" s="33"/>
      <c r="AD218" s="33"/>
      <c r="AE218" s="33"/>
      <c r="AR218" s="158" t="s">
        <v>344</v>
      </c>
      <c r="AT218" s="158" t="s">
        <v>341</v>
      </c>
      <c r="AU218" s="158" t="s">
        <v>79</v>
      </c>
      <c r="AY218" s="18" t="s">
        <v>182</v>
      </c>
      <c r="BE218" s="159">
        <f>IF(N218="základní",J218,0)</f>
        <v>0</v>
      </c>
      <c r="BF218" s="159">
        <f>IF(N218="snížená",J218,0)</f>
        <v>0</v>
      </c>
      <c r="BG218" s="159">
        <f>IF(N218="zákl. přenesená",J218,0)</f>
        <v>0</v>
      </c>
      <c r="BH218" s="159">
        <f>IF(N218="sníž. přenesená",J218,0)</f>
        <v>0</v>
      </c>
      <c r="BI218" s="159">
        <f>IF(N218="nulová",J218,0)</f>
        <v>0</v>
      </c>
      <c r="BJ218" s="18" t="s">
        <v>15</v>
      </c>
      <c r="BK218" s="159">
        <f>ROUND(I218*H218,2)</f>
        <v>0</v>
      </c>
      <c r="BL218" s="18" t="s">
        <v>269</v>
      </c>
      <c r="BM218" s="158" t="s">
        <v>618</v>
      </c>
    </row>
    <row r="219" spans="2:51" s="13" customFormat="1" ht="12">
      <c r="B219" s="160"/>
      <c r="D219" s="350" t="s">
        <v>190</v>
      </c>
      <c r="F219" s="162" t="s">
        <v>446</v>
      </c>
      <c r="H219" s="163">
        <v>2.75</v>
      </c>
      <c r="I219" s="164"/>
      <c r="L219" s="160"/>
      <c r="M219" s="165"/>
      <c r="N219" s="166"/>
      <c r="O219" s="166"/>
      <c r="P219" s="166"/>
      <c r="Q219" s="166"/>
      <c r="R219" s="166"/>
      <c r="S219" s="166"/>
      <c r="T219" s="167"/>
      <c r="AT219" s="161" t="s">
        <v>190</v>
      </c>
      <c r="AU219" s="161" t="s">
        <v>79</v>
      </c>
      <c r="AV219" s="13" t="s">
        <v>79</v>
      </c>
      <c r="AW219" s="13" t="s">
        <v>4</v>
      </c>
      <c r="AX219" s="13" t="s">
        <v>15</v>
      </c>
      <c r="AY219" s="161" t="s">
        <v>182</v>
      </c>
    </row>
    <row r="220" spans="1:65" s="2" customFormat="1" ht="24">
      <c r="A220" s="33"/>
      <c r="B220" s="146"/>
      <c r="C220" s="147" t="s">
        <v>447</v>
      </c>
      <c r="D220" s="342" t="s">
        <v>184</v>
      </c>
      <c r="E220" s="148" t="s">
        <v>448</v>
      </c>
      <c r="F220" s="149" t="s">
        <v>449</v>
      </c>
      <c r="G220" s="150" t="s">
        <v>194</v>
      </c>
      <c r="H220" s="151">
        <v>10</v>
      </c>
      <c r="I220" s="152"/>
      <c r="J220" s="153">
        <f>ROUND(I220*H220,2)</f>
        <v>0</v>
      </c>
      <c r="K220" s="149" t="s">
        <v>188</v>
      </c>
      <c r="L220" s="34"/>
      <c r="M220" s="154" t="s">
        <v>3</v>
      </c>
      <c r="N220" s="155" t="s">
        <v>42</v>
      </c>
      <c r="O220" s="54"/>
      <c r="P220" s="156">
        <f>O220*H220</f>
        <v>0</v>
      </c>
      <c r="Q220" s="156">
        <v>0.00031</v>
      </c>
      <c r="R220" s="156">
        <f>Q220*H220</f>
        <v>0.0031</v>
      </c>
      <c r="S220" s="156">
        <v>0</v>
      </c>
      <c r="T220" s="157">
        <f>S220*H220</f>
        <v>0</v>
      </c>
      <c r="U220" s="33"/>
      <c r="V220" s="33"/>
      <c r="W220" s="33"/>
      <c r="X220" s="33"/>
      <c r="Y220" s="33"/>
      <c r="Z220" s="33"/>
      <c r="AA220" s="33"/>
      <c r="AB220" s="33"/>
      <c r="AC220" s="33"/>
      <c r="AD220" s="33"/>
      <c r="AE220" s="33"/>
      <c r="AR220" s="158" t="s">
        <v>269</v>
      </c>
      <c r="AT220" s="158" t="s">
        <v>184</v>
      </c>
      <c r="AU220" s="158" t="s">
        <v>79</v>
      </c>
      <c r="AY220" s="18" t="s">
        <v>182</v>
      </c>
      <c r="BE220" s="159">
        <f>IF(N220="základní",J220,0)</f>
        <v>0</v>
      </c>
      <c r="BF220" s="159">
        <f>IF(N220="snížená",J220,0)</f>
        <v>0</v>
      </c>
      <c r="BG220" s="159">
        <f>IF(N220="zákl. přenesená",J220,0)</f>
        <v>0</v>
      </c>
      <c r="BH220" s="159">
        <f>IF(N220="sníž. přenesená",J220,0)</f>
        <v>0</v>
      </c>
      <c r="BI220" s="159">
        <f>IF(N220="nulová",J220,0)</f>
        <v>0</v>
      </c>
      <c r="BJ220" s="18" t="s">
        <v>15</v>
      </c>
      <c r="BK220" s="159">
        <f>ROUND(I220*H220,2)</f>
        <v>0</v>
      </c>
      <c r="BL220" s="18" t="s">
        <v>269</v>
      </c>
      <c r="BM220" s="158" t="s">
        <v>619</v>
      </c>
    </row>
    <row r="221" spans="2:51" s="13" customFormat="1" ht="12">
      <c r="B221" s="160"/>
      <c r="D221" s="350" t="s">
        <v>190</v>
      </c>
      <c r="E221" s="161" t="s">
        <v>3</v>
      </c>
      <c r="F221" s="162" t="s">
        <v>451</v>
      </c>
      <c r="H221" s="163">
        <v>10</v>
      </c>
      <c r="I221" s="164"/>
      <c r="L221" s="160"/>
      <c r="M221" s="165"/>
      <c r="N221" s="166"/>
      <c r="O221" s="166"/>
      <c r="P221" s="166"/>
      <c r="Q221" s="166"/>
      <c r="R221" s="166"/>
      <c r="S221" s="166"/>
      <c r="T221" s="167"/>
      <c r="AT221" s="161" t="s">
        <v>190</v>
      </c>
      <c r="AU221" s="161" t="s">
        <v>79</v>
      </c>
      <c r="AV221" s="13" t="s">
        <v>79</v>
      </c>
      <c r="AW221" s="13" t="s">
        <v>33</v>
      </c>
      <c r="AX221" s="13" t="s">
        <v>15</v>
      </c>
      <c r="AY221" s="161" t="s">
        <v>182</v>
      </c>
    </row>
    <row r="222" spans="1:65" s="2" customFormat="1" ht="16.5" customHeight="1">
      <c r="A222" s="33"/>
      <c r="B222" s="146"/>
      <c r="C222" s="147" t="s">
        <v>452</v>
      </c>
      <c r="D222" s="342" t="s">
        <v>184</v>
      </c>
      <c r="E222" s="148" t="s">
        <v>453</v>
      </c>
      <c r="F222" s="149" t="s">
        <v>454</v>
      </c>
      <c r="G222" s="150" t="s">
        <v>187</v>
      </c>
      <c r="H222" s="151">
        <v>38.48</v>
      </c>
      <c r="I222" s="152"/>
      <c r="J222" s="153">
        <f>ROUND(I222*H222,2)</f>
        <v>0</v>
      </c>
      <c r="K222" s="149" t="s">
        <v>188</v>
      </c>
      <c r="L222" s="34"/>
      <c r="M222" s="154" t="s">
        <v>3</v>
      </c>
      <c r="N222" s="155" t="s">
        <v>42</v>
      </c>
      <c r="O222" s="54"/>
      <c r="P222" s="156">
        <f>O222*H222</f>
        <v>0</v>
      </c>
      <c r="Q222" s="156">
        <v>0.0003</v>
      </c>
      <c r="R222" s="156">
        <f>Q222*H222</f>
        <v>0.011543999999999999</v>
      </c>
      <c r="S222" s="156">
        <v>0</v>
      </c>
      <c r="T222" s="157">
        <f>S222*H222</f>
        <v>0</v>
      </c>
      <c r="U222" s="33"/>
      <c r="V222" s="33"/>
      <c r="W222" s="33"/>
      <c r="X222" s="33"/>
      <c r="Y222" s="33"/>
      <c r="Z222" s="33"/>
      <c r="AA222" s="33"/>
      <c r="AB222" s="33"/>
      <c r="AC222" s="33"/>
      <c r="AD222" s="33"/>
      <c r="AE222" s="33"/>
      <c r="AR222" s="158" t="s">
        <v>269</v>
      </c>
      <c r="AT222" s="158" t="s">
        <v>184</v>
      </c>
      <c r="AU222" s="158" t="s">
        <v>79</v>
      </c>
      <c r="AY222" s="18" t="s">
        <v>182</v>
      </c>
      <c r="BE222" s="159">
        <f>IF(N222="základní",J222,0)</f>
        <v>0</v>
      </c>
      <c r="BF222" s="159">
        <f>IF(N222="snížená",J222,0)</f>
        <v>0</v>
      </c>
      <c r="BG222" s="159">
        <f>IF(N222="zákl. přenesená",J222,0)</f>
        <v>0</v>
      </c>
      <c r="BH222" s="159">
        <f>IF(N222="sníž. přenesená",J222,0)</f>
        <v>0</v>
      </c>
      <c r="BI222" s="159">
        <f>IF(N222="nulová",J222,0)</f>
        <v>0</v>
      </c>
      <c r="BJ222" s="18" t="s">
        <v>15</v>
      </c>
      <c r="BK222" s="159">
        <f>ROUND(I222*H222,2)</f>
        <v>0</v>
      </c>
      <c r="BL222" s="18" t="s">
        <v>269</v>
      </c>
      <c r="BM222" s="158" t="s">
        <v>620</v>
      </c>
    </row>
    <row r="223" spans="1:65" s="2" customFormat="1" ht="16.5" customHeight="1">
      <c r="A223" s="33"/>
      <c r="B223" s="146"/>
      <c r="C223" s="147" t="s">
        <v>456</v>
      </c>
      <c r="D223" s="342" t="s">
        <v>184</v>
      </c>
      <c r="E223" s="148" t="s">
        <v>457</v>
      </c>
      <c r="F223" s="149" t="s">
        <v>458</v>
      </c>
      <c r="G223" s="150" t="s">
        <v>194</v>
      </c>
      <c r="H223" s="151">
        <v>48</v>
      </c>
      <c r="I223" s="152"/>
      <c r="J223" s="153">
        <f>ROUND(I223*H223,2)</f>
        <v>0</v>
      </c>
      <c r="K223" s="149" t="s">
        <v>188</v>
      </c>
      <c r="L223" s="34"/>
      <c r="M223" s="154" t="s">
        <v>3</v>
      </c>
      <c r="N223" s="155" t="s">
        <v>42</v>
      </c>
      <c r="O223" s="54"/>
      <c r="P223" s="156">
        <f>O223*H223</f>
        <v>0</v>
      </c>
      <c r="Q223" s="156">
        <v>3E-05</v>
      </c>
      <c r="R223" s="156">
        <f>Q223*H223</f>
        <v>0.00144</v>
      </c>
      <c r="S223" s="156">
        <v>0</v>
      </c>
      <c r="T223" s="157">
        <f>S223*H223</f>
        <v>0</v>
      </c>
      <c r="U223" s="33"/>
      <c r="V223" s="33"/>
      <c r="W223" s="33"/>
      <c r="X223" s="33"/>
      <c r="Y223" s="33"/>
      <c r="Z223" s="33"/>
      <c r="AA223" s="33"/>
      <c r="AB223" s="33"/>
      <c r="AC223" s="33"/>
      <c r="AD223" s="33"/>
      <c r="AE223" s="33"/>
      <c r="AR223" s="158" t="s">
        <v>269</v>
      </c>
      <c r="AT223" s="158" t="s">
        <v>184</v>
      </c>
      <c r="AU223" s="158" t="s">
        <v>79</v>
      </c>
      <c r="AY223" s="18" t="s">
        <v>182</v>
      </c>
      <c r="BE223" s="159">
        <f>IF(N223="základní",J223,0)</f>
        <v>0</v>
      </c>
      <c r="BF223" s="159">
        <f>IF(N223="snížená",J223,0)</f>
        <v>0</v>
      </c>
      <c r="BG223" s="159">
        <f>IF(N223="zákl. přenesená",J223,0)</f>
        <v>0</v>
      </c>
      <c r="BH223" s="159">
        <f>IF(N223="sníž. přenesená",J223,0)</f>
        <v>0</v>
      </c>
      <c r="BI223" s="159">
        <f>IF(N223="nulová",J223,0)</f>
        <v>0</v>
      </c>
      <c r="BJ223" s="18" t="s">
        <v>15</v>
      </c>
      <c r="BK223" s="159">
        <f>ROUND(I223*H223,2)</f>
        <v>0</v>
      </c>
      <c r="BL223" s="18" t="s">
        <v>269</v>
      </c>
      <c r="BM223" s="158" t="s">
        <v>621</v>
      </c>
    </row>
    <row r="224" spans="2:51" s="15" customFormat="1" ht="12">
      <c r="B224" s="176"/>
      <c r="D224" s="350" t="s">
        <v>190</v>
      </c>
      <c r="E224" s="177" t="s">
        <v>3</v>
      </c>
      <c r="F224" s="178" t="s">
        <v>460</v>
      </c>
      <c r="H224" s="177" t="s">
        <v>3</v>
      </c>
      <c r="I224" s="179"/>
      <c r="L224" s="176"/>
      <c r="M224" s="180"/>
      <c r="N224" s="181"/>
      <c r="O224" s="181"/>
      <c r="P224" s="181"/>
      <c r="Q224" s="181"/>
      <c r="R224" s="181"/>
      <c r="S224" s="181"/>
      <c r="T224" s="182"/>
      <c r="AT224" s="177" t="s">
        <v>190</v>
      </c>
      <c r="AU224" s="177" t="s">
        <v>79</v>
      </c>
      <c r="AV224" s="15" t="s">
        <v>15</v>
      </c>
      <c r="AW224" s="15" t="s">
        <v>33</v>
      </c>
      <c r="AX224" s="15" t="s">
        <v>71</v>
      </c>
      <c r="AY224" s="177" t="s">
        <v>182</v>
      </c>
    </row>
    <row r="225" spans="2:51" s="13" customFormat="1" ht="12">
      <c r="B225" s="160"/>
      <c r="D225" s="350" t="s">
        <v>190</v>
      </c>
      <c r="E225" s="161" t="s">
        <v>3</v>
      </c>
      <c r="F225" s="162" t="s">
        <v>461</v>
      </c>
      <c r="H225" s="163">
        <v>15.8</v>
      </c>
      <c r="I225" s="164"/>
      <c r="L225" s="160"/>
      <c r="M225" s="165"/>
      <c r="N225" s="166"/>
      <c r="O225" s="166"/>
      <c r="P225" s="166"/>
      <c r="Q225" s="166"/>
      <c r="R225" s="166"/>
      <c r="S225" s="166"/>
      <c r="T225" s="167"/>
      <c r="AT225" s="161" t="s">
        <v>190</v>
      </c>
      <c r="AU225" s="161" t="s">
        <v>79</v>
      </c>
      <c r="AV225" s="13" t="s">
        <v>79</v>
      </c>
      <c r="AW225" s="13" t="s">
        <v>33</v>
      </c>
      <c r="AX225" s="13" t="s">
        <v>71</v>
      </c>
      <c r="AY225" s="161" t="s">
        <v>182</v>
      </c>
    </row>
    <row r="226" spans="2:51" s="15" customFormat="1" ht="12">
      <c r="B226" s="176"/>
      <c r="D226" s="350" t="s">
        <v>190</v>
      </c>
      <c r="E226" s="177" t="s">
        <v>3</v>
      </c>
      <c r="F226" s="178" t="s">
        <v>462</v>
      </c>
      <c r="H226" s="177" t="s">
        <v>3</v>
      </c>
      <c r="I226" s="179"/>
      <c r="L226" s="176"/>
      <c r="M226" s="180"/>
      <c r="N226" s="181"/>
      <c r="O226" s="181"/>
      <c r="P226" s="181"/>
      <c r="Q226" s="181"/>
      <c r="R226" s="181"/>
      <c r="S226" s="181"/>
      <c r="T226" s="182"/>
      <c r="AT226" s="177" t="s">
        <v>190</v>
      </c>
      <c r="AU226" s="177" t="s">
        <v>79</v>
      </c>
      <c r="AV226" s="15" t="s">
        <v>15</v>
      </c>
      <c r="AW226" s="15" t="s">
        <v>33</v>
      </c>
      <c r="AX226" s="15" t="s">
        <v>71</v>
      </c>
      <c r="AY226" s="177" t="s">
        <v>182</v>
      </c>
    </row>
    <row r="227" spans="2:51" s="13" customFormat="1" ht="12">
      <c r="B227" s="160"/>
      <c r="D227" s="350" t="s">
        <v>190</v>
      </c>
      <c r="E227" s="161" t="s">
        <v>3</v>
      </c>
      <c r="F227" s="162" t="s">
        <v>463</v>
      </c>
      <c r="H227" s="163">
        <v>19.2</v>
      </c>
      <c r="I227" s="164"/>
      <c r="L227" s="160"/>
      <c r="M227" s="165"/>
      <c r="N227" s="166"/>
      <c r="O227" s="166"/>
      <c r="P227" s="166"/>
      <c r="Q227" s="166"/>
      <c r="R227" s="166"/>
      <c r="S227" s="166"/>
      <c r="T227" s="167"/>
      <c r="AT227" s="161" t="s">
        <v>190</v>
      </c>
      <c r="AU227" s="161" t="s">
        <v>79</v>
      </c>
      <c r="AV227" s="13" t="s">
        <v>79</v>
      </c>
      <c r="AW227" s="13" t="s">
        <v>33</v>
      </c>
      <c r="AX227" s="13" t="s">
        <v>71</v>
      </c>
      <c r="AY227" s="161" t="s">
        <v>182</v>
      </c>
    </row>
    <row r="228" spans="2:51" s="13" customFormat="1" ht="12">
      <c r="B228" s="160"/>
      <c r="D228" s="350" t="s">
        <v>190</v>
      </c>
      <c r="E228" s="161" t="s">
        <v>3</v>
      </c>
      <c r="F228" s="162" t="s">
        <v>464</v>
      </c>
      <c r="H228" s="163">
        <v>5</v>
      </c>
      <c r="I228" s="164"/>
      <c r="L228" s="160"/>
      <c r="M228" s="165"/>
      <c r="N228" s="166"/>
      <c r="O228" s="166"/>
      <c r="P228" s="166"/>
      <c r="Q228" s="166"/>
      <c r="R228" s="166"/>
      <c r="S228" s="166"/>
      <c r="T228" s="167"/>
      <c r="AT228" s="161" t="s">
        <v>190</v>
      </c>
      <c r="AU228" s="161" t="s">
        <v>79</v>
      </c>
      <c r="AV228" s="13" t="s">
        <v>79</v>
      </c>
      <c r="AW228" s="13" t="s">
        <v>33</v>
      </c>
      <c r="AX228" s="13" t="s">
        <v>71</v>
      </c>
      <c r="AY228" s="161" t="s">
        <v>182</v>
      </c>
    </row>
    <row r="229" spans="2:51" s="15" customFormat="1" ht="12">
      <c r="B229" s="176"/>
      <c r="D229" s="350" t="s">
        <v>190</v>
      </c>
      <c r="E229" s="177" t="s">
        <v>3</v>
      </c>
      <c r="F229" s="178" t="s">
        <v>465</v>
      </c>
      <c r="H229" s="177" t="s">
        <v>3</v>
      </c>
      <c r="I229" s="179"/>
      <c r="L229" s="176"/>
      <c r="M229" s="180"/>
      <c r="N229" s="181"/>
      <c r="O229" s="181"/>
      <c r="P229" s="181"/>
      <c r="Q229" s="181"/>
      <c r="R229" s="181"/>
      <c r="S229" s="181"/>
      <c r="T229" s="182"/>
      <c r="AT229" s="177" t="s">
        <v>190</v>
      </c>
      <c r="AU229" s="177" t="s">
        <v>79</v>
      </c>
      <c r="AV229" s="15" t="s">
        <v>15</v>
      </c>
      <c r="AW229" s="15" t="s">
        <v>33</v>
      </c>
      <c r="AX229" s="15" t="s">
        <v>71</v>
      </c>
      <c r="AY229" s="177" t="s">
        <v>182</v>
      </c>
    </row>
    <row r="230" spans="2:51" s="13" customFormat="1" ht="12">
      <c r="B230" s="160"/>
      <c r="D230" s="350" t="s">
        <v>190</v>
      </c>
      <c r="E230" s="161" t="s">
        <v>3</v>
      </c>
      <c r="F230" s="162" t="s">
        <v>466</v>
      </c>
      <c r="H230" s="163">
        <v>8</v>
      </c>
      <c r="I230" s="164"/>
      <c r="L230" s="160"/>
      <c r="M230" s="165"/>
      <c r="N230" s="166"/>
      <c r="O230" s="166"/>
      <c r="P230" s="166"/>
      <c r="Q230" s="166"/>
      <c r="R230" s="166"/>
      <c r="S230" s="166"/>
      <c r="T230" s="167"/>
      <c r="AT230" s="161" t="s">
        <v>190</v>
      </c>
      <c r="AU230" s="161" t="s">
        <v>79</v>
      </c>
      <c r="AV230" s="13" t="s">
        <v>79</v>
      </c>
      <c r="AW230" s="13" t="s">
        <v>33</v>
      </c>
      <c r="AX230" s="13" t="s">
        <v>71</v>
      </c>
      <c r="AY230" s="161" t="s">
        <v>182</v>
      </c>
    </row>
    <row r="231" spans="2:51" s="14" customFormat="1" ht="12">
      <c r="B231" s="168"/>
      <c r="D231" s="350" t="s">
        <v>190</v>
      </c>
      <c r="E231" s="169" t="s">
        <v>3</v>
      </c>
      <c r="F231" s="170" t="s">
        <v>198</v>
      </c>
      <c r="H231" s="171">
        <v>48</v>
      </c>
      <c r="I231" s="172"/>
      <c r="L231" s="168"/>
      <c r="M231" s="173"/>
      <c r="N231" s="174"/>
      <c r="O231" s="174"/>
      <c r="P231" s="174"/>
      <c r="Q231" s="174"/>
      <c r="R231" s="174"/>
      <c r="S231" s="174"/>
      <c r="T231" s="175"/>
      <c r="AT231" s="169" t="s">
        <v>190</v>
      </c>
      <c r="AU231" s="169" t="s">
        <v>79</v>
      </c>
      <c r="AV231" s="14" t="s">
        <v>87</v>
      </c>
      <c r="AW231" s="14" t="s">
        <v>33</v>
      </c>
      <c r="AX231" s="14" t="s">
        <v>15</v>
      </c>
      <c r="AY231" s="169" t="s">
        <v>182</v>
      </c>
    </row>
    <row r="232" spans="1:65" s="2" customFormat="1" ht="44.25" customHeight="1">
      <c r="A232" s="33"/>
      <c r="B232" s="146"/>
      <c r="C232" s="147" t="s">
        <v>467</v>
      </c>
      <c r="D232" s="342" t="s">
        <v>184</v>
      </c>
      <c r="E232" s="148" t="s">
        <v>468</v>
      </c>
      <c r="F232" s="149" t="s">
        <v>469</v>
      </c>
      <c r="G232" s="150" t="s">
        <v>290</v>
      </c>
      <c r="H232" s="183"/>
      <c r="I232" s="152"/>
      <c r="J232" s="153">
        <f>ROUND(I232*H232,2)</f>
        <v>0</v>
      </c>
      <c r="K232" s="149" t="s">
        <v>188</v>
      </c>
      <c r="L232" s="34"/>
      <c r="M232" s="154" t="s">
        <v>3</v>
      </c>
      <c r="N232" s="155" t="s">
        <v>42</v>
      </c>
      <c r="O232" s="54"/>
      <c r="P232" s="156">
        <f>O232*H232</f>
        <v>0</v>
      </c>
      <c r="Q232" s="156">
        <v>0</v>
      </c>
      <c r="R232" s="156">
        <f>Q232*H232</f>
        <v>0</v>
      </c>
      <c r="S232" s="156">
        <v>0</v>
      </c>
      <c r="T232" s="157">
        <f>S232*H232</f>
        <v>0</v>
      </c>
      <c r="U232" s="33"/>
      <c r="V232" s="33"/>
      <c r="W232" s="33"/>
      <c r="X232" s="33"/>
      <c r="Y232" s="33"/>
      <c r="Z232" s="33"/>
      <c r="AA232" s="33"/>
      <c r="AB232" s="33"/>
      <c r="AC232" s="33"/>
      <c r="AD232" s="33"/>
      <c r="AE232" s="33"/>
      <c r="AR232" s="158" t="s">
        <v>269</v>
      </c>
      <c r="AT232" s="158" t="s">
        <v>184</v>
      </c>
      <c r="AU232" s="158" t="s">
        <v>79</v>
      </c>
      <c r="AY232" s="18" t="s">
        <v>182</v>
      </c>
      <c r="BE232" s="159">
        <f>IF(N232="základní",J232,0)</f>
        <v>0</v>
      </c>
      <c r="BF232" s="159">
        <f>IF(N232="snížená",J232,0)</f>
        <v>0</v>
      </c>
      <c r="BG232" s="159">
        <f>IF(N232="zákl. přenesená",J232,0)</f>
        <v>0</v>
      </c>
      <c r="BH232" s="159">
        <f>IF(N232="sníž. přenesená",J232,0)</f>
        <v>0</v>
      </c>
      <c r="BI232" s="159">
        <f>IF(N232="nulová",J232,0)</f>
        <v>0</v>
      </c>
      <c r="BJ232" s="18" t="s">
        <v>15</v>
      </c>
      <c r="BK232" s="159">
        <f>ROUND(I232*H232,2)</f>
        <v>0</v>
      </c>
      <c r="BL232" s="18" t="s">
        <v>269</v>
      </c>
      <c r="BM232" s="158" t="s">
        <v>622</v>
      </c>
    </row>
    <row r="233" spans="2:63" s="12" customFormat="1" ht="22.9" customHeight="1">
      <c r="B233" s="133"/>
      <c r="D233" s="351" t="s">
        <v>70</v>
      </c>
      <c r="E233" s="144" t="s">
        <v>471</v>
      </c>
      <c r="F233" s="144" t="s">
        <v>472</v>
      </c>
      <c r="I233" s="136"/>
      <c r="J233" s="145">
        <f>BK233</f>
        <v>0</v>
      </c>
      <c r="L233" s="133"/>
      <c r="M233" s="138"/>
      <c r="N233" s="139"/>
      <c r="O233" s="139"/>
      <c r="P233" s="140">
        <f>SUM(P234:P238)</f>
        <v>0</v>
      </c>
      <c r="Q233" s="139"/>
      <c r="R233" s="140">
        <f>SUM(R234:R238)</f>
        <v>0.0008695</v>
      </c>
      <c r="S233" s="139"/>
      <c r="T233" s="141">
        <f>SUM(T234:T238)</f>
        <v>0</v>
      </c>
      <c r="AR233" s="134" t="s">
        <v>79</v>
      </c>
      <c r="AT233" s="142" t="s">
        <v>70</v>
      </c>
      <c r="AU233" s="142" t="s">
        <v>15</v>
      </c>
      <c r="AY233" s="134" t="s">
        <v>182</v>
      </c>
      <c r="BK233" s="143">
        <f>SUM(BK234:BK238)</f>
        <v>0</v>
      </c>
    </row>
    <row r="234" spans="1:65" s="2" customFormat="1" ht="24">
      <c r="A234" s="33"/>
      <c r="B234" s="146"/>
      <c r="C234" s="147" t="s">
        <v>473</v>
      </c>
      <c r="D234" s="342" t="s">
        <v>184</v>
      </c>
      <c r="E234" s="148" t="s">
        <v>474</v>
      </c>
      <c r="F234" s="149" t="s">
        <v>475</v>
      </c>
      <c r="G234" s="150" t="s">
        <v>187</v>
      </c>
      <c r="H234" s="151">
        <v>2.35</v>
      </c>
      <c r="I234" s="152"/>
      <c r="J234" s="153">
        <f>ROUND(I234*H234,2)</f>
        <v>0</v>
      </c>
      <c r="K234" s="149" t="s">
        <v>188</v>
      </c>
      <c r="L234" s="34"/>
      <c r="M234" s="154" t="s">
        <v>3</v>
      </c>
      <c r="N234" s="155" t="s">
        <v>42</v>
      </c>
      <c r="O234" s="54"/>
      <c r="P234" s="156">
        <f>O234*H234</f>
        <v>0</v>
      </c>
      <c r="Q234" s="156">
        <v>0</v>
      </c>
      <c r="R234" s="156">
        <f>Q234*H234</f>
        <v>0</v>
      </c>
      <c r="S234" s="156">
        <v>0</v>
      </c>
      <c r="T234" s="157">
        <f>S234*H234</f>
        <v>0</v>
      </c>
      <c r="U234" s="33"/>
      <c r="V234" s="33"/>
      <c r="W234" s="33"/>
      <c r="X234" s="33"/>
      <c r="Y234" s="33"/>
      <c r="Z234" s="33"/>
      <c r="AA234" s="33"/>
      <c r="AB234" s="33"/>
      <c r="AC234" s="33"/>
      <c r="AD234" s="33"/>
      <c r="AE234" s="33"/>
      <c r="AR234" s="158" t="s">
        <v>269</v>
      </c>
      <c r="AT234" s="158" t="s">
        <v>184</v>
      </c>
      <c r="AU234" s="158" t="s">
        <v>79</v>
      </c>
      <c r="AY234" s="18" t="s">
        <v>182</v>
      </c>
      <c r="BE234" s="159">
        <f>IF(N234="základní",J234,0)</f>
        <v>0</v>
      </c>
      <c r="BF234" s="159">
        <f>IF(N234="snížená",J234,0)</f>
        <v>0</v>
      </c>
      <c r="BG234" s="159">
        <f>IF(N234="zákl. přenesená",J234,0)</f>
        <v>0</v>
      </c>
      <c r="BH234" s="159">
        <f>IF(N234="sníž. přenesená",J234,0)</f>
        <v>0</v>
      </c>
      <c r="BI234" s="159">
        <f>IF(N234="nulová",J234,0)</f>
        <v>0</v>
      </c>
      <c r="BJ234" s="18" t="s">
        <v>15</v>
      </c>
      <c r="BK234" s="159">
        <f>ROUND(I234*H234,2)</f>
        <v>0</v>
      </c>
      <c r="BL234" s="18" t="s">
        <v>269</v>
      </c>
      <c r="BM234" s="158" t="s">
        <v>623</v>
      </c>
    </row>
    <row r="235" spans="2:51" s="15" customFormat="1" ht="12">
      <c r="B235" s="176"/>
      <c r="D235" s="350" t="s">
        <v>190</v>
      </c>
      <c r="E235" s="177" t="s">
        <v>3</v>
      </c>
      <c r="F235" s="178" t="s">
        <v>477</v>
      </c>
      <c r="H235" s="177" t="s">
        <v>3</v>
      </c>
      <c r="I235" s="179"/>
      <c r="L235" s="176"/>
      <c r="M235" s="180"/>
      <c r="N235" s="181"/>
      <c r="O235" s="181"/>
      <c r="P235" s="181"/>
      <c r="Q235" s="181"/>
      <c r="R235" s="181"/>
      <c r="S235" s="181"/>
      <c r="T235" s="182"/>
      <c r="AT235" s="177" t="s">
        <v>190</v>
      </c>
      <c r="AU235" s="177" t="s">
        <v>79</v>
      </c>
      <c r="AV235" s="15" t="s">
        <v>15</v>
      </c>
      <c r="AW235" s="15" t="s">
        <v>33</v>
      </c>
      <c r="AX235" s="15" t="s">
        <v>71</v>
      </c>
      <c r="AY235" s="177" t="s">
        <v>182</v>
      </c>
    </row>
    <row r="236" spans="2:51" s="13" customFormat="1" ht="12">
      <c r="B236" s="160"/>
      <c r="D236" s="350" t="s">
        <v>190</v>
      </c>
      <c r="E236" s="161" t="s">
        <v>3</v>
      </c>
      <c r="F236" s="162" t="s">
        <v>478</v>
      </c>
      <c r="H236" s="163">
        <v>2.35</v>
      </c>
      <c r="I236" s="164"/>
      <c r="L236" s="160"/>
      <c r="M236" s="165"/>
      <c r="N236" s="166"/>
      <c r="O236" s="166"/>
      <c r="P236" s="166"/>
      <c r="Q236" s="166"/>
      <c r="R236" s="166"/>
      <c r="S236" s="166"/>
      <c r="T236" s="167"/>
      <c r="AT236" s="161" t="s">
        <v>190</v>
      </c>
      <c r="AU236" s="161" t="s">
        <v>79</v>
      </c>
      <c r="AV236" s="13" t="s">
        <v>79</v>
      </c>
      <c r="AW236" s="13" t="s">
        <v>33</v>
      </c>
      <c r="AX236" s="13" t="s">
        <v>15</v>
      </c>
      <c r="AY236" s="161" t="s">
        <v>182</v>
      </c>
    </row>
    <row r="237" spans="1:65" s="2" customFormat="1" ht="24">
      <c r="A237" s="33"/>
      <c r="B237" s="146"/>
      <c r="C237" s="147" t="s">
        <v>479</v>
      </c>
      <c r="D237" s="342" t="s">
        <v>184</v>
      </c>
      <c r="E237" s="148" t="s">
        <v>480</v>
      </c>
      <c r="F237" s="149" t="s">
        <v>481</v>
      </c>
      <c r="G237" s="150" t="s">
        <v>187</v>
      </c>
      <c r="H237" s="151">
        <v>2.35</v>
      </c>
      <c r="I237" s="152"/>
      <c r="J237" s="153">
        <f>ROUND(I237*H237,2)</f>
        <v>0</v>
      </c>
      <c r="K237" s="149" t="s">
        <v>188</v>
      </c>
      <c r="L237" s="34"/>
      <c r="M237" s="154" t="s">
        <v>3</v>
      </c>
      <c r="N237" s="155" t="s">
        <v>42</v>
      </c>
      <c r="O237" s="54"/>
      <c r="P237" s="156">
        <f>O237*H237</f>
        <v>0</v>
      </c>
      <c r="Q237" s="156">
        <v>0.00014</v>
      </c>
      <c r="R237" s="156">
        <f>Q237*H237</f>
        <v>0.000329</v>
      </c>
      <c r="S237" s="156">
        <v>0</v>
      </c>
      <c r="T237" s="157">
        <f>S237*H237</f>
        <v>0</v>
      </c>
      <c r="U237" s="33"/>
      <c r="V237" s="33"/>
      <c r="W237" s="33"/>
      <c r="X237" s="33"/>
      <c r="Y237" s="33"/>
      <c r="Z237" s="33"/>
      <c r="AA237" s="33"/>
      <c r="AB237" s="33"/>
      <c r="AC237" s="33"/>
      <c r="AD237" s="33"/>
      <c r="AE237" s="33"/>
      <c r="AR237" s="158" t="s">
        <v>269</v>
      </c>
      <c r="AT237" s="158" t="s">
        <v>184</v>
      </c>
      <c r="AU237" s="158" t="s">
        <v>79</v>
      </c>
      <c r="AY237" s="18" t="s">
        <v>182</v>
      </c>
      <c r="BE237" s="159">
        <f>IF(N237="základní",J237,0)</f>
        <v>0</v>
      </c>
      <c r="BF237" s="159">
        <f>IF(N237="snížená",J237,0)</f>
        <v>0</v>
      </c>
      <c r="BG237" s="159">
        <f>IF(N237="zákl. přenesená",J237,0)</f>
        <v>0</v>
      </c>
      <c r="BH237" s="159">
        <f>IF(N237="sníž. přenesená",J237,0)</f>
        <v>0</v>
      </c>
      <c r="BI237" s="159">
        <f>IF(N237="nulová",J237,0)</f>
        <v>0</v>
      </c>
      <c r="BJ237" s="18" t="s">
        <v>15</v>
      </c>
      <c r="BK237" s="159">
        <f>ROUND(I237*H237,2)</f>
        <v>0</v>
      </c>
      <c r="BL237" s="18" t="s">
        <v>269</v>
      </c>
      <c r="BM237" s="158" t="s">
        <v>624</v>
      </c>
    </row>
    <row r="238" spans="1:65" s="2" customFormat="1" ht="24">
      <c r="A238" s="33"/>
      <c r="B238" s="146"/>
      <c r="C238" s="147" t="s">
        <v>483</v>
      </c>
      <c r="D238" s="342" t="s">
        <v>184</v>
      </c>
      <c r="E238" s="148" t="s">
        <v>484</v>
      </c>
      <c r="F238" s="149" t="s">
        <v>485</v>
      </c>
      <c r="G238" s="150" t="s">
        <v>187</v>
      </c>
      <c r="H238" s="151">
        <v>2.35</v>
      </c>
      <c r="I238" s="152"/>
      <c r="J238" s="153">
        <f>ROUND(I238*H238,2)</f>
        <v>0</v>
      </c>
      <c r="K238" s="149" t="s">
        <v>188</v>
      </c>
      <c r="L238" s="34"/>
      <c r="M238" s="154" t="s">
        <v>3</v>
      </c>
      <c r="N238" s="155" t="s">
        <v>42</v>
      </c>
      <c r="O238" s="54"/>
      <c r="P238" s="156">
        <f>O238*H238</f>
        <v>0</v>
      </c>
      <c r="Q238" s="156">
        <v>0.00023</v>
      </c>
      <c r="R238" s="156">
        <f>Q238*H238</f>
        <v>0.0005405000000000001</v>
      </c>
      <c r="S238" s="156">
        <v>0</v>
      </c>
      <c r="T238" s="157">
        <f>S238*H238</f>
        <v>0</v>
      </c>
      <c r="U238" s="33"/>
      <c r="V238" s="33"/>
      <c r="W238" s="33"/>
      <c r="X238" s="33"/>
      <c r="Y238" s="33"/>
      <c r="Z238" s="33"/>
      <c r="AA238" s="33"/>
      <c r="AB238" s="33"/>
      <c r="AC238" s="33"/>
      <c r="AD238" s="33"/>
      <c r="AE238" s="33"/>
      <c r="AR238" s="158" t="s">
        <v>269</v>
      </c>
      <c r="AT238" s="158" t="s">
        <v>184</v>
      </c>
      <c r="AU238" s="158" t="s">
        <v>79</v>
      </c>
      <c r="AY238" s="18" t="s">
        <v>182</v>
      </c>
      <c r="BE238" s="159">
        <f>IF(N238="základní",J238,0)</f>
        <v>0</v>
      </c>
      <c r="BF238" s="159">
        <f>IF(N238="snížená",J238,0)</f>
        <v>0</v>
      </c>
      <c r="BG238" s="159">
        <f>IF(N238="zákl. přenesená",J238,0)</f>
        <v>0</v>
      </c>
      <c r="BH238" s="159">
        <f>IF(N238="sníž. přenesená",J238,0)</f>
        <v>0</v>
      </c>
      <c r="BI238" s="159">
        <f>IF(N238="nulová",J238,0)</f>
        <v>0</v>
      </c>
      <c r="BJ238" s="18" t="s">
        <v>15</v>
      </c>
      <c r="BK238" s="159">
        <f>ROUND(I238*H238,2)</f>
        <v>0</v>
      </c>
      <c r="BL238" s="18" t="s">
        <v>269</v>
      </c>
      <c r="BM238" s="158" t="s">
        <v>625</v>
      </c>
    </row>
    <row r="239" spans="2:63" s="12" customFormat="1" ht="22.9" customHeight="1">
      <c r="B239" s="133"/>
      <c r="D239" s="351" t="s">
        <v>70</v>
      </c>
      <c r="E239" s="144" t="s">
        <v>487</v>
      </c>
      <c r="F239" s="144" t="s">
        <v>488</v>
      </c>
      <c r="I239" s="136"/>
      <c r="J239" s="145">
        <f>BK239</f>
        <v>0</v>
      </c>
      <c r="L239" s="133"/>
      <c r="M239" s="138"/>
      <c r="N239" s="139"/>
      <c r="O239" s="139"/>
      <c r="P239" s="140">
        <f>SUM(P240:P242)</f>
        <v>0</v>
      </c>
      <c r="Q239" s="139"/>
      <c r="R239" s="140">
        <f>SUM(R240:R242)</f>
        <v>0.00441</v>
      </c>
      <c r="S239" s="139"/>
      <c r="T239" s="141">
        <f>SUM(T240:T242)</f>
        <v>0</v>
      </c>
      <c r="AR239" s="134" t="s">
        <v>79</v>
      </c>
      <c r="AT239" s="142" t="s">
        <v>70</v>
      </c>
      <c r="AU239" s="142" t="s">
        <v>15</v>
      </c>
      <c r="AY239" s="134" t="s">
        <v>182</v>
      </c>
      <c r="BK239" s="143">
        <f>SUM(BK240:BK242)</f>
        <v>0</v>
      </c>
    </row>
    <row r="240" spans="1:65" s="2" customFormat="1" ht="24">
      <c r="A240" s="33"/>
      <c r="B240" s="146"/>
      <c r="C240" s="147" t="s">
        <v>489</v>
      </c>
      <c r="D240" s="342" t="s">
        <v>184</v>
      </c>
      <c r="E240" s="148" t="s">
        <v>490</v>
      </c>
      <c r="F240" s="149" t="s">
        <v>491</v>
      </c>
      <c r="G240" s="150" t="s">
        <v>187</v>
      </c>
      <c r="H240" s="151">
        <v>9</v>
      </c>
      <c r="I240" s="152"/>
      <c r="J240" s="153">
        <f>ROUND(I240*H240,2)</f>
        <v>0</v>
      </c>
      <c r="K240" s="149" t="s">
        <v>188</v>
      </c>
      <c r="L240" s="34"/>
      <c r="M240" s="154" t="s">
        <v>3</v>
      </c>
      <c r="N240" s="155" t="s">
        <v>42</v>
      </c>
      <c r="O240" s="54"/>
      <c r="P240" s="156">
        <f>O240*H240</f>
        <v>0</v>
      </c>
      <c r="Q240" s="156">
        <v>0.0002</v>
      </c>
      <c r="R240" s="156">
        <f>Q240*H240</f>
        <v>0.0018000000000000002</v>
      </c>
      <c r="S240" s="156">
        <v>0</v>
      </c>
      <c r="T240" s="157">
        <f>S240*H240</f>
        <v>0</v>
      </c>
      <c r="U240" s="33"/>
      <c r="V240" s="33"/>
      <c r="W240" s="33"/>
      <c r="X240" s="33"/>
      <c r="Y240" s="33"/>
      <c r="Z240" s="33"/>
      <c r="AA240" s="33"/>
      <c r="AB240" s="33"/>
      <c r="AC240" s="33"/>
      <c r="AD240" s="33"/>
      <c r="AE240" s="33"/>
      <c r="AR240" s="158" t="s">
        <v>269</v>
      </c>
      <c r="AT240" s="158" t="s">
        <v>184</v>
      </c>
      <c r="AU240" s="158" t="s">
        <v>79</v>
      </c>
      <c r="AY240" s="18" t="s">
        <v>182</v>
      </c>
      <c r="BE240" s="159">
        <f>IF(N240="základní",J240,0)</f>
        <v>0</v>
      </c>
      <c r="BF240" s="159">
        <f>IF(N240="snížená",J240,0)</f>
        <v>0</v>
      </c>
      <c r="BG240" s="159">
        <f>IF(N240="zákl. přenesená",J240,0)</f>
        <v>0</v>
      </c>
      <c r="BH240" s="159">
        <f>IF(N240="sníž. přenesená",J240,0)</f>
        <v>0</v>
      </c>
      <c r="BI240" s="159">
        <f>IF(N240="nulová",J240,0)</f>
        <v>0</v>
      </c>
      <c r="BJ240" s="18" t="s">
        <v>15</v>
      </c>
      <c r="BK240" s="159">
        <f>ROUND(I240*H240,2)</f>
        <v>0</v>
      </c>
      <c r="BL240" s="18" t="s">
        <v>269</v>
      </c>
      <c r="BM240" s="158" t="s">
        <v>626</v>
      </c>
    </row>
    <row r="241" spans="2:51" s="13" customFormat="1" ht="12">
      <c r="B241" s="160"/>
      <c r="D241" s="350" t="s">
        <v>190</v>
      </c>
      <c r="E241" s="161" t="s">
        <v>3</v>
      </c>
      <c r="F241" s="162" t="s">
        <v>226</v>
      </c>
      <c r="H241" s="163">
        <v>9</v>
      </c>
      <c r="I241" s="164"/>
      <c r="L241" s="160"/>
      <c r="M241" s="165"/>
      <c r="N241" s="166"/>
      <c r="O241" s="166"/>
      <c r="P241" s="166"/>
      <c r="Q241" s="166"/>
      <c r="R241" s="166"/>
      <c r="S241" s="166"/>
      <c r="T241" s="167"/>
      <c r="AT241" s="161" t="s">
        <v>190</v>
      </c>
      <c r="AU241" s="161" t="s">
        <v>79</v>
      </c>
      <c r="AV241" s="13" t="s">
        <v>79</v>
      </c>
      <c r="AW241" s="13" t="s">
        <v>33</v>
      </c>
      <c r="AX241" s="13" t="s">
        <v>15</v>
      </c>
      <c r="AY241" s="161" t="s">
        <v>182</v>
      </c>
    </row>
    <row r="242" spans="1:65" s="2" customFormat="1" ht="36">
      <c r="A242" s="33"/>
      <c r="B242" s="146"/>
      <c r="C242" s="147" t="s">
        <v>493</v>
      </c>
      <c r="D242" s="342" t="s">
        <v>184</v>
      </c>
      <c r="E242" s="148" t="s">
        <v>494</v>
      </c>
      <c r="F242" s="149" t="s">
        <v>495</v>
      </c>
      <c r="G242" s="150" t="s">
        <v>187</v>
      </c>
      <c r="H242" s="151">
        <v>9</v>
      </c>
      <c r="I242" s="152"/>
      <c r="J242" s="153">
        <f>ROUND(I242*H242,2)</f>
        <v>0</v>
      </c>
      <c r="K242" s="149" t="s">
        <v>188</v>
      </c>
      <c r="L242" s="34"/>
      <c r="M242" s="194" t="s">
        <v>3</v>
      </c>
      <c r="N242" s="195" t="s">
        <v>42</v>
      </c>
      <c r="O242" s="196"/>
      <c r="P242" s="197">
        <f>O242*H242</f>
        <v>0</v>
      </c>
      <c r="Q242" s="197">
        <v>0.00029</v>
      </c>
      <c r="R242" s="197">
        <f>Q242*H242</f>
        <v>0.00261</v>
      </c>
      <c r="S242" s="197">
        <v>0</v>
      </c>
      <c r="T242" s="198">
        <f>S242*H242</f>
        <v>0</v>
      </c>
      <c r="U242" s="33"/>
      <c r="V242" s="33"/>
      <c r="W242" s="33"/>
      <c r="X242" s="33"/>
      <c r="Y242" s="33"/>
      <c r="Z242" s="33"/>
      <c r="AA242" s="33"/>
      <c r="AB242" s="33"/>
      <c r="AC242" s="33"/>
      <c r="AD242" s="33"/>
      <c r="AE242" s="33"/>
      <c r="AR242" s="158" t="s">
        <v>269</v>
      </c>
      <c r="AT242" s="158" t="s">
        <v>184</v>
      </c>
      <c r="AU242" s="158" t="s">
        <v>79</v>
      </c>
      <c r="AY242" s="18" t="s">
        <v>182</v>
      </c>
      <c r="BE242" s="159">
        <f>IF(N242="základní",J242,0)</f>
        <v>0</v>
      </c>
      <c r="BF242" s="159">
        <f>IF(N242="snížená",J242,0)</f>
        <v>0</v>
      </c>
      <c r="BG242" s="159">
        <f>IF(N242="zákl. přenesená",J242,0)</f>
        <v>0</v>
      </c>
      <c r="BH242" s="159">
        <f>IF(N242="sníž. přenesená",J242,0)</f>
        <v>0</v>
      </c>
      <c r="BI242" s="159">
        <f>IF(N242="nulová",J242,0)</f>
        <v>0</v>
      </c>
      <c r="BJ242" s="18" t="s">
        <v>15</v>
      </c>
      <c r="BK242" s="159">
        <f>ROUND(I242*H242,2)</f>
        <v>0</v>
      </c>
      <c r="BL242" s="18" t="s">
        <v>269</v>
      </c>
      <c r="BM242" s="158" t="s">
        <v>627</v>
      </c>
    </row>
    <row r="243" spans="1:31" s="2" customFormat="1" ht="6.95" customHeight="1">
      <c r="A243" s="33"/>
      <c r="B243" s="43"/>
      <c r="C243" s="44"/>
      <c r="D243" s="44"/>
      <c r="E243" s="44"/>
      <c r="F243" s="44"/>
      <c r="G243" s="44"/>
      <c r="H243" s="44"/>
      <c r="I243" s="44"/>
      <c r="J243" s="44"/>
      <c r="K243" s="44"/>
      <c r="L243" s="34"/>
      <c r="M243" s="33"/>
      <c r="O243" s="33"/>
      <c r="P243" s="33"/>
      <c r="Q243" s="33"/>
      <c r="R243" s="33"/>
      <c r="S243" s="33"/>
      <c r="T243" s="33"/>
      <c r="U243" s="33"/>
      <c r="V243" s="33"/>
      <c r="W243" s="33"/>
      <c r="X243" s="33"/>
      <c r="Y243" s="33"/>
      <c r="Z243" s="33"/>
      <c r="AA243" s="33"/>
      <c r="AB243" s="33"/>
      <c r="AC243" s="33"/>
      <c r="AD243" s="33"/>
      <c r="AE243" s="33"/>
    </row>
  </sheetData>
  <autoFilter ref="C107:K242"/>
  <mergeCells count="15">
    <mergeCell ref="E94:H94"/>
    <mergeCell ref="E98:H98"/>
    <mergeCell ref="E96:H96"/>
    <mergeCell ref="E100:H100"/>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3"/>
  <sheetViews>
    <sheetView showGridLines="0" workbookViewId="0" topLeftCell="A94">
      <selection activeCell="D111" sqref="D111:D24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95</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628</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ROUND(J108,2)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ROUND((SUM(BE108:BE242)),2)</f>
        <v>0</v>
      </c>
      <c r="G37" s="33"/>
      <c r="H37" s="33"/>
      <c r="I37" s="105">
        <v>0.21</v>
      </c>
      <c r="J37" s="104">
        <f>ROUND(((SUM(BE108:BE242))*I37),2)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ROUND((SUM(BF108:BF242)),2)</f>
        <v>0</v>
      </c>
      <c r="G38" s="33"/>
      <c r="H38" s="33"/>
      <c r="I38" s="105">
        <v>0.15</v>
      </c>
      <c r="J38" s="104">
        <f>ROUND(((SUM(BF108:BF242))*I38),2)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ROUND((SUM(BG108:BG242)),2)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ROUND((SUM(BH108:BH242)),2)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ROUND((SUM(BI108:BI242)),2)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2 - Typ B</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J108</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J109</f>
        <v>0</v>
      </c>
      <c r="L68" s="115"/>
    </row>
    <row r="69" spans="2:12" s="10" customFormat="1" ht="19.9" customHeight="1">
      <c r="B69" s="119"/>
      <c r="D69" s="120" t="s">
        <v>151</v>
      </c>
      <c r="E69" s="121"/>
      <c r="F69" s="121"/>
      <c r="G69" s="121"/>
      <c r="H69" s="121"/>
      <c r="I69" s="121"/>
      <c r="J69" s="122">
        <f>J110</f>
        <v>0</v>
      </c>
      <c r="L69" s="119"/>
    </row>
    <row r="70" spans="2:12" s="10" customFormat="1" ht="19.9" customHeight="1">
      <c r="B70" s="119"/>
      <c r="D70" s="120" t="s">
        <v>152</v>
      </c>
      <c r="E70" s="121"/>
      <c r="F70" s="121"/>
      <c r="G70" s="121"/>
      <c r="H70" s="121"/>
      <c r="I70" s="121"/>
      <c r="J70" s="122">
        <f>J119</f>
        <v>0</v>
      </c>
      <c r="L70" s="119"/>
    </row>
    <row r="71" spans="2:12" s="10" customFormat="1" ht="19.9" customHeight="1">
      <c r="B71" s="119"/>
      <c r="D71" s="120" t="s">
        <v>153</v>
      </c>
      <c r="E71" s="121"/>
      <c r="F71" s="121"/>
      <c r="G71" s="121"/>
      <c r="H71" s="121"/>
      <c r="I71" s="121"/>
      <c r="J71" s="122">
        <f>J132</f>
        <v>0</v>
      </c>
      <c r="L71" s="119"/>
    </row>
    <row r="72" spans="2:12" s="10" customFormat="1" ht="14.85" customHeight="1">
      <c r="B72" s="119"/>
      <c r="D72" s="120" t="s">
        <v>154</v>
      </c>
      <c r="E72" s="121"/>
      <c r="F72" s="121"/>
      <c r="G72" s="121"/>
      <c r="H72" s="121"/>
      <c r="I72" s="121"/>
      <c r="J72" s="122">
        <f>J133</f>
        <v>0</v>
      </c>
      <c r="L72" s="119"/>
    </row>
    <row r="73" spans="2:12" s="10" customFormat="1" ht="14.85" customHeight="1">
      <c r="B73" s="119"/>
      <c r="D73" s="120" t="s">
        <v>155</v>
      </c>
      <c r="E73" s="121"/>
      <c r="F73" s="121"/>
      <c r="G73" s="121"/>
      <c r="H73" s="121"/>
      <c r="I73" s="121"/>
      <c r="J73" s="122">
        <f>J135</f>
        <v>0</v>
      </c>
      <c r="L73" s="119"/>
    </row>
    <row r="74" spans="2:12" s="10" customFormat="1" ht="19.9" customHeight="1">
      <c r="B74" s="119"/>
      <c r="D74" s="120" t="s">
        <v>156</v>
      </c>
      <c r="E74" s="121"/>
      <c r="F74" s="121"/>
      <c r="G74" s="121"/>
      <c r="H74" s="121"/>
      <c r="I74" s="121"/>
      <c r="J74" s="122">
        <f>J143</f>
        <v>0</v>
      </c>
      <c r="L74" s="119"/>
    </row>
    <row r="75" spans="2:12" s="10" customFormat="1" ht="19.9" customHeight="1">
      <c r="B75" s="119"/>
      <c r="D75" s="120" t="s">
        <v>157</v>
      </c>
      <c r="E75" s="121"/>
      <c r="F75" s="121"/>
      <c r="G75" s="121"/>
      <c r="H75" s="121"/>
      <c r="I75" s="121"/>
      <c r="J75" s="122">
        <f>J149</f>
        <v>0</v>
      </c>
      <c r="L75" s="119"/>
    </row>
    <row r="76" spans="2:12" s="9" customFormat="1" ht="24.95" customHeight="1">
      <c r="B76" s="115"/>
      <c r="D76" s="116" t="s">
        <v>158</v>
      </c>
      <c r="E76" s="117"/>
      <c r="F76" s="117"/>
      <c r="G76" s="117"/>
      <c r="H76" s="117"/>
      <c r="I76" s="117"/>
      <c r="J76" s="118">
        <f>J151</f>
        <v>0</v>
      </c>
      <c r="L76" s="115"/>
    </row>
    <row r="77" spans="2:12" s="10" customFormat="1" ht="19.9" customHeight="1">
      <c r="B77" s="119"/>
      <c r="D77" s="120" t="s">
        <v>159</v>
      </c>
      <c r="E77" s="121"/>
      <c r="F77" s="121"/>
      <c r="G77" s="121"/>
      <c r="H77" s="121"/>
      <c r="I77" s="121"/>
      <c r="J77" s="122">
        <f>J152</f>
        <v>0</v>
      </c>
      <c r="L77" s="119"/>
    </row>
    <row r="78" spans="2:12" s="10" customFormat="1" ht="19.9" customHeight="1">
      <c r="B78" s="119"/>
      <c r="D78" s="120" t="s">
        <v>160</v>
      </c>
      <c r="E78" s="121"/>
      <c r="F78" s="121"/>
      <c r="G78" s="121"/>
      <c r="H78" s="121"/>
      <c r="I78" s="121"/>
      <c r="J78" s="122">
        <f>J165</f>
        <v>0</v>
      </c>
      <c r="L78" s="119"/>
    </row>
    <row r="79" spans="2:12" s="10" customFormat="1" ht="19.9" customHeight="1">
      <c r="B79" s="119"/>
      <c r="D79" s="120" t="s">
        <v>161</v>
      </c>
      <c r="E79" s="121"/>
      <c r="F79" s="121"/>
      <c r="G79" s="121"/>
      <c r="H79" s="121"/>
      <c r="I79" s="121"/>
      <c r="J79" s="122">
        <f>J174</f>
        <v>0</v>
      </c>
      <c r="L79" s="119"/>
    </row>
    <row r="80" spans="2:12" s="10" customFormat="1" ht="19.9" customHeight="1">
      <c r="B80" s="119"/>
      <c r="D80" s="120" t="s">
        <v>162</v>
      </c>
      <c r="E80" s="121"/>
      <c r="F80" s="121"/>
      <c r="G80" s="121"/>
      <c r="H80" s="121"/>
      <c r="I80" s="121"/>
      <c r="J80" s="122">
        <f>J180</f>
        <v>0</v>
      </c>
      <c r="L80" s="119"/>
    </row>
    <row r="81" spans="2:12" s="10" customFormat="1" ht="19.9" customHeight="1">
      <c r="B81" s="119"/>
      <c r="D81" s="120" t="s">
        <v>163</v>
      </c>
      <c r="E81" s="121"/>
      <c r="F81" s="121"/>
      <c r="G81" s="121"/>
      <c r="H81" s="121"/>
      <c r="I81" s="121"/>
      <c r="J81" s="122">
        <f>J187</f>
        <v>0</v>
      </c>
      <c r="L81" s="119"/>
    </row>
    <row r="82" spans="2:12" s="10" customFormat="1" ht="19.9" customHeight="1">
      <c r="B82" s="119"/>
      <c r="D82" s="120" t="s">
        <v>164</v>
      </c>
      <c r="E82" s="121"/>
      <c r="F82" s="121"/>
      <c r="G82" s="121"/>
      <c r="H82" s="121"/>
      <c r="I82" s="121"/>
      <c r="J82" s="122">
        <f>J197</f>
        <v>0</v>
      </c>
      <c r="L82" s="119"/>
    </row>
    <row r="83" spans="2:12" s="10" customFormat="1" ht="19.9" customHeight="1">
      <c r="B83" s="119"/>
      <c r="D83" s="120" t="s">
        <v>165</v>
      </c>
      <c r="E83" s="121"/>
      <c r="F83" s="121"/>
      <c r="G83" s="121"/>
      <c r="H83" s="121"/>
      <c r="I83" s="121"/>
      <c r="J83" s="122">
        <f>J224</f>
        <v>0</v>
      </c>
      <c r="L83" s="119"/>
    </row>
    <row r="84" spans="2:12" s="10" customFormat="1" ht="19.9" customHeight="1">
      <c r="B84" s="119"/>
      <c r="D84" s="120" t="s">
        <v>166</v>
      </c>
      <c r="E84" s="121"/>
      <c r="F84" s="121"/>
      <c r="G84" s="121"/>
      <c r="H84" s="121"/>
      <c r="I84" s="121"/>
      <c r="J84" s="122">
        <f>J230</f>
        <v>0</v>
      </c>
      <c r="L84" s="119"/>
    </row>
    <row r="85" spans="1:31" s="2" customFormat="1" ht="21.75" customHeight="1">
      <c r="A85" s="33"/>
      <c r="B85" s="34"/>
      <c r="C85" s="33"/>
      <c r="D85" s="33"/>
      <c r="E85" s="33"/>
      <c r="F85" s="33"/>
      <c r="G85" s="33"/>
      <c r="H85" s="33"/>
      <c r="I85" s="33"/>
      <c r="J85" s="33"/>
      <c r="K85" s="33"/>
      <c r="L85" s="99"/>
      <c r="S85" s="33"/>
      <c r="T85" s="33"/>
      <c r="U85" s="33"/>
      <c r="V85" s="33"/>
      <c r="W85" s="33"/>
      <c r="X85" s="33"/>
      <c r="Y85" s="33"/>
      <c r="Z85" s="33"/>
      <c r="AA85" s="33"/>
      <c r="AB85" s="33"/>
      <c r="AC85" s="33"/>
      <c r="AD85" s="33"/>
      <c r="AE85" s="33"/>
    </row>
    <row r="86" spans="1:31" s="2" customFormat="1" ht="6.95" customHeight="1">
      <c r="A86" s="33"/>
      <c r="B86" s="43"/>
      <c r="C86" s="44"/>
      <c r="D86" s="44"/>
      <c r="E86" s="44"/>
      <c r="F86" s="44"/>
      <c r="G86" s="44"/>
      <c r="H86" s="44"/>
      <c r="I86" s="44"/>
      <c r="J86" s="44"/>
      <c r="K86" s="44"/>
      <c r="L86" s="99"/>
      <c r="S86" s="33"/>
      <c r="T86" s="33"/>
      <c r="U86" s="33"/>
      <c r="V86" s="33"/>
      <c r="W86" s="33"/>
      <c r="X86" s="33"/>
      <c r="Y86" s="33"/>
      <c r="Z86" s="33"/>
      <c r="AA86" s="33"/>
      <c r="AB86" s="33"/>
      <c r="AC86" s="33"/>
      <c r="AD86" s="33"/>
      <c r="AE86" s="33"/>
    </row>
    <row r="90" spans="1:31" s="2" customFormat="1" ht="6.95" customHeight="1">
      <c r="A90" s="33"/>
      <c r="B90" s="45"/>
      <c r="C90" s="46"/>
      <c r="D90" s="46"/>
      <c r="E90" s="46"/>
      <c r="F90" s="46"/>
      <c r="G90" s="46"/>
      <c r="H90" s="46"/>
      <c r="I90" s="46"/>
      <c r="J90" s="46"/>
      <c r="K90" s="46"/>
      <c r="L90" s="99"/>
      <c r="S90" s="33"/>
      <c r="T90" s="33"/>
      <c r="U90" s="33"/>
      <c r="V90" s="33"/>
      <c r="W90" s="33"/>
      <c r="X90" s="33"/>
      <c r="Y90" s="33"/>
      <c r="Z90" s="33"/>
      <c r="AA90" s="33"/>
      <c r="AB90" s="33"/>
      <c r="AC90" s="33"/>
      <c r="AD90" s="33"/>
      <c r="AE90" s="33"/>
    </row>
    <row r="91" spans="1:31" s="2" customFormat="1" ht="24.95" customHeight="1">
      <c r="A91" s="33"/>
      <c r="B91" s="34"/>
      <c r="C91" s="22" t="s">
        <v>167</v>
      </c>
      <c r="D91" s="33"/>
      <c r="E91" s="33"/>
      <c r="F91" s="33"/>
      <c r="G91" s="33"/>
      <c r="H91" s="33"/>
      <c r="I91" s="33"/>
      <c r="J91" s="33"/>
      <c r="K91" s="33"/>
      <c r="L91" s="99"/>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99"/>
      <c r="S92" s="33"/>
      <c r="T92" s="33"/>
      <c r="U92" s="33"/>
      <c r="V92" s="33"/>
      <c r="W92" s="33"/>
      <c r="X92" s="33"/>
      <c r="Y92" s="33"/>
      <c r="Z92" s="33"/>
      <c r="AA92" s="33"/>
      <c r="AB92" s="33"/>
      <c r="AC92" s="33"/>
      <c r="AD92" s="33"/>
      <c r="AE92" s="33"/>
    </row>
    <row r="93" spans="1:31" s="2" customFormat="1" ht="12" customHeight="1">
      <c r="A93" s="33"/>
      <c r="B93" s="34"/>
      <c r="C93" s="28" t="s">
        <v>17</v>
      </c>
      <c r="D93" s="33"/>
      <c r="E93" s="33"/>
      <c r="F93" s="33"/>
      <c r="G93" s="33"/>
      <c r="H93" s="33"/>
      <c r="I93" s="33"/>
      <c r="J93" s="33"/>
      <c r="K93" s="33"/>
      <c r="L93" s="99"/>
      <c r="S93" s="33"/>
      <c r="T93" s="33"/>
      <c r="U93" s="33"/>
      <c r="V93" s="33"/>
      <c r="W93" s="33"/>
      <c r="X93" s="33"/>
      <c r="Y93" s="33"/>
      <c r="Z93" s="33"/>
      <c r="AA93" s="33"/>
      <c r="AB93" s="33"/>
      <c r="AC93" s="33"/>
      <c r="AD93" s="33"/>
      <c r="AE93" s="33"/>
    </row>
    <row r="94" spans="1:31" s="2" customFormat="1" ht="16.5" customHeight="1">
      <c r="A94" s="33"/>
      <c r="B94" s="34"/>
      <c r="C94" s="33"/>
      <c r="D94" s="33"/>
      <c r="E94" s="326" t="str">
        <f>E7</f>
        <v>Rekonstrukce koupelen</v>
      </c>
      <c r="F94" s="327"/>
      <c r="G94" s="327"/>
      <c r="H94" s="327"/>
      <c r="I94" s="33"/>
      <c r="J94" s="33"/>
      <c r="K94" s="33"/>
      <c r="L94" s="99"/>
      <c r="S94" s="33"/>
      <c r="T94" s="33"/>
      <c r="U94" s="33"/>
      <c r="V94" s="33"/>
      <c r="W94" s="33"/>
      <c r="X94" s="33"/>
      <c r="Y94" s="33"/>
      <c r="Z94" s="33"/>
      <c r="AA94" s="33"/>
      <c r="AB94" s="33"/>
      <c r="AC94" s="33"/>
      <c r="AD94" s="33"/>
      <c r="AE94" s="33"/>
    </row>
    <row r="95" spans="2:12" s="1" customFormat="1" ht="12" customHeight="1">
      <c r="B95" s="21"/>
      <c r="C95" s="28" t="s">
        <v>139</v>
      </c>
      <c r="L95" s="21"/>
    </row>
    <row r="96" spans="2:12" s="1" customFormat="1" ht="16.5" customHeight="1">
      <c r="B96" s="21"/>
      <c r="E96" s="326" t="s">
        <v>140</v>
      </c>
      <c r="F96" s="301"/>
      <c r="G96" s="301"/>
      <c r="H96" s="301"/>
      <c r="L96" s="21"/>
    </row>
    <row r="97" spans="2:12" s="1" customFormat="1" ht="12" customHeight="1">
      <c r="B97" s="21"/>
      <c r="C97" s="28" t="s">
        <v>141</v>
      </c>
      <c r="L97" s="21"/>
    </row>
    <row r="98" spans="1:31" s="2" customFormat="1" ht="16.5" customHeight="1">
      <c r="A98" s="33"/>
      <c r="B98" s="34"/>
      <c r="C98" s="33"/>
      <c r="D98" s="33"/>
      <c r="E98" s="328" t="s">
        <v>142</v>
      </c>
      <c r="F98" s="329"/>
      <c r="G98" s="329"/>
      <c r="H98" s="329"/>
      <c r="I98" s="33"/>
      <c r="J98" s="33"/>
      <c r="K98" s="33"/>
      <c r="L98" s="99"/>
      <c r="S98" s="33"/>
      <c r="T98" s="33"/>
      <c r="U98" s="33"/>
      <c r="V98" s="33"/>
      <c r="W98" s="33"/>
      <c r="X98" s="33"/>
      <c r="Y98" s="33"/>
      <c r="Z98" s="33"/>
      <c r="AA98" s="33"/>
      <c r="AB98" s="33"/>
      <c r="AC98" s="33"/>
      <c r="AD98" s="33"/>
      <c r="AE98" s="33"/>
    </row>
    <row r="99" spans="1:31" s="2" customFormat="1" ht="12" customHeight="1">
      <c r="A99" s="33"/>
      <c r="B99" s="34"/>
      <c r="C99" s="28" t="s">
        <v>143</v>
      </c>
      <c r="D99" s="33"/>
      <c r="E99" s="33"/>
      <c r="F99" s="33"/>
      <c r="G99" s="33"/>
      <c r="H99" s="33"/>
      <c r="I99" s="33"/>
      <c r="J99" s="33"/>
      <c r="K99" s="33"/>
      <c r="L99" s="99"/>
      <c r="S99" s="33"/>
      <c r="T99" s="33"/>
      <c r="U99" s="33"/>
      <c r="V99" s="33"/>
      <c r="W99" s="33"/>
      <c r="X99" s="33"/>
      <c r="Y99" s="33"/>
      <c r="Z99" s="33"/>
      <c r="AA99" s="33"/>
      <c r="AB99" s="33"/>
      <c r="AC99" s="33"/>
      <c r="AD99" s="33"/>
      <c r="AE99" s="33"/>
    </row>
    <row r="100" spans="1:31" s="2" customFormat="1" ht="16.5" customHeight="1">
      <c r="A100" s="33"/>
      <c r="B100" s="34"/>
      <c r="C100" s="33"/>
      <c r="D100" s="33"/>
      <c r="E100" s="302" t="str">
        <f>E13</f>
        <v>2 - Typ B</v>
      </c>
      <c r="F100" s="329"/>
      <c r="G100" s="329"/>
      <c r="H100" s="329"/>
      <c r="I100" s="33"/>
      <c r="J100" s="33"/>
      <c r="K100" s="33"/>
      <c r="L100" s="99"/>
      <c r="S100" s="33"/>
      <c r="T100" s="33"/>
      <c r="U100" s="33"/>
      <c r="V100" s="33"/>
      <c r="W100" s="33"/>
      <c r="X100" s="33"/>
      <c r="Y100" s="33"/>
      <c r="Z100" s="33"/>
      <c r="AA100" s="33"/>
      <c r="AB100" s="33"/>
      <c r="AC100" s="33"/>
      <c r="AD100" s="33"/>
      <c r="AE100" s="33"/>
    </row>
    <row r="101" spans="1:31" s="2" customFormat="1" ht="6.9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2" customFormat="1" ht="12" customHeight="1">
      <c r="A102" s="33"/>
      <c r="B102" s="34"/>
      <c r="C102" s="28" t="s">
        <v>21</v>
      </c>
      <c r="D102" s="33"/>
      <c r="E102" s="33"/>
      <c r="F102" s="26" t="str">
        <f>F16</f>
        <v xml:space="preserve"> </v>
      </c>
      <c r="G102" s="33"/>
      <c r="H102" s="33"/>
      <c r="I102" s="28" t="s">
        <v>23</v>
      </c>
      <c r="J102" s="51" t="str">
        <f>IF(J16="","",J16)</f>
        <v>28. 8. 2018</v>
      </c>
      <c r="K102" s="33"/>
      <c r="L102" s="99"/>
      <c r="S102" s="33"/>
      <c r="T102" s="33"/>
      <c r="U102" s="33"/>
      <c r="V102" s="33"/>
      <c r="W102" s="33"/>
      <c r="X102" s="33"/>
      <c r="Y102" s="33"/>
      <c r="Z102" s="33"/>
      <c r="AA102" s="33"/>
      <c r="AB102" s="33"/>
      <c r="AC102" s="33"/>
      <c r="AD102" s="33"/>
      <c r="AE102" s="33"/>
    </row>
    <row r="103" spans="1:31" s="2" customFormat="1" ht="6.95" customHeight="1">
      <c r="A103" s="33"/>
      <c r="B103" s="34"/>
      <c r="C103" s="33"/>
      <c r="D103" s="33"/>
      <c r="E103" s="33"/>
      <c r="F103" s="33"/>
      <c r="G103" s="33"/>
      <c r="H103" s="33"/>
      <c r="I103" s="33"/>
      <c r="J103" s="33"/>
      <c r="K103" s="33"/>
      <c r="L103" s="99"/>
      <c r="S103" s="33"/>
      <c r="T103" s="33"/>
      <c r="U103" s="33"/>
      <c r="V103" s="33"/>
      <c r="W103" s="33"/>
      <c r="X103" s="33"/>
      <c r="Y103" s="33"/>
      <c r="Z103" s="33"/>
      <c r="AA103" s="33"/>
      <c r="AB103" s="33"/>
      <c r="AC103" s="33"/>
      <c r="AD103" s="33"/>
      <c r="AE103" s="33"/>
    </row>
    <row r="104" spans="1:31" s="2" customFormat="1" ht="15.2" customHeight="1">
      <c r="A104" s="33"/>
      <c r="B104" s="34"/>
      <c r="C104" s="28" t="s">
        <v>25</v>
      </c>
      <c r="D104" s="33"/>
      <c r="E104" s="33"/>
      <c r="F104" s="26" t="str">
        <f>E19</f>
        <v>Správa účelových zařízení VŠE</v>
      </c>
      <c r="G104" s="33"/>
      <c r="H104" s="33"/>
      <c r="I104" s="28" t="s">
        <v>31</v>
      </c>
      <c r="J104" s="31" t="str">
        <f>E25</f>
        <v>PROJECTICA s.r.o.</v>
      </c>
      <c r="K104" s="33"/>
      <c r="L104" s="99"/>
      <c r="S104" s="33"/>
      <c r="T104" s="33"/>
      <c r="U104" s="33"/>
      <c r="V104" s="33"/>
      <c r="W104" s="33"/>
      <c r="X104" s="33"/>
      <c r="Y104" s="33"/>
      <c r="Z104" s="33"/>
      <c r="AA104" s="33"/>
      <c r="AB104" s="33"/>
      <c r="AC104" s="33"/>
      <c r="AD104" s="33"/>
      <c r="AE104" s="33"/>
    </row>
    <row r="105" spans="1:31" s="2" customFormat="1" ht="15.2" customHeight="1">
      <c r="A105" s="33"/>
      <c r="B105" s="34"/>
      <c r="C105" s="28" t="s">
        <v>29</v>
      </c>
      <c r="D105" s="33"/>
      <c r="E105" s="33"/>
      <c r="F105" s="26" t="str">
        <f>IF(E22="","",E22)</f>
        <v>Vyplň údaj</v>
      </c>
      <c r="G105" s="33"/>
      <c r="H105" s="33"/>
      <c r="I105" s="28" t="s">
        <v>34</v>
      </c>
      <c r="J105" s="31" t="str">
        <f>E28</f>
        <v xml:space="preserve"> </v>
      </c>
      <c r="K105" s="33"/>
      <c r="L105" s="99"/>
      <c r="S105" s="33"/>
      <c r="T105" s="33"/>
      <c r="U105" s="33"/>
      <c r="V105" s="33"/>
      <c r="W105" s="33"/>
      <c r="X105" s="33"/>
      <c r="Y105" s="33"/>
      <c r="Z105" s="33"/>
      <c r="AA105" s="33"/>
      <c r="AB105" s="33"/>
      <c r="AC105" s="33"/>
      <c r="AD105" s="33"/>
      <c r="AE105" s="33"/>
    </row>
    <row r="106" spans="1:31" s="2" customFormat="1" ht="10.35" customHeight="1">
      <c r="A106" s="33"/>
      <c r="B106" s="34"/>
      <c r="C106" s="33"/>
      <c r="D106" s="33"/>
      <c r="E106" s="33"/>
      <c r="F106" s="33"/>
      <c r="G106" s="33"/>
      <c r="H106" s="33"/>
      <c r="I106" s="33"/>
      <c r="J106" s="33"/>
      <c r="K106" s="33"/>
      <c r="L106" s="99"/>
      <c r="S106" s="33"/>
      <c r="T106" s="33"/>
      <c r="U106" s="33"/>
      <c r="V106" s="33"/>
      <c r="W106" s="33"/>
      <c r="X106" s="33"/>
      <c r="Y106" s="33"/>
      <c r="Z106" s="33"/>
      <c r="AA106" s="33"/>
      <c r="AB106" s="33"/>
      <c r="AC106" s="33"/>
      <c r="AD106" s="33"/>
      <c r="AE106" s="33"/>
    </row>
    <row r="107" spans="1:31" s="11" customFormat="1" ht="29.25" customHeight="1">
      <c r="A107" s="123"/>
      <c r="B107" s="124"/>
      <c r="C107" s="125" t="s">
        <v>168</v>
      </c>
      <c r="D107" s="126" t="s">
        <v>56</v>
      </c>
      <c r="E107" s="126" t="s">
        <v>52</v>
      </c>
      <c r="F107" s="126" t="s">
        <v>53</v>
      </c>
      <c r="G107" s="126" t="s">
        <v>169</v>
      </c>
      <c r="H107" s="126" t="s">
        <v>170</v>
      </c>
      <c r="I107" s="126" t="s">
        <v>171</v>
      </c>
      <c r="J107" s="126" t="s">
        <v>148</v>
      </c>
      <c r="K107" s="127" t="s">
        <v>172</v>
      </c>
      <c r="L107" s="128"/>
      <c r="M107" s="59" t="s">
        <v>3</v>
      </c>
      <c r="N107" s="60" t="s">
        <v>41</v>
      </c>
      <c r="O107" s="60" t="s">
        <v>173</v>
      </c>
      <c r="P107" s="60" t="s">
        <v>174</v>
      </c>
      <c r="Q107" s="60" t="s">
        <v>175</v>
      </c>
      <c r="R107" s="60" t="s">
        <v>176</v>
      </c>
      <c r="S107" s="60" t="s">
        <v>177</v>
      </c>
      <c r="T107" s="61" t="s">
        <v>178</v>
      </c>
      <c r="U107" s="123"/>
      <c r="V107" s="123"/>
      <c r="W107" s="123"/>
      <c r="X107" s="123"/>
      <c r="Y107" s="123"/>
      <c r="Z107" s="123"/>
      <c r="AA107" s="123"/>
      <c r="AB107" s="123"/>
      <c r="AC107" s="123"/>
      <c r="AD107" s="123"/>
      <c r="AE107" s="123"/>
    </row>
    <row r="108" spans="1:63" s="2" customFormat="1" ht="22.9" customHeight="1">
      <c r="A108" s="33"/>
      <c r="B108" s="34"/>
      <c r="C108" s="66" t="s">
        <v>179</v>
      </c>
      <c r="D108" s="33"/>
      <c r="E108" s="33"/>
      <c r="F108" s="33"/>
      <c r="G108" s="33"/>
      <c r="H108" s="33"/>
      <c r="I108" s="33"/>
      <c r="J108" s="129">
        <f>BK108</f>
        <v>0</v>
      </c>
      <c r="K108" s="33"/>
      <c r="L108" s="34"/>
      <c r="M108" s="62"/>
      <c r="N108" s="52"/>
      <c r="O108" s="63"/>
      <c r="P108" s="130">
        <f>P109+P151</f>
        <v>0</v>
      </c>
      <c r="Q108" s="63"/>
      <c r="R108" s="130">
        <f>R109+R151</f>
        <v>1.04807235</v>
      </c>
      <c r="S108" s="63"/>
      <c r="T108" s="131">
        <f>T109+T151</f>
        <v>3.3355456</v>
      </c>
      <c r="U108" s="33"/>
      <c r="V108" s="33"/>
      <c r="W108" s="33"/>
      <c r="X108" s="33"/>
      <c r="Y108" s="33"/>
      <c r="Z108" s="33"/>
      <c r="AA108" s="33"/>
      <c r="AB108" s="33"/>
      <c r="AC108" s="33"/>
      <c r="AD108" s="33"/>
      <c r="AE108" s="33"/>
      <c r="AT108" s="18" t="s">
        <v>70</v>
      </c>
      <c r="AU108" s="18" t="s">
        <v>149</v>
      </c>
      <c r="BK108" s="132">
        <f>BK109+BK151</f>
        <v>0</v>
      </c>
    </row>
    <row r="109" spans="2:63" s="12" customFormat="1" ht="25.9" customHeight="1">
      <c r="B109" s="133"/>
      <c r="D109" s="134" t="s">
        <v>70</v>
      </c>
      <c r="E109" s="135" t="s">
        <v>180</v>
      </c>
      <c r="F109" s="135" t="s">
        <v>181</v>
      </c>
      <c r="I109" s="136"/>
      <c r="J109" s="137">
        <f>BK109</f>
        <v>0</v>
      </c>
      <c r="L109" s="133"/>
      <c r="M109" s="138"/>
      <c r="N109" s="139"/>
      <c r="O109" s="139"/>
      <c r="P109" s="140">
        <f>P110+P119+P132+P143+P149</f>
        <v>0</v>
      </c>
      <c r="Q109" s="139"/>
      <c r="R109" s="140">
        <f>R110+R119+R132+R143+R149</f>
        <v>0.75813</v>
      </c>
      <c r="S109" s="139"/>
      <c r="T109" s="141">
        <f>T110+T119+T132+T143+T149</f>
        <v>1.7259600000000002</v>
      </c>
      <c r="AR109" s="134" t="s">
        <v>15</v>
      </c>
      <c r="AT109" s="142" t="s">
        <v>70</v>
      </c>
      <c r="AU109" s="142" t="s">
        <v>71</v>
      </c>
      <c r="AY109" s="134" t="s">
        <v>182</v>
      </c>
      <c r="BK109" s="143">
        <f>BK110+BK119+BK132+BK143+BK149</f>
        <v>0</v>
      </c>
    </row>
    <row r="110" spans="2:63" s="12" customFormat="1" ht="22.9" customHeight="1">
      <c r="B110" s="133"/>
      <c r="D110" s="134" t="s">
        <v>70</v>
      </c>
      <c r="E110" s="144" t="s">
        <v>75</v>
      </c>
      <c r="F110" s="144" t="s">
        <v>183</v>
      </c>
      <c r="I110" s="136"/>
      <c r="J110" s="145">
        <f>BK110</f>
        <v>0</v>
      </c>
      <c r="L110" s="133"/>
      <c r="M110" s="138"/>
      <c r="N110" s="139"/>
      <c r="O110" s="139"/>
      <c r="P110" s="140">
        <f>SUM(P111:P118)</f>
        <v>0</v>
      </c>
      <c r="Q110" s="139"/>
      <c r="R110" s="140">
        <f>SUM(R111:R118)</f>
        <v>0.5045096</v>
      </c>
      <c r="S110" s="139"/>
      <c r="T110" s="141">
        <f>SUM(T111:T118)</f>
        <v>0</v>
      </c>
      <c r="AR110" s="134" t="s">
        <v>15</v>
      </c>
      <c r="AT110" s="142" t="s">
        <v>70</v>
      </c>
      <c r="AU110" s="142" t="s">
        <v>15</v>
      </c>
      <c r="AY110" s="134" t="s">
        <v>182</v>
      </c>
      <c r="BK110" s="143">
        <f>SUM(BK111:BK118)</f>
        <v>0</v>
      </c>
    </row>
    <row r="111" spans="1:65" s="2" customFormat="1" ht="36">
      <c r="A111" s="33"/>
      <c r="B111" s="146"/>
      <c r="C111" s="147" t="s">
        <v>15</v>
      </c>
      <c r="D111" s="342" t="s">
        <v>184</v>
      </c>
      <c r="E111" s="148" t="s">
        <v>629</v>
      </c>
      <c r="F111" s="149" t="s">
        <v>630</v>
      </c>
      <c r="G111" s="150" t="s">
        <v>187</v>
      </c>
      <c r="H111" s="151">
        <v>2.08</v>
      </c>
      <c r="I111" s="152"/>
      <c r="J111" s="153">
        <f>ROUND(I111*H111,2)</f>
        <v>0</v>
      </c>
      <c r="K111" s="149" t="s">
        <v>188</v>
      </c>
      <c r="L111" s="34"/>
      <c r="M111" s="154" t="s">
        <v>3</v>
      </c>
      <c r="N111" s="155" t="s">
        <v>42</v>
      </c>
      <c r="O111" s="54"/>
      <c r="P111" s="156">
        <f>O111*H111</f>
        <v>0</v>
      </c>
      <c r="Q111" s="156">
        <v>0.10325</v>
      </c>
      <c r="R111" s="156">
        <f>Q111*H111</f>
        <v>0.21476</v>
      </c>
      <c r="S111" s="156">
        <v>0</v>
      </c>
      <c r="T111" s="157">
        <f>S111*H111</f>
        <v>0</v>
      </c>
      <c r="U111" s="33"/>
      <c r="V111" s="33"/>
      <c r="W111" s="33"/>
      <c r="X111" s="33"/>
      <c r="Y111" s="33"/>
      <c r="Z111" s="33"/>
      <c r="AA111" s="33"/>
      <c r="AB111" s="33"/>
      <c r="AC111" s="33"/>
      <c r="AD111" s="33"/>
      <c r="AE111" s="33"/>
      <c r="AR111" s="158" t="s">
        <v>87</v>
      </c>
      <c r="AT111" s="158" t="s">
        <v>184</v>
      </c>
      <c r="AU111" s="158" t="s">
        <v>79</v>
      </c>
      <c r="AY111" s="18" t="s">
        <v>182</v>
      </c>
      <c r="BE111" s="159">
        <f>IF(N111="základní",J111,0)</f>
        <v>0</v>
      </c>
      <c r="BF111" s="159">
        <f>IF(N111="snížená",J111,0)</f>
        <v>0</v>
      </c>
      <c r="BG111" s="159">
        <f>IF(N111="zákl. přenesená",J111,0)</f>
        <v>0</v>
      </c>
      <c r="BH111" s="159">
        <f>IF(N111="sníž. přenesená",J111,0)</f>
        <v>0</v>
      </c>
      <c r="BI111" s="159">
        <f>IF(N111="nulová",J111,0)</f>
        <v>0</v>
      </c>
      <c r="BJ111" s="18" t="s">
        <v>15</v>
      </c>
      <c r="BK111" s="159">
        <f>ROUND(I111*H111,2)</f>
        <v>0</v>
      </c>
      <c r="BL111" s="18" t="s">
        <v>87</v>
      </c>
      <c r="BM111" s="158" t="s">
        <v>631</v>
      </c>
    </row>
    <row r="112" spans="2:51" s="13" customFormat="1" ht="12">
      <c r="B112" s="160"/>
      <c r="D112" s="343" t="s">
        <v>190</v>
      </c>
      <c r="E112" s="161" t="s">
        <v>3</v>
      </c>
      <c r="F112" s="162" t="s">
        <v>632</v>
      </c>
      <c r="H112" s="163">
        <v>2.08</v>
      </c>
      <c r="I112" s="164"/>
      <c r="L112" s="160"/>
      <c r="M112" s="165"/>
      <c r="N112" s="166"/>
      <c r="O112" s="166"/>
      <c r="P112" s="166"/>
      <c r="Q112" s="166"/>
      <c r="R112" s="166"/>
      <c r="S112" s="166"/>
      <c r="T112" s="167"/>
      <c r="AT112" s="161" t="s">
        <v>190</v>
      </c>
      <c r="AU112" s="161" t="s">
        <v>79</v>
      </c>
      <c r="AV112" s="13" t="s">
        <v>79</v>
      </c>
      <c r="AW112" s="13" t="s">
        <v>33</v>
      </c>
      <c r="AX112" s="13" t="s">
        <v>15</v>
      </c>
      <c r="AY112" s="161" t="s">
        <v>182</v>
      </c>
    </row>
    <row r="113" spans="1:65" s="2" customFormat="1" ht="24">
      <c r="A113" s="33"/>
      <c r="B113" s="146"/>
      <c r="C113" s="147" t="s">
        <v>79</v>
      </c>
      <c r="D113" s="342" t="s">
        <v>184</v>
      </c>
      <c r="E113" s="148" t="s">
        <v>192</v>
      </c>
      <c r="F113" s="149" t="s">
        <v>193</v>
      </c>
      <c r="G113" s="150" t="s">
        <v>194</v>
      </c>
      <c r="H113" s="151">
        <v>7.7</v>
      </c>
      <c r="I113" s="152"/>
      <c r="J113" s="153">
        <f>ROUND(I113*H113,2)</f>
        <v>0</v>
      </c>
      <c r="K113" s="149" t="s">
        <v>188</v>
      </c>
      <c r="L113" s="34"/>
      <c r="M113" s="154" t="s">
        <v>3</v>
      </c>
      <c r="N113" s="155" t="s">
        <v>42</v>
      </c>
      <c r="O113" s="54"/>
      <c r="P113" s="156">
        <f>O113*H113</f>
        <v>0</v>
      </c>
      <c r="Q113" s="156">
        <v>0.00012</v>
      </c>
      <c r="R113" s="156">
        <f>Q113*H113</f>
        <v>0.000924</v>
      </c>
      <c r="S113" s="156">
        <v>0</v>
      </c>
      <c r="T113" s="157">
        <f>S113*H113</f>
        <v>0</v>
      </c>
      <c r="U113" s="33"/>
      <c r="V113" s="33"/>
      <c r="W113" s="33"/>
      <c r="X113" s="33"/>
      <c r="Y113" s="33"/>
      <c r="Z113" s="33"/>
      <c r="AA113" s="33"/>
      <c r="AB113" s="33"/>
      <c r="AC113" s="33"/>
      <c r="AD113" s="33"/>
      <c r="AE113" s="33"/>
      <c r="AR113" s="158" t="s">
        <v>87</v>
      </c>
      <c r="AT113" s="158" t="s">
        <v>184</v>
      </c>
      <c r="AU113" s="158" t="s">
        <v>79</v>
      </c>
      <c r="AY113" s="18" t="s">
        <v>182</v>
      </c>
      <c r="BE113" s="159">
        <f>IF(N113="základní",J113,0)</f>
        <v>0</v>
      </c>
      <c r="BF113" s="159">
        <f>IF(N113="snížená",J113,0)</f>
        <v>0</v>
      </c>
      <c r="BG113" s="159">
        <f>IF(N113="zákl. přenesená",J113,0)</f>
        <v>0</v>
      </c>
      <c r="BH113" s="159">
        <f>IF(N113="sníž. přenesená",J113,0)</f>
        <v>0</v>
      </c>
      <c r="BI113" s="159">
        <f>IF(N113="nulová",J113,0)</f>
        <v>0</v>
      </c>
      <c r="BJ113" s="18" t="s">
        <v>15</v>
      </c>
      <c r="BK113" s="159">
        <f>ROUND(I113*H113,2)</f>
        <v>0</v>
      </c>
      <c r="BL113" s="18" t="s">
        <v>87</v>
      </c>
      <c r="BM113" s="158" t="s">
        <v>633</v>
      </c>
    </row>
    <row r="114" spans="2:51" s="13" customFormat="1" ht="12">
      <c r="B114" s="160"/>
      <c r="D114" s="343" t="s">
        <v>190</v>
      </c>
      <c r="E114" s="161" t="s">
        <v>3</v>
      </c>
      <c r="F114" s="162" t="s">
        <v>634</v>
      </c>
      <c r="H114" s="163">
        <v>5.2</v>
      </c>
      <c r="I114" s="164"/>
      <c r="L114" s="160"/>
      <c r="M114" s="165"/>
      <c r="N114" s="166"/>
      <c r="O114" s="166"/>
      <c r="P114" s="166"/>
      <c r="Q114" s="166"/>
      <c r="R114" s="166"/>
      <c r="S114" s="166"/>
      <c r="T114" s="167"/>
      <c r="AT114" s="161" t="s">
        <v>190</v>
      </c>
      <c r="AU114" s="161" t="s">
        <v>79</v>
      </c>
      <c r="AV114" s="13" t="s">
        <v>79</v>
      </c>
      <c r="AW114" s="13" t="s">
        <v>33</v>
      </c>
      <c r="AX114" s="13" t="s">
        <v>71</v>
      </c>
      <c r="AY114" s="161" t="s">
        <v>182</v>
      </c>
    </row>
    <row r="115" spans="2:51" s="13" customFormat="1" ht="12">
      <c r="B115" s="160"/>
      <c r="D115" s="343" t="s">
        <v>190</v>
      </c>
      <c r="E115" s="161" t="s">
        <v>3</v>
      </c>
      <c r="F115" s="162" t="s">
        <v>635</v>
      </c>
      <c r="H115" s="163">
        <v>2.5</v>
      </c>
      <c r="I115" s="164"/>
      <c r="L115" s="160"/>
      <c r="M115" s="165"/>
      <c r="N115" s="166"/>
      <c r="O115" s="166"/>
      <c r="P115" s="166"/>
      <c r="Q115" s="166"/>
      <c r="R115" s="166"/>
      <c r="S115" s="166"/>
      <c r="T115" s="167"/>
      <c r="AT115" s="161" t="s">
        <v>190</v>
      </c>
      <c r="AU115" s="161" t="s">
        <v>79</v>
      </c>
      <c r="AV115" s="13" t="s">
        <v>79</v>
      </c>
      <c r="AW115" s="13" t="s">
        <v>33</v>
      </c>
      <c r="AX115" s="13" t="s">
        <v>71</v>
      </c>
      <c r="AY115" s="161" t="s">
        <v>182</v>
      </c>
    </row>
    <row r="116" spans="2:51" s="14" customFormat="1" ht="12">
      <c r="B116" s="168"/>
      <c r="D116" s="343" t="s">
        <v>190</v>
      </c>
      <c r="E116" s="169" t="s">
        <v>3</v>
      </c>
      <c r="F116" s="170" t="s">
        <v>198</v>
      </c>
      <c r="H116" s="171">
        <v>7.7</v>
      </c>
      <c r="I116" s="172"/>
      <c r="L116" s="168"/>
      <c r="M116" s="173"/>
      <c r="N116" s="174"/>
      <c r="O116" s="174"/>
      <c r="P116" s="174"/>
      <c r="Q116" s="174"/>
      <c r="R116" s="174"/>
      <c r="S116" s="174"/>
      <c r="T116" s="175"/>
      <c r="AT116" s="169" t="s">
        <v>190</v>
      </c>
      <c r="AU116" s="169" t="s">
        <v>79</v>
      </c>
      <c r="AV116" s="14" t="s">
        <v>87</v>
      </c>
      <c r="AW116" s="14" t="s">
        <v>33</v>
      </c>
      <c r="AX116" s="14" t="s">
        <v>15</v>
      </c>
      <c r="AY116" s="169" t="s">
        <v>182</v>
      </c>
    </row>
    <row r="117" spans="1:65" s="2" customFormat="1" ht="36">
      <c r="A117" s="33"/>
      <c r="B117" s="146"/>
      <c r="C117" s="147" t="s">
        <v>75</v>
      </c>
      <c r="D117" s="342" t="s">
        <v>184</v>
      </c>
      <c r="E117" s="148" t="s">
        <v>199</v>
      </c>
      <c r="F117" s="149" t="s">
        <v>200</v>
      </c>
      <c r="G117" s="150" t="s">
        <v>187</v>
      </c>
      <c r="H117" s="151">
        <v>2.688</v>
      </c>
      <c r="I117" s="152"/>
      <c r="J117" s="153">
        <f>ROUND(I117*H117,2)</f>
        <v>0</v>
      </c>
      <c r="K117" s="149" t="s">
        <v>188</v>
      </c>
      <c r="L117" s="34"/>
      <c r="M117" s="154" t="s">
        <v>3</v>
      </c>
      <c r="N117" s="155" t="s">
        <v>42</v>
      </c>
      <c r="O117" s="54"/>
      <c r="P117" s="156">
        <f>O117*H117</f>
        <v>0</v>
      </c>
      <c r="Q117" s="156">
        <v>0.10745</v>
      </c>
      <c r="R117" s="156">
        <f>Q117*H117</f>
        <v>0.2888256</v>
      </c>
      <c r="S117" s="156">
        <v>0</v>
      </c>
      <c r="T117" s="157">
        <f>S117*H117</f>
        <v>0</v>
      </c>
      <c r="U117" s="33"/>
      <c r="V117" s="33"/>
      <c r="W117" s="33"/>
      <c r="X117" s="33"/>
      <c r="Y117" s="33"/>
      <c r="Z117" s="33"/>
      <c r="AA117" s="33"/>
      <c r="AB117" s="33"/>
      <c r="AC117" s="33"/>
      <c r="AD117" s="33"/>
      <c r="AE117" s="33"/>
      <c r="AR117" s="158" t="s">
        <v>87</v>
      </c>
      <c r="AT117" s="158" t="s">
        <v>184</v>
      </c>
      <c r="AU117" s="158" t="s">
        <v>79</v>
      </c>
      <c r="AY117" s="18" t="s">
        <v>182</v>
      </c>
      <c r="BE117" s="159">
        <f>IF(N117="základní",J117,0)</f>
        <v>0</v>
      </c>
      <c r="BF117" s="159">
        <f>IF(N117="snížená",J117,0)</f>
        <v>0</v>
      </c>
      <c r="BG117" s="159">
        <f>IF(N117="zákl. přenesená",J117,0)</f>
        <v>0</v>
      </c>
      <c r="BH117" s="159">
        <f>IF(N117="sníž. přenesená",J117,0)</f>
        <v>0</v>
      </c>
      <c r="BI117" s="159">
        <f>IF(N117="nulová",J117,0)</f>
        <v>0</v>
      </c>
      <c r="BJ117" s="18" t="s">
        <v>15</v>
      </c>
      <c r="BK117" s="159">
        <f>ROUND(I117*H117,2)</f>
        <v>0</v>
      </c>
      <c r="BL117" s="18" t="s">
        <v>87</v>
      </c>
      <c r="BM117" s="158" t="s">
        <v>636</v>
      </c>
    </row>
    <row r="118" spans="2:51" s="13" customFormat="1" ht="12">
      <c r="B118" s="160"/>
      <c r="D118" s="343" t="s">
        <v>190</v>
      </c>
      <c r="E118" s="161" t="s">
        <v>3</v>
      </c>
      <c r="F118" s="162" t="s">
        <v>637</v>
      </c>
      <c r="H118" s="163">
        <v>2.688</v>
      </c>
      <c r="I118" s="164"/>
      <c r="L118" s="160"/>
      <c r="M118" s="165"/>
      <c r="N118" s="166"/>
      <c r="O118" s="166"/>
      <c r="P118" s="166"/>
      <c r="Q118" s="166"/>
      <c r="R118" s="166"/>
      <c r="S118" s="166"/>
      <c r="T118" s="167"/>
      <c r="AT118" s="161" t="s">
        <v>190</v>
      </c>
      <c r="AU118" s="161" t="s">
        <v>79</v>
      </c>
      <c r="AV118" s="13" t="s">
        <v>79</v>
      </c>
      <c r="AW118" s="13" t="s">
        <v>33</v>
      </c>
      <c r="AX118" s="13" t="s">
        <v>15</v>
      </c>
      <c r="AY118" s="161" t="s">
        <v>182</v>
      </c>
    </row>
    <row r="119" spans="2:63" s="12" customFormat="1" ht="22.9" customHeight="1">
      <c r="B119" s="133"/>
      <c r="D119" s="344" t="s">
        <v>70</v>
      </c>
      <c r="E119" s="144" t="s">
        <v>126</v>
      </c>
      <c r="F119" s="144" t="s">
        <v>203</v>
      </c>
      <c r="I119" s="136"/>
      <c r="J119" s="145">
        <f>BK119</f>
        <v>0</v>
      </c>
      <c r="L119" s="133"/>
      <c r="M119" s="138"/>
      <c r="N119" s="139"/>
      <c r="O119" s="139"/>
      <c r="P119" s="140">
        <f>SUM(P120:P131)</f>
        <v>0</v>
      </c>
      <c r="Q119" s="139"/>
      <c r="R119" s="140">
        <f>SUM(R120:R131)</f>
        <v>0.2533644</v>
      </c>
      <c r="S119" s="139"/>
      <c r="T119" s="141">
        <f>SUM(T120:T131)</f>
        <v>0</v>
      </c>
      <c r="AR119" s="134" t="s">
        <v>15</v>
      </c>
      <c r="AT119" s="142" t="s">
        <v>70</v>
      </c>
      <c r="AU119" s="142" t="s">
        <v>15</v>
      </c>
      <c r="AY119" s="134" t="s">
        <v>182</v>
      </c>
      <c r="BK119" s="143">
        <f>SUM(BK120:BK131)</f>
        <v>0</v>
      </c>
    </row>
    <row r="120" spans="1:65" s="2" customFormat="1" ht="36">
      <c r="A120" s="33"/>
      <c r="B120" s="146"/>
      <c r="C120" s="147" t="s">
        <v>87</v>
      </c>
      <c r="D120" s="342" t="s">
        <v>184</v>
      </c>
      <c r="E120" s="148" t="s">
        <v>638</v>
      </c>
      <c r="F120" s="149" t="s">
        <v>639</v>
      </c>
      <c r="G120" s="150" t="s">
        <v>187</v>
      </c>
      <c r="H120" s="151">
        <v>2.08</v>
      </c>
      <c r="I120" s="152"/>
      <c r="J120" s="153">
        <f>ROUND(I120*H120,2)</f>
        <v>0</v>
      </c>
      <c r="K120" s="149" t="s">
        <v>188</v>
      </c>
      <c r="L120" s="34"/>
      <c r="M120" s="154" t="s">
        <v>3</v>
      </c>
      <c r="N120" s="155" t="s">
        <v>42</v>
      </c>
      <c r="O120" s="54"/>
      <c r="P120" s="156">
        <f>O120*H120</f>
        <v>0</v>
      </c>
      <c r="Q120" s="156">
        <v>0.00438</v>
      </c>
      <c r="R120" s="156">
        <f>Q120*H120</f>
        <v>0.009110400000000001</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640</v>
      </c>
    </row>
    <row r="121" spans="2:51" s="13" customFormat="1" ht="12">
      <c r="B121" s="160"/>
      <c r="D121" s="343" t="s">
        <v>190</v>
      </c>
      <c r="E121" s="161" t="s">
        <v>3</v>
      </c>
      <c r="F121" s="162" t="s">
        <v>632</v>
      </c>
      <c r="H121" s="163">
        <v>2.08</v>
      </c>
      <c r="I121" s="164"/>
      <c r="L121" s="160"/>
      <c r="M121" s="165"/>
      <c r="N121" s="166"/>
      <c r="O121" s="166"/>
      <c r="P121" s="166"/>
      <c r="Q121" s="166"/>
      <c r="R121" s="166"/>
      <c r="S121" s="166"/>
      <c r="T121" s="167"/>
      <c r="AT121" s="161" t="s">
        <v>190</v>
      </c>
      <c r="AU121" s="161" t="s">
        <v>79</v>
      </c>
      <c r="AV121" s="13" t="s">
        <v>79</v>
      </c>
      <c r="AW121" s="13" t="s">
        <v>33</v>
      </c>
      <c r="AX121" s="13" t="s">
        <v>15</v>
      </c>
      <c r="AY121" s="161" t="s">
        <v>182</v>
      </c>
    </row>
    <row r="122" spans="1:65" s="2" customFormat="1" ht="24">
      <c r="A122" s="33"/>
      <c r="B122" s="146"/>
      <c r="C122" s="147" t="s">
        <v>111</v>
      </c>
      <c r="D122" s="342" t="s">
        <v>184</v>
      </c>
      <c r="E122" s="148" t="s">
        <v>641</v>
      </c>
      <c r="F122" s="149" t="s">
        <v>642</v>
      </c>
      <c r="G122" s="150" t="s">
        <v>187</v>
      </c>
      <c r="H122" s="151">
        <v>2.08</v>
      </c>
      <c r="I122" s="152"/>
      <c r="J122" s="153">
        <f>ROUND(I122*H122,2)</f>
        <v>0</v>
      </c>
      <c r="K122" s="149" t="s">
        <v>188</v>
      </c>
      <c r="L122" s="34"/>
      <c r="M122" s="154" t="s">
        <v>3</v>
      </c>
      <c r="N122" s="155" t="s">
        <v>42</v>
      </c>
      <c r="O122" s="54"/>
      <c r="P122" s="156">
        <f>O122*H122</f>
        <v>0</v>
      </c>
      <c r="Q122" s="156">
        <v>0.003</v>
      </c>
      <c r="R122" s="156">
        <f>Q122*H122</f>
        <v>0.006240000000000001</v>
      </c>
      <c r="S122" s="156">
        <v>0</v>
      </c>
      <c r="T122" s="157">
        <f>S122*H122</f>
        <v>0</v>
      </c>
      <c r="U122" s="33"/>
      <c r="V122" s="33"/>
      <c r="W122" s="33"/>
      <c r="X122" s="33"/>
      <c r="Y122" s="33"/>
      <c r="Z122" s="33"/>
      <c r="AA122" s="33"/>
      <c r="AB122" s="33"/>
      <c r="AC122" s="33"/>
      <c r="AD122" s="33"/>
      <c r="AE122" s="33"/>
      <c r="AR122" s="158" t="s">
        <v>87</v>
      </c>
      <c r="AT122" s="158" t="s">
        <v>184</v>
      </c>
      <c r="AU122" s="158" t="s">
        <v>79</v>
      </c>
      <c r="AY122" s="18" t="s">
        <v>182</v>
      </c>
      <c r="BE122" s="159">
        <f>IF(N122="základní",J122,0)</f>
        <v>0</v>
      </c>
      <c r="BF122" s="159">
        <f>IF(N122="snížená",J122,0)</f>
        <v>0</v>
      </c>
      <c r="BG122" s="159">
        <f>IF(N122="zákl. přenesená",J122,0)</f>
        <v>0</v>
      </c>
      <c r="BH122" s="159">
        <f>IF(N122="sníž. přenesená",J122,0)</f>
        <v>0</v>
      </c>
      <c r="BI122" s="159">
        <f>IF(N122="nulová",J122,0)</f>
        <v>0</v>
      </c>
      <c r="BJ122" s="18" t="s">
        <v>15</v>
      </c>
      <c r="BK122" s="159">
        <f>ROUND(I122*H122,2)</f>
        <v>0</v>
      </c>
      <c r="BL122" s="18" t="s">
        <v>87</v>
      </c>
      <c r="BM122" s="158" t="s">
        <v>643</v>
      </c>
    </row>
    <row r="123" spans="2:51" s="13" customFormat="1" ht="12">
      <c r="B123" s="160"/>
      <c r="D123" s="343" t="s">
        <v>190</v>
      </c>
      <c r="E123" s="161" t="s">
        <v>3</v>
      </c>
      <c r="F123" s="162" t="s">
        <v>632</v>
      </c>
      <c r="H123" s="163">
        <v>2.08</v>
      </c>
      <c r="I123" s="164"/>
      <c r="L123" s="160"/>
      <c r="M123" s="165"/>
      <c r="N123" s="166"/>
      <c r="O123" s="166"/>
      <c r="P123" s="166"/>
      <c r="Q123" s="166"/>
      <c r="R123" s="166"/>
      <c r="S123" s="166"/>
      <c r="T123" s="167"/>
      <c r="AT123" s="161" t="s">
        <v>190</v>
      </c>
      <c r="AU123" s="161" t="s">
        <v>79</v>
      </c>
      <c r="AV123" s="13" t="s">
        <v>79</v>
      </c>
      <c r="AW123" s="13" t="s">
        <v>33</v>
      </c>
      <c r="AX123" s="13" t="s">
        <v>15</v>
      </c>
      <c r="AY123" s="161" t="s">
        <v>182</v>
      </c>
    </row>
    <row r="124" spans="1:65" s="2" customFormat="1" ht="36">
      <c r="A124" s="33"/>
      <c r="B124" s="146"/>
      <c r="C124" s="147" t="s">
        <v>126</v>
      </c>
      <c r="D124" s="342" t="s">
        <v>184</v>
      </c>
      <c r="E124" s="148" t="s">
        <v>204</v>
      </c>
      <c r="F124" s="149" t="s">
        <v>205</v>
      </c>
      <c r="G124" s="150" t="s">
        <v>187</v>
      </c>
      <c r="H124" s="151">
        <v>15.112</v>
      </c>
      <c r="I124" s="152"/>
      <c r="J124" s="153">
        <f>ROUND(I124*H124,2)</f>
        <v>0</v>
      </c>
      <c r="K124" s="149" t="s">
        <v>188</v>
      </c>
      <c r="L124" s="34"/>
      <c r="M124" s="154" t="s">
        <v>3</v>
      </c>
      <c r="N124" s="155" t="s">
        <v>42</v>
      </c>
      <c r="O124" s="54"/>
      <c r="P124" s="156">
        <f>O124*H124</f>
        <v>0</v>
      </c>
      <c r="Q124" s="156">
        <v>0.01575</v>
      </c>
      <c r="R124" s="156">
        <f>Q124*H124</f>
        <v>0.238014</v>
      </c>
      <c r="S124" s="156">
        <v>0</v>
      </c>
      <c r="T124" s="157">
        <f>S124*H124</f>
        <v>0</v>
      </c>
      <c r="U124" s="33"/>
      <c r="V124" s="33"/>
      <c r="W124" s="33"/>
      <c r="X124" s="33"/>
      <c r="Y124" s="33"/>
      <c r="Z124" s="33"/>
      <c r="AA124" s="33"/>
      <c r="AB124" s="33"/>
      <c r="AC124" s="33"/>
      <c r="AD124" s="33"/>
      <c r="AE124" s="33"/>
      <c r="AR124" s="158" t="s">
        <v>87</v>
      </c>
      <c r="AT124" s="158" t="s">
        <v>184</v>
      </c>
      <c r="AU124" s="158" t="s">
        <v>79</v>
      </c>
      <c r="AY124" s="18" t="s">
        <v>182</v>
      </c>
      <c r="BE124" s="159">
        <f>IF(N124="základní",J124,0)</f>
        <v>0</v>
      </c>
      <c r="BF124" s="159">
        <f>IF(N124="snížená",J124,0)</f>
        <v>0</v>
      </c>
      <c r="BG124" s="159">
        <f>IF(N124="zákl. přenesená",J124,0)</f>
        <v>0</v>
      </c>
      <c r="BH124" s="159">
        <f>IF(N124="sníž. přenesená",J124,0)</f>
        <v>0</v>
      </c>
      <c r="BI124" s="159">
        <f>IF(N124="nulová",J124,0)</f>
        <v>0</v>
      </c>
      <c r="BJ124" s="18" t="s">
        <v>15</v>
      </c>
      <c r="BK124" s="159">
        <f>ROUND(I124*H124,2)</f>
        <v>0</v>
      </c>
      <c r="BL124" s="18" t="s">
        <v>87</v>
      </c>
      <c r="BM124" s="158" t="s">
        <v>644</v>
      </c>
    </row>
    <row r="125" spans="2:51" s="13" customFormat="1" ht="12">
      <c r="B125" s="160"/>
      <c r="D125" s="343" t="s">
        <v>190</v>
      </c>
      <c r="E125" s="161" t="s">
        <v>3</v>
      </c>
      <c r="F125" s="162" t="s">
        <v>645</v>
      </c>
      <c r="H125" s="163">
        <v>19.2</v>
      </c>
      <c r="I125" s="164"/>
      <c r="L125" s="160"/>
      <c r="M125" s="165"/>
      <c r="N125" s="166"/>
      <c r="O125" s="166"/>
      <c r="P125" s="166"/>
      <c r="Q125" s="166"/>
      <c r="R125" s="166"/>
      <c r="S125" s="166"/>
      <c r="T125" s="167"/>
      <c r="AT125" s="161" t="s">
        <v>190</v>
      </c>
      <c r="AU125" s="161" t="s">
        <v>79</v>
      </c>
      <c r="AV125" s="13" t="s">
        <v>79</v>
      </c>
      <c r="AW125" s="13" t="s">
        <v>33</v>
      </c>
      <c r="AX125" s="13" t="s">
        <v>71</v>
      </c>
      <c r="AY125" s="161" t="s">
        <v>182</v>
      </c>
    </row>
    <row r="126" spans="2:51" s="13" customFormat="1" ht="12">
      <c r="B126" s="160"/>
      <c r="D126" s="343" t="s">
        <v>190</v>
      </c>
      <c r="E126" s="161" t="s">
        <v>3</v>
      </c>
      <c r="F126" s="162" t="s">
        <v>646</v>
      </c>
      <c r="H126" s="163">
        <v>-4.088</v>
      </c>
      <c r="I126" s="164"/>
      <c r="L126" s="160"/>
      <c r="M126" s="165"/>
      <c r="N126" s="166"/>
      <c r="O126" s="166"/>
      <c r="P126" s="166"/>
      <c r="Q126" s="166"/>
      <c r="R126" s="166"/>
      <c r="S126" s="166"/>
      <c r="T126" s="167"/>
      <c r="AT126" s="161" t="s">
        <v>190</v>
      </c>
      <c r="AU126" s="161" t="s">
        <v>79</v>
      </c>
      <c r="AV126" s="13" t="s">
        <v>79</v>
      </c>
      <c r="AW126" s="13" t="s">
        <v>33</v>
      </c>
      <c r="AX126" s="13" t="s">
        <v>71</v>
      </c>
      <c r="AY126" s="161" t="s">
        <v>182</v>
      </c>
    </row>
    <row r="127" spans="2:51" s="14" customFormat="1" ht="12">
      <c r="B127" s="168"/>
      <c r="D127" s="343" t="s">
        <v>190</v>
      </c>
      <c r="E127" s="169" t="s">
        <v>3</v>
      </c>
      <c r="F127" s="170" t="s">
        <v>198</v>
      </c>
      <c r="H127" s="171">
        <v>15.112</v>
      </c>
      <c r="I127" s="172"/>
      <c r="L127" s="168"/>
      <c r="M127" s="173"/>
      <c r="N127" s="174"/>
      <c r="O127" s="174"/>
      <c r="P127" s="174"/>
      <c r="Q127" s="174"/>
      <c r="R127" s="174"/>
      <c r="S127" s="174"/>
      <c r="T127" s="175"/>
      <c r="AT127" s="169" t="s">
        <v>190</v>
      </c>
      <c r="AU127" s="169" t="s">
        <v>79</v>
      </c>
      <c r="AV127" s="14" t="s">
        <v>87</v>
      </c>
      <c r="AW127" s="14" t="s">
        <v>33</v>
      </c>
      <c r="AX127" s="14" t="s">
        <v>15</v>
      </c>
      <c r="AY127" s="169" t="s">
        <v>182</v>
      </c>
    </row>
    <row r="128" spans="1:65" s="2" customFormat="1" ht="33" customHeight="1">
      <c r="A128" s="33"/>
      <c r="B128" s="146"/>
      <c r="C128" s="147" t="s">
        <v>129</v>
      </c>
      <c r="D128" s="342" t="s">
        <v>184</v>
      </c>
      <c r="E128" s="148" t="s">
        <v>211</v>
      </c>
      <c r="F128" s="149" t="s">
        <v>212</v>
      </c>
      <c r="G128" s="150" t="s">
        <v>187</v>
      </c>
      <c r="H128" s="151">
        <v>6.4</v>
      </c>
      <c r="I128" s="152"/>
      <c r="J128" s="153">
        <f>ROUND(I128*H128,2)</f>
        <v>0</v>
      </c>
      <c r="K128" s="149" t="s">
        <v>188</v>
      </c>
      <c r="L128" s="34"/>
      <c r="M128" s="154" t="s">
        <v>3</v>
      </c>
      <c r="N128" s="155" t="s">
        <v>42</v>
      </c>
      <c r="O128" s="54"/>
      <c r="P128" s="156">
        <f>O128*H128</f>
        <v>0</v>
      </c>
      <c r="Q128" s="156">
        <v>0</v>
      </c>
      <c r="R128" s="156">
        <f>Q128*H128</f>
        <v>0</v>
      </c>
      <c r="S128" s="156">
        <v>0</v>
      </c>
      <c r="T128" s="157">
        <f>S128*H128</f>
        <v>0</v>
      </c>
      <c r="U128" s="33"/>
      <c r="V128" s="33"/>
      <c r="W128" s="33"/>
      <c r="X128" s="33"/>
      <c r="Y128" s="33"/>
      <c r="Z128" s="33"/>
      <c r="AA128" s="33"/>
      <c r="AB128" s="33"/>
      <c r="AC128" s="33"/>
      <c r="AD128" s="33"/>
      <c r="AE128" s="33"/>
      <c r="AR128" s="158" t="s">
        <v>87</v>
      </c>
      <c r="AT128" s="158" t="s">
        <v>184</v>
      </c>
      <c r="AU128" s="158" t="s">
        <v>79</v>
      </c>
      <c r="AY128" s="18" t="s">
        <v>182</v>
      </c>
      <c r="BE128" s="159">
        <f>IF(N128="základní",J128,0)</f>
        <v>0</v>
      </c>
      <c r="BF128" s="159">
        <f>IF(N128="snížená",J128,0)</f>
        <v>0</v>
      </c>
      <c r="BG128" s="159">
        <f>IF(N128="zákl. přenesená",J128,0)</f>
        <v>0</v>
      </c>
      <c r="BH128" s="159">
        <f>IF(N128="sníž. přenesená",J128,0)</f>
        <v>0</v>
      </c>
      <c r="BI128" s="159">
        <f>IF(N128="nulová",J128,0)</f>
        <v>0</v>
      </c>
      <c r="BJ128" s="18" t="s">
        <v>15</v>
      </c>
      <c r="BK128" s="159">
        <f>ROUND(I128*H128,2)</f>
        <v>0</v>
      </c>
      <c r="BL128" s="18" t="s">
        <v>87</v>
      </c>
      <c r="BM128" s="158" t="s">
        <v>647</v>
      </c>
    </row>
    <row r="129" spans="2:51" s="13" customFormat="1" ht="12">
      <c r="B129" s="160"/>
      <c r="D129" s="343" t="s">
        <v>190</v>
      </c>
      <c r="E129" s="161" t="s">
        <v>3</v>
      </c>
      <c r="F129" s="162" t="s">
        <v>648</v>
      </c>
      <c r="H129" s="163">
        <v>6.4</v>
      </c>
      <c r="I129" s="164"/>
      <c r="L129" s="160"/>
      <c r="M129" s="165"/>
      <c r="N129" s="166"/>
      <c r="O129" s="166"/>
      <c r="P129" s="166"/>
      <c r="Q129" s="166"/>
      <c r="R129" s="166"/>
      <c r="S129" s="166"/>
      <c r="T129" s="167"/>
      <c r="AT129" s="161" t="s">
        <v>190</v>
      </c>
      <c r="AU129" s="161" t="s">
        <v>79</v>
      </c>
      <c r="AV129" s="13" t="s">
        <v>79</v>
      </c>
      <c r="AW129" s="13" t="s">
        <v>33</v>
      </c>
      <c r="AX129" s="13" t="s">
        <v>15</v>
      </c>
      <c r="AY129" s="161" t="s">
        <v>182</v>
      </c>
    </row>
    <row r="130" spans="1:65" s="2" customFormat="1" ht="36">
      <c r="A130" s="33"/>
      <c r="B130" s="146"/>
      <c r="C130" s="147" t="s">
        <v>132</v>
      </c>
      <c r="D130" s="342" t="s">
        <v>184</v>
      </c>
      <c r="E130" s="148" t="s">
        <v>214</v>
      </c>
      <c r="F130" s="149" t="s">
        <v>215</v>
      </c>
      <c r="G130" s="150" t="s">
        <v>187</v>
      </c>
      <c r="H130" s="151">
        <v>4.2</v>
      </c>
      <c r="I130" s="152"/>
      <c r="J130" s="153">
        <f>ROUND(I130*H130,2)</f>
        <v>0</v>
      </c>
      <c r="K130" s="149" t="s">
        <v>188</v>
      </c>
      <c r="L130" s="34"/>
      <c r="M130" s="154" t="s">
        <v>3</v>
      </c>
      <c r="N130" s="155" t="s">
        <v>42</v>
      </c>
      <c r="O130" s="54"/>
      <c r="P130" s="156">
        <f>O130*H130</f>
        <v>0</v>
      </c>
      <c r="Q130" s="156">
        <v>0</v>
      </c>
      <c r="R130" s="156">
        <f>Q130*H130</f>
        <v>0</v>
      </c>
      <c r="S130" s="156">
        <v>0</v>
      </c>
      <c r="T130" s="157">
        <f>S130*H130</f>
        <v>0</v>
      </c>
      <c r="U130" s="33"/>
      <c r="V130" s="33"/>
      <c r="W130" s="33"/>
      <c r="X130" s="33"/>
      <c r="Y130" s="33"/>
      <c r="Z130" s="33"/>
      <c r="AA130" s="33"/>
      <c r="AB130" s="33"/>
      <c r="AC130" s="33"/>
      <c r="AD130" s="33"/>
      <c r="AE130" s="33"/>
      <c r="AR130" s="158" t="s">
        <v>87</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87</v>
      </c>
      <c r="BM130" s="158" t="s">
        <v>649</v>
      </c>
    </row>
    <row r="131" spans="2:51" s="13" customFormat="1" ht="12">
      <c r="B131" s="160"/>
      <c r="D131" s="343" t="s">
        <v>190</v>
      </c>
      <c r="E131" s="161" t="s">
        <v>3</v>
      </c>
      <c r="F131" s="162" t="s">
        <v>650</v>
      </c>
      <c r="H131" s="163">
        <v>4.2</v>
      </c>
      <c r="I131" s="164"/>
      <c r="L131" s="160"/>
      <c r="M131" s="165"/>
      <c r="N131" s="166"/>
      <c r="O131" s="166"/>
      <c r="P131" s="166"/>
      <c r="Q131" s="166"/>
      <c r="R131" s="166"/>
      <c r="S131" s="166"/>
      <c r="T131" s="167"/>
      <c r="AT131" s="161" t="s">
        <v>190</v>
      </c>
      <c r="AU131" s="161" t="s">
        <v>79</v>
      </c>
      <c r="AV131" s="13" t="s">
        <v>79</v>
      </c>
      <c r="AW131" s="13" t="s">
        <v>33</v>
      </c>
      <c r="AX131" s="13" t="s">
        <v>15</v>
      </c>
      <c r="AY131" s="161" t="s">
        <v>182</v>
      </c>
    </row>
    <row r="132" spans="2:63" s="12" customFormat="1" ht="22.9" customHeight="1">
      <c r="B132" s="133"/>
      <c r="D132" s="344" t="s">
        <v>70</v>
      </c>
      <c r="E132" s="144" t="s">
        <v>219</v>
      </c>
      <c r="F132" s="144" t="s">
        <v>220</v>
      </c>
      <c r="I132" s="136"/>
      <c r="J132" s="145">
        <f>BK132</f>
        <v>0</v>
      </c>
      <c r="L132" s="133"/>
      <c r="M132" s="138"/>
      <c r="N132" s="139"/>
      <c r="O132" s="139"/>
      <c r="P132" s="140">
        <f>P133+P135</f>
        <v>0</v>
      </c>
      <c r="Q132" s="139"/>
      <c r="R132" s="140">
        <f>R133+R135</f>
        <v>0.00025600000000000004</v>
      </c>
      <c r="S132" s="139"/>
      <c r="T132" s="141">
        <f>T133+T135</f>
        <v>1.7259600000000002</v>
      </c>
      <c r="AR132" s="134" t="s">
        <v>15</v>
      </c>
      <c r="AT132" s="142" t="s">
        <v>70</v>
      </c>
      <c r="AU132" s="142" t="s">
        <v>15</v>
      </c>
      <c r="AY132" s="134" t="s">
        <v>182</v>
      </c>
      <c r="BK132" s="143">
        <f>BK133+BK135</f>
        <v>0</v>
      </c>
    </row>
    <row r="133" spans="2:63" s="12" customFormat="1" ht="20.85" customHeight="1">
      <c r="B133" s="133"/>
      <c r="D133" s="344" t="s">
        <v>70</v>
      </c>
      <c r="E133" s="144" t="s">
        <v>221</v>
      </c>
      <c r="F133" s="144" t="s">
        <v>222</v>
      </c>
      <c r="I133" s="136"/>
      <c r="J133" s="145">
        <f>BK133</f>
        <v>0</v>
      </c>
      <c r="L133" s="133"/>
      <c r="M133" s="138"/>
      <c r="N133" s="139"/>
      <c r="O133" s="139"/>
      <c r="P133" s="140">
        <f>P134</f>
        <v>0</v>
      </c>
      <c r="Q133" s="139"/>
      <c r="R133" s="140">
        <f>R134</f>
        <v>0.00025600000000000004</v>
      </c>
      <c r="S133" s="139"/>
      <c r="T133" s="141">
        <f>T134</f>
        <v>0</v>
      </c>
      <c r="AR133" s="134" t="s">
        <v>15</v>
      </c>
      <c r="AT133" s="142" t="s">
        <v>70</v>
      </c>
      <c r="AU133" s="142" t="s">
        <v>79</v>
      </c>
      <c r="AY133" s="134" t="s">
        <v>182</v>
      </c>
      <c r="BK133" s="143">
        <f>BK134</f>
        <v>0</v>
      </c>
    </row>
    <row r="134" spans="1:65" s="2" customFormat="1" ht="36">
      <c r="A134" s="33"/>
      <c r="B134" s="146"/>
      <c r="C134" s="147" t="s">
        <v>219</v>
      </c>
      <c r="D134" s="342" t="s">
        <v>184</v>
      </c>
      <c r="E134" s="148" t="s">
        <v>223</v>
      </c>
      <c r="F134" s="149" t="s">
        <v>224</v>
      </c>
      <c r="G134" s="150" t="s">
        <v>187</v>
      </c>
      <c r="H134" s="151">
        <v>6.4</v>
      </c>
      <c r="I134" s="152"/>
      <c r="J134" s="153">
        <f>ROUND(I134*H134,2)</f>
        <v>0</v>
      </c>
      <c r="K134" s="149" t="s">
        <v>188</v>
      </c>
      <c r="L134" s="34"/>
      <c r="M134" s="154" t="s">
        <v>3</v>
      </c>
      <c r="N134" s="155" t="s">
        <v>42</v>
      </c>
      <c r="O134" s="54"/>
      <c r="P134" s="156">
        <f>O134*H134</f>
        <v>0</v>
      </c>
      <c r="Q134" s="156">
        <v>4E-05</v>
      </c>
      <c r="R134" s="156">
        <f>Q134*H134</f>
        <v>0.00025600000000000004</v>
      </c>
      <c r="S134" s="156">
        <v>0</v>
      </c>
      <c r="T134" s="157">
        <f>S134*H134</f>
        <v>0</v>
      </c>
      <c r="U134" s="33"/>
      <c r="V134" s="33"/>
      <c r="W134" s="33"/>
      <c r="X134" s="33"/>
      <c r="Y134" s="33"/>
      <c r="Z134" s="33"/>
      <c r="AA134" s="33"/>
      <c r="AB134" s="33"/>
      <c r="AC134" s="33"/>
      <c r="AD134" s="33"/>
      <c r="AE134" s="33"/>
      <c r="AR134" s="158" t="s">
        <v>87</v>
      </c>
      <c r="AT134" s="158" t="s">
        <v>184</v>
      </c>
      <c r="AU134" s="158" t="s">
        <v>75</v>
      </c>
      <c r="AY134" s="18" t="s">
        <v>182</v>
      </c>
      <c r="BE134" s="159">
        <f>IF(N134="základní",J134,0)</f>
        <v>0</v>
      </c>
      <c r="BF134" s="159">
        <f>IF(N134="snížená",J134,0)</f>
        <v>0</v>
      </c>
      <c r="BG134" s="159">
        <f>IF(N134="zákl. přenesená",J134,0)</f>
        <v>0</v>
      </c>
      <c r="BH134" s="159">
        <f>IF(N134="sníž. přenesená",J134,0)</f>
        <v>0</v>
      </c>
      <c r="BI134" s="159">
        <f>IF(N134="nulová",J134,0)</f>
        <v>0</v>
      </c>
      <c r="BJ134" s="18" t="s">
        <v>15</v>
      </c>
      <c r="BK134" s="159">
        <f>ROUND(I134*H134,2)</f>
        <v>0</v>
      </c>
      <c r="BL134" s="18" t="s">
        <v>87</v>
      </c>
      <c r="BM134" s="158" t="s">
        <v>651</v>
      </c>
    </row>
    <row r="135" spans="2:63" s="12" customFormat="1" ht="20.85" customHeight="1">
      <c r="B135" s="133"/>
      <c r="D135" s="344" t="s">
        <v>70</v>
      </c>
      <c r="E135" s="144" t="s">
        <v>227</v>
      </c>
      <c r="F135" s="144" t="s">
        <v>228</v>
      </c>
      <c r="I135" s="136"/>
      <c r="J135" s="145">
        <f>BK135</f>
        <v>0</v>
      </c>
      <c r="L135" s="133"/>
      <c r="M135" s="138"/>
      <c r="N135" s="139"/>
      <c r="O135" s="139"/>
      <c r="P135" s="140">
        <f>SUM(P136:P142)</f>
        <v>0</v>
      </c>
      <c r="Q135" s="139"/>
      <c r="R135" s="140">
        <f>SUM(R136:R142)</f>
        <v>0</v>
      </c>
      <c r="S135" s="139"/>
      <c r="T135" s="141">
        <f>SUM(T136:T142)</f>
        <v>1.7259600000000002</v>
      </c>
      <c r="AR135" s="134" t="s">
        <v>15</v>
      </c>
      <c r="AT135" s="142" t="s">
        <v>70</v>
      </c>
      <c r="AU135" s="142" t="s">
        <v>79</v>
      </c>
      <c r="AY135" s="134" t="s">
        <v>182</v>
      </c>
      <c r="BK135" s="143">
        <f>SUM(BK136:BK142)</f>
        <v>0</v>
      </c>
    </row>
    <row r="136" spans="1:65" s="2" customFormat="1" ht="44.25" customHeight="1">
      <c r="A136" s="33"/>
      <c r="B136" s="146"/>
      <c r="C136" s="147" t="s">
        <v>235</v>
      </c>
      <c r="D136" s="342" t="s">
        <v>184</v>
      </c>
      <c r="E136" s="148" t="s">
        <v>652</v>
      </c>
      <c r="F136" s="149" t="s">
        <v>653</v>
      </c>
      <c r="G136" s="150" t="s">
        <v>187</v>
      </c>
      <c r="H136" s="151">
        <v>2.08</v>
      </c>
      <c r="I136" s="152"/>
      <c r="J136" s="153">
        <f>ROUND(I136*H136,2)</f>
        <v>0</v>
      </c>
      <c r="K136" s="149" t="s">
        <v>188</v>
      </c>
      <c r="L136" s="34"/>
      <c r="M136" s="154" t="s">
        <v>3</v>
      </c>
      <c r="N136" s="155" t="s">
        <v>42</v>
      </c>
      <c r="O136" s="54"/>
      <c r="P136" s="156">
        <f>O136*H136</f>
        <v>0</v>
      </c>
      <c r="Q136" s="156">
        <v>0</v>
      </c>
      <c r="R136" s="156">
        <f>Q136*H136</f>
        <v>0</v>
      </c>
      <c r="S136" s="156">
        <v>0.261</v>
      </c>
      <c r="T136" s="157">
        <f>S136*H136</f>
        <v>0.54288</v>
      </c>
      <c r="U136" s="33"/>
      <c r="V136" s="33"/>
      <c r="W136" s="33"/>
      <c r="X136" s="33"/>
      <c r="Y136" s="33"/>
      <c r="Z136" s="33"/>
      <c r="AA136" s="33"/>
      <c r="AB136" s="33"/>
      <c r="AC136" s="33"/>
      <c r="AD136" s="33"/>
      <c r="AE136" s="33"/>
      <c r="AR136" s="158" t="s">
        <v>87</v>
      </c>
      <c r="AT136" s="158" t="s">
        <v>184</v>
      </c>
      <c r="AU136" s="158" t="s">
        <v>75</v>
      </c>
      <c r="AY136" s="18" t="s">
        <v>182</v>
      </c>
      <c r="BE136" s="159">
        <f>IF(N136="základní",J136,0)</f>
        <v>0</v>
      </c>
      <c r="BF136" s="159">
        <f>IF(N136="snížená",J136,0)</f>
        <v>0</v>
      </c>
      <c r="BG136" s="159">
        <f>IF(N136="zákl. přenesená",J136,0)</f>
        <v>0</v>
      </c>
      <c r="BH136" s="159">
        <f>IF(N136="sníž. přenesená",J136,0)</f>
        <v>0</v>
      </c>
      <c r="BI136" s="159">
        <f>IF(N136="nulová",J136,0)</f>
        <v>0</v>
      </c>
      <c r="BJ136" s="18" t="s">
        <v>15</v>
      </c>
      <c r="BK136" s="159">
        <f>ROUND(I136*H136,2)</f>
        <v>0</v>
      </c>
      <c r="BL136" s="18" t="s">
        <v>87</v>
      </c>
      <c r="BM136" s="158" t="s">
        <v>654</v>
      </c>
    </row>
    <row r="137" spans="2:51" s="13" customFormat="1" ht="12">
      <c r="B137" s="160"/>
      <c r="D137" s="343" t="s">
        <v>190</v>
      </c>
      <c r="E137" s="161" t="s">
        <v>3</v>
      </c>
      <c r="F137" s="162" t="s">
        <v>632</v>
      </c>
      <c r="H137" s="163">
        <v>2.08</v>
      </c>
      <c r="I137" s="164"/>
      <c r="L137" s="160"/>
      <c r="M137" s="165"/>
      <c r="N137" s="166"/>
      <c r="O137" s="166"/>
      <c r="P137" s="166"/>
      <c r="Q137" s="166"/>
      <c r="R137" s="166"/>
      <c r="S137" s="166"/>
      <c r="T137" s="167"/>
      <c r="AT137" s="161" t="s">
        <v>190</v>
      </c>
      <c r="AU137" s="161" t="s">
        <v>75</v>
      </c>
      <c r="AV137" s="13" t="s">
        <v>79</v>
      </c>
      <c r="AW137" s="13" t="s">
        <v>33</v>
      </c>
      <c r="AX137" s="13" t="s">
        <v>15</v>
      </c>
      <c r="AY137" s="161" t="s">
        <v>182</v>
      </c>
    </row>
    <row r="138" spans="1:65" s="2" customFormat="1" ht="33" customHeight="1">
      <c r="A138" s="33"/>
      <c r="B138" s="146"/>
      <c r="C138" s="147" t="s">
        <v>242</v>
      </c>
      <c r="D138" s="342" t="s">
        <v>184</v>
      </c>
      <c r="E138" s="148" t="s">
        <v>232</v>
      </c>
      <c r="F138" s="149" t="s">
        <v>233</v>
      </c>
      <c r="G138" s="150" t="s">
        <v>187</v>
      </c>
      <c r="H138" s="151">
        <v>3.9</v>
      </c>
      <c r="I138" s="152"/>
      <c r="J138" s="153">
        <f>ROUND(I138*H138,2)</f>
        <v>0</v>
      </c>
      <c r="K138" s="149" t="s">
        <v>188</v>
      </c>
      <c r="L138" s="34"/>
      <c r="M138" s="154" t="s">
        <v>3</v>
      </c>
      <c r="N138" s="155" t="s">
        <v>42</v>
      </c>
      <c r="O138" s="54"/>
      <c r="P138" s="156">
        <f>O138*H138</f>
        <v>0</v>
      </c>
      <c r="Q138" s="156">
        <v>0</v>
      </c>
      <c r="R138" s="156">
        <f>Q138*H138</f>
        <v>0</v>
      </c>
      <c r="S138" s="156">
        <v>0.05</v>
      </c>
      <c r="T138" s="157">
        <f>S138*H138</f>
        <v>0.195</v>
      </c>
      <c r="U138" s="33"/>
      <c r="V138" s="33"/>
      <c r="W138" s="33"/>
      <c r="X138" s="33"/>
      <c r="Y138" s="33"/>
      <c r="Z138" s="33"/>
      <c r="AA138" s="33"/>
      <c r="AB138" s="33"/>
      <c r="AC138" s="33"/>
      <c r="AD138" s="33"/>
      <c r="AE138" s="33"/>
      <c r="AR138" s="158" t="s">
        <v>87</v>
      </c>
      <c r="AT138" s="158" t="s">
        <v>184</v>
      </c>
      <c r="AU138" s="158" t="s">
        <v>75</v>
      </c>
      <c r="AY138" s="18" t="s">
        <v>182</v>
      </c>
      <c r="BE138" s="159">
        <f>IF(N138="základní",J138,0)</f>
        <v>0</v>
      </c>
      <c r="BF138" s="159">
        <f>IF(N138="snížená",J138,0)</f>
        <v>0</v>
      </c>
      <c r="BG138" s="159">
        <f>IF(N138="zákl. přenesená",J138,0)</f>
        <v>0</v>
      </c>
      <c r="BH138" s="159">
        <f>IF(N138="sníž. přenesená",J138,0)</f>
        <v>0</v>
      </c>
      <c r="BI138" s="159">
        <f>IF(N138="nulová",J138,0)</f>
        <v>0</v>
      </c>
      <c r="BJ138" s="18" t="s">
        <v>15</v>
      </c>
      <c r="BK138" s="159">
        <f>ROUND(I138*H138,2)</f>
        <v>0</v>
      </c>
      <c r="BL138" s="18" t="s">
        <v>87</v>
      </c>
      <c r="BM138" s="158" t="s">
        <v>655</v>
      </c>
    </row>
    <row r="139" spans="1:65" s="2" customFormat="1" ht="36">
      <c r="A139" s="33"/>
      <c r="B139" s="146"/>
      <c r="C139" s="147" t="s">
        <v>247</v>
      </c>
      <c r="D139" s="342" t="s">
        <v>184</v>
      </c>
      <c r="E139" s="148" t="s">
        <v>236</v>
      </c>
      <c r="F139" s="149" t="s">
        <v>237</v>
      </c>
      <c r="G139" s="150" t="s">
        <v>187</v>
      </c>
      <c r="H139" s="151">
        <v>21.48</v>
      </c>
      <c r="I139" s="152"/>
      <c r="J139" s="153">
        <f>ROUND(I139*H139,2)</f>
        <v>0</v>
      </c>
      <c r="K139" s="149" t="s">
        <v>188</v>
      </c>
      <c r="L139" s="34"/>
      <c r="M139" s="154" t="s">
        <v>3</v>
      </c>
      <c r="N139" s="155" t="s">
        <v>42</v>
      </c>
      <c r="O139" s="54"/>
      <c r="P139" s="156">
        <f>O139*H139</f>
        <v>0</v>
      </c>
      <c r="Q139" s="156">
        <v>0</v>
      </c>
      <c r="R139" s="156">
        <f>Q139*H139</f>
        <v>0</v>
      </c>
      <c r="S139" s="156">
        <v>0.046</v>
      </c>
      <c r="T139" s="157">
        <f>S139*H139</f>
        <v>0.98808</v>
      </c>
      <c r="U139" s="33"/>
      <c r="V139" s="33"/>
      <c r="W139" s="33"/>
      <c r="X139" s="33"/>
      <c r="Y139" s="33"/>
      <c r="Z139" s="33"/>
      <c r="AA139" s="33"/>
      <c r="AB139" s="33"/>
      <c r="AC139" s="33"/>
      <c r="AD139" s="33"/>
      <c r="AE139" s="33"/>
      <c r="AR139" s="158" t="s">
        <v>87</v>
      </c>
      <c r="AT139" s="158" t="s">
        <v>184</v>
      </c>
      <c r="AU139" s="158" t="s">
        <v>75</v>
      </c>
      <c r="AY139" s="18" t="s">
        <v>182</v>
      </c>
      <c r="BE139" s="159">
        <f>IF(N139="základní",J139,0)</f>
        <v>0</v>
      </c>
      <c r="BF139" s="159">
        <f>IF(N139="snížená",J139,0)</f>
        <v>0</v>
      </c>
      <c r="BG139" s="159">
        <f>IF(N139="zákl. přenesená",J139,0)</f>
        <v>0</v>
      </c>
      <c r="BH139" s="159">
        <f>IF(N139="sníž. přenesená",J139,0)</f>
        <v>0</v>
      </c>
      <c r="BI139" s="159">
        <f>IF(N139="nulová",J139,0)</f>
        <v>0</v>
      </c>
      <c r="BJ139" s="18" t="s">
        <v>15</v>
      </c>
      <c r="BK139" s="159">
        <f>ROUND(I139*H139,2)</f>
        <v>0</v>
      </c>
      <c r="BL139" s="18" t="s">
        <v>87</v>
      </c>
      <c r="BM139" s="158" t="s">
        <v>656</v>
      </c>
    </row>
    <row r="140" spans="2:51" s="13" customFormat="1" ht="12">
      <c r="B140" s="160"/>
      <c r="D140" s="343" t="s">
        <v>190</v>
      </c>
      <c r="E140" s="161" t="s">
        <v>3</v>
      </c>
      <c r="F140" s="162" t="s">
        <v>657</v>
      </c>
      <c r="H140" s="163">
        <v>22.88</v>
      </c>
      <c r="I140" s="164"/>
      <c r="L140" s="160"/>
      <c r="M140" s="165"/>
      <c r="N140" s="166"/>
      <c r="O140" s="166"/>
      <c r="P140" s="166"/>
      <c r="Q140" s="166"/>
      <c r="R140" s="166"/>
      <c r="S140" s="166"/>
      <c r="T140" s="167"/>
      <c r="AT140" s="161" t="s">
        <v>190</v>
      </c>
      <c r="AU140" s="161" t="s">
        <v>75</v>
      </c>
      <c r="AV140" s="13" t="s">
        <v>79</v>
      </c>
      <c r="AW140" s="13" t="s">
        <v>33</v>
      </c>
      <c r="AX140" s="13" t="s">
        <v>71</v>
      </c>
      <c r="AY140" s="161" t="s">
        <v>182</v>
      </c>
    </row>
    <row r="141" spans="2:51" s="13" customFormat="1" ht="12">
      <c r="B141" s="160"/>
      <c r="D141" s="343" t="s">
        <v>190</v>
      </c>
      <c r="E141" s="161" t="s">
        <v>3</v>
      </c>
      <c r="F141" s="162" t="s">
        <v>658</v>
      </c>
      <c r="H141" s="163">
        <v>-1.4</v>
      </c>
      <c r="I141" s="164"/>
      <c r="L141" s="160"/>
      <c r="M141" s="165"/>
      <c r="N141" s="166"/>
      <c r="O141" s="166"/>
      <c r="P141" s="166"/>
      <c r="Q141" s="166"/>
      <c r="R141" s="166"/>
      <c r="S141" s="166"/>
      <c r="T141" s="167"/>
      <c r="AT141" s="161" t="s">
        <v>190</v>
      </c>
      <c r="AU141" s="161" t="s">
        <v>75</v>
      </c>
      <c r="AV141" s="13" t="s">
        <v>79</v>
      </c>
      <c r="AW141" s="13" t="s">
        <v>33</v>
      </c>
      <c r="AX141" s="13" t="s">
        <v>71</v>
      </c>
      <c r="AY141" s="161" t="s">
        <v>182</v>
      </c>
    </row>
    <row r="142" spans="2:51" s="14" customFormat="1" ht="12">
      <c r="B142" s="168"/>
      <c r="D142" s="343" t="s">
        <v>190</v>
      </c>
      <c r="E142" s="169" t="s">
        <v>3</v>
      </c>
      <c r="F142" s="170" t="s">
        <v>198</v>
      </c>
      <c r="H142" s="171">
        <v>21.48</v>
      </c>
      <c r="I142" s="172"/>
      <c r="L142" s="168"/>
      <c r="M142" s="173"/>
      <c r="N142" s="174"/>
      <c r="O142" s="174"/>
      <c r="P142" s="174"/>
      <c r="Q142" s="174"/>
      <c r="R142" s="174"/>
      <c r="S142" s="174"/>
      <c r="T142" s="175"/>
      <c r="AT142" s="169" t="s">
        <v>190</v>
      </c>
      <c r="AU142" s="169" t="s">
        <v>75</v>
      </c>
      <c r="AV142" s="14" t="s">
        <v>87</v>
      </c>
      <c r="AW142" s="14" t="s">
        <v>33</v>
      </c>
      <c r="AX142" s="14" t="s">
        <v>15</v>
      </c>
      <c r="AY142" s="169" t="s">
        <v>182</v>
      </c>
    </row>
    <row r="143" spans="2:63" s="12" customFormat="1" ht="22.9" customHeight="1">
      <c r="B143" s="133"/>
      <c r="D143" s="344" t="s">
        <v>70</v>
      </c>
      <c r="E143" s="144" t="s">
        <v>240</v>
      </c>
      <c r="F143" s="144" t="s">
        <v>241</v>
      </c>
      <c r="I143" s="136"/>
      <c r="J143" s="145">
        <f>BK143</f>
        <v>0</v>
      </c>
      <c r="L143" s="133"/>
      <c r="M143" s="138"/>
      <c r="N143" s="139"/>
      <c r="O143" s="139"/>
      <c r="P143" s="140">
        <f>SUM(P144:P148)</f>
        <v>0</v>
      </c>
      <c r="Q143" s="139"/>
      <c r="R143" s="140">
        <f>SUM(R144:R148)</f>
        <v>0</v>
      </c>
      <c r="S143" s="139"/>
      <c r="T143" s="141">
        <f>SUM(T144:T148)</f>
        <v>0</v>
      </c>
      <c r="AR143" s="134" t="s">
        <v>15</v>
      </c>
      <c r="AT143" s="142" t="s">
        <v>70</v>
      </c>
      <c r="AU143" s="142" t="s">
        <v>15</v>
      </c>
      <c r="AY143" s="134" t="s">
        <v>182</v>
      </c>
      <c r="BK143" s="143">
        <f>SUM(BK144:BK148)</f>
        <v>0</v>
      </c>
    </row>
    <row r="144" spans="1:65" s="2" customFormat="1" ht="36">
      <c r="A144" s="33"/>
      <c r="B144" s="146"/>
      <c r="C144" s="147" t="s">
        <v>251</v>
      </c>
      <c r="D144" s="342" t="s">
        <v>184</v>
      </c>
      <c r="E144" s="148" t="s">
        <v>243</v>
      </c>
      <c r="F144" s="149" t="s">
        <v>244</v>
      </c>
      <c r="G144" s="150" t="s">
        <v>245</v>
      </c>
      <c r="H144" s="151">
        <v>3.336</v>
      </c>
      <c r="I144" s="152"/>
      <c r="J144" s="153">
        <f>ROUND(I144*H144,2)</f>
        <v>0</v>
      </c>
      <c r="K144" s="149" t="s">
        <v>188</v>
      </c>
      <c r="L144" s="34"/>
      <c r="M144" s="154" t="s">
        <v>3</v>
      </c>
      <c r="N144" s="155" t="s">
        <v>42</v>
      </c>
      <c r="O144" s="54"/>
      <c r="P144" s="156">
        <f>O144*H144</f>
        <v>0</v>
      </c>
      <c r="Q144" s="156">
        <v>0</v>
      </c>
      <c r="R144" s="156">
        <f>Q144*H144</f>
        <v>0</v>
      </c>
      <c r="S144" s="156">
        <v>0</v>
      </c>
      <c r="T144" s="157">
        <f>S144*H144</f>
        <v>0</v>
      </c>
      <c r="U144" s="33"/>
      <c r="V144" s="33"/>
      <c r="W144" s="33"/>
      <c r="X144" s="33"/>
      <c r="Y144" s="33"/>
      <c r="Z144" s="33"/>
      <c r="AA144" s="33"/>
      <c r="AB144" s="33"/>
      <c r="AC144" s="33"/>
      <c r="AD144" s="33"/>
      <c r="AE144" s="33"/>
      <c r="AR144" s="158" t="s">
        <v>87</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87</v>
      </c>
      <c r="BM144" s="158" t="s">
        <v>659</v>
      </c>
    </row>
    <row r="145" spans="1:65" s="2" customFormat="1" ht="33" customHeight="1">
      <c r="A145" s="33"/>
      <c r="B145" s="146"/>
      <c r="C145" s="147" t="s">
        <v>256</v>
      </c>
      <c r="D145" s="342" t="s">
        <v>184</v>
      </c>
      <c r="E145" s="148" t="s">
        <v>248</v>
      </c>
      <c r="F145" s="149" t="s">
        <v>249</v>
      </c>
      <c r="G145" s="150" t="s">
        <v>245</v>
      </c>
      <c r="H145" s="151">
        <v>3.336</v>
      </c>
      <c r="I145" s="152"/>
      <c r="J145" s="153">
        <f>ROUND(I145*H145,2)</f>
        <v>0</v>
      </c>
      <c r="K145" s="149" t="s">
        <v>188</v>
      </c>
      <c r="L145" s="34"/>
      <c r="M145" s="154" t="s">
        <v>3</v>
      </c>
      <c r="N145" s="155" t="s">
        <v>42</v>
      </c>
      <c r="O145" s="54"/>
      <c r="P145" s="156">
        <f>O145*H145</f>
        <v>0</v>
      </c>
      <c r="Q145" s="156">
        <v>0</v>
      </c>
      <c r="R145" s="156">
        <f>Q145*H145</f>
        <v>0</v>
      </c>
      <c r="S145" s="156">
        <v>0</v>
      </c>
      <c r="T145" s="157">
        <f>S145*H145</f>
        <v>0</v>
      </c>
      <c r="U145" s="33"/>
      <c r="V145" s="33"/>
      <c r="W145" s="33"/>
      <c r="X145" s="33"/>
      <c r="Y145" s="33"/>
      <c r="Z145" s="33"/>
      <c r="AA145" s="33"/>
      <c r="AB145" s="33"/>
      <c r="AC145" s="33"/>
      <c r="AD145" s="33"/>
      <c r="AE145" s="33"/>
      <c r="AR145" s="158" t="s">
        <v>87</v>
      </c>
      <c r="AT145" s="158" t="s">
        <v>184</v>
      </c>
      <c r="AU145" s="158" t="s">
        <v>79</v>
      </c>
      <c r="AY145" s="18" t="s">
        <v>182</v>
      </c>
      <c r="BE145" s="159">
        <f>IF(N145="základní",J145,0)</f>
        <v>0</v>
      </c>
      <c r="BF145" s="159">
        <f>IF(N145="snížená",J145,0)</f>
        <v>0</v>
      </c>
      <c r="BG145" s="159">
        <f>IF(N145="zákl. přenesená",J145,0)</f>
        <v>0</v>
      </c>
      <c r="BH145" s="159">
        <f>IF(N145="sníž. přenesená",J145,0)</f>
        <v>0</v>
      </c>
      <c r="BI145" s="159">
        <f>IF(N145="nulová",J145,0)</f>
        <v>0</v>
      </c>
      <c r="BJ145" s="18" t="s">
        <v>15</v>
      </c>
      <c r="BK145" s="159">
        <f>ROUND(I145*H145,2)</f>
        <v>0</v>
      </c>
      <c r="BL145" s="18" t="s">
        <v>87</v>
      </c>
      <c r="BM145" s="158" t="s">
        <v>660</v>
      </c>
    </row>
    <row r="146" spans="1:65" s="2" customFormat="1" ht="44.25" customHeight="1">
      <c r="A146" s="33"/>
      <c r="B146" s="146"/>
      <c r="C146" s="147" t="s">
        <v>9</v>
      </c>
      <c r="D146" s="342" t="s">
        <v>184</v>
      </c>
      <c r="E146" s="148" t="s">
        <v>252</v>
      </c>
      <c r="F146" s="149" t="s">
        <v>253</v>
      </c>
      <c r="G146" s="150" t="s">
        <v>245</v>
      </c>
      <c r="H146" s="151">
        <v>100.08</v>
      </c>
      <c r="I146" s="152"/>
      <c r="J146" s="153">
        <f>ROUND(I146*H146,2)</f>
        <v>0</v>
      </c>
      <c r="K146" s="149" t="s">
        <v>188</v>
      </c>
      <c r="L146" s="34"/>
      <c r="M146" s="154" t="s">
        <v>3</v>
      </c>
      <c r="N146" s="155" t="s">
        <v>42</v>
      </c>
      <c r="O146" s="54"/>
      <c r="P146" s="156">
        <f>O146*H146</f>
        <v>0</v>
      </c>
      <c r="Q146" s="156">
        <v>0</v>
      </c>
      <c r="R146" s="156">
        <f>Q146*H146</f>
        <v>0</v>
      </c>
      <c r="S146" s="156">
        <v>0</v>
      </c>
      <c r="T146" s="157">
        <f>S146*H146</f>
        <v>0</v>
      </c>
      <c r="U146" s="33"/>
      <c r="V146" s="33"/>
      <c r="W146" s="33"/>
      <c r="X146" s="33"/>
      <c r="Y146" s="33"/>
      <c r="Z146" s="33"/>
      <c r="AA146" s="33"/>
      <c r="AB146" s="33"/>
      <c r="AC146" s="33"/>
      <c r="AD146" s="33"/>
      <c r="AE146" s="33"/>
      <c r="AR146" s="158" t="s">
        <v>87</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87</v>
      </c>
      <c r="BM146" s="158" t="s">
        <v>661</v>
      </c>
    </row>
    <row r="147" spans="2:51" s="13" customFormat="1" ht="12">
      <c r="B147" s="160"/>
      <c r="D147" s="343" t="s">
        <v>190</v>
      </c>
      <c r="F147" s="162" t="s">
        <v>662</v>
      </c>
      <c r="H147" s="163">
        <v>100.08</v>
      </c>
      <c r="I147" s="164"/>
      <c r="L147" s="160"/>
      <c r="M147" s="165"/>
      <c r="N147" s="166"/>
      <c r="O147" s="166"/>
      <c r="P147" s="166"/>
      <c r="Q147" s="166"/>
      <c r="R147" s="166"/>
      <c r="S147" s="166"/>
      <c r="T147" s="167"/>
      <c r="AT147" s="161" t="s">
        <v>190</v>
      </c>
      <c r="AU147" s="161" t="s">
        <v>79</v>
      </c>
      <c r="AV147" s="13" t="s">
        <v>79</v>
      </c>
      <c r="AW147" s="13" t="s">
        <v>4</v>
      </c>
      <c r="AX147" s="13" t="s">
        <v>15</v>
      </c>
      <c r="AY147" s="161" t="s">
        <v>182</v>
      </c>
    </row>
    <row r="148" spans="1:65" s="2" customFormat="1" ht="44.25" customHeight="1">
      <c r="A148" s="33"/>
      <c r="B148" s="146"/>
      <c r="C148" s="147" t="s">
        <v>269</v>
      </c>
      <c r="D148" s="342" t="s">
        <v>184</v>
      </c>
      <c r="E148" s="148" t="s">
        <v>257</v>
      </c>
      <c r="F148" s="149" t="s">
        <v>258</v>
      </c>
      <c r="G148" s="150" t="s">
        <v>245</v>
      </c>
      <c r="H148" s="151">
        <v>3.336</v>
      </c>
      <c r="I148" s="152"/>
      <c r="J148" s="153">
        <f>ROUND(I148*H148,2)</f>
        <v>0</v>
      </c>
      <c r="K148" s="149" t="s">
        <v>188</v>
      </c>
      <c r="L148" s="34"/>
      <c r="M148" s="154" t="s">
        <v>3</v>
      </c>
      <c r="N148" s="155" t="s">
        <v>42</v>
      </c>
      <c r="O148" s="54"/>
      <c r="P148" s="156">
        <f>O148*H148</f>
        <v>0</v>
      </c>
      <c r="Q148" s="156">
        <v>0</v>
      </c>
      <c r="R148" s="156">
        <f>Q148*H148</f>
        <v>0</v>
      </c>
      <c r="S148" s="156">
        <v>0</v>
      </c>
      <c r="T148" s="157">
        <f>S148*H148</f>
        <v>0</v>
      </c>
      <c r="U148" s="33"/>
      <c r="V148" s="33"/>
      <c r="W148" s="33"/>
      <c r="X148" s="33"/>
      <c r="Y148" s="33"/>
      <c r="Z148" s="33"/>
      <c r="AA148" s="33"/>
      <c r="AB148" s="33"/>
      <c r="AC148" s="33"/>
      <c r="AD148" s="33"/>
      <c r="AE148" s="33"/>
      <c r="AR148" s="158" t="s">
        <v>87</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87</v>
      </c>
      <c r="BM148" s="158" t="s">
        <v>663</v>
      </c>
    </row>
    <row r="149" spans="2:63" s="12" customFormat="1" ht="22.9" customHeight="1">
      <c r="B149" s="133"/>
      <c r="D149" s="344" t="s">
        <v>70</v>
      </c>
      <c r="E149" s="144" t="s">
        <v>260</v>
      </c>
      <c r="F149" s="144" t="s">
        <v>261</v>
      </c>
      <c r="I149" s="136"/>
      <c r="J149" s="145">
        <f>BK149</f>
        <v>0</v>
      </c>
      <c r="L149" s="133"/>
      <c r="M149" s="138"/>
      <c r="N149" s="139"/>
      <c r="O149" s="139"/>
      <c r="P149" s="140">
        <f>P150</f>
        <v>0</v>
      </c>
      <c r="Q149" s="139"/>
      <c r="R149" s="140">
        <f>R150</f>
        <v>0</v>
      </c>
      <c r="S149" s="139"/>
      <c r="T149" s="141">
        <f>T150</f>
        <v>0</v>
      </c>
      <c r="AR149" s="134" t="s">
        <v>15</v>
      </c>
      <c r="AT149" s="142" t="s">
        <v>70</v>
      </c>
      <c r="AU149" s="142" t="s">
        <v>15</v>
      </c>
      <c r="AY149" s="134" t="s">
        <v>182</v>
      </c>
      <c r="BK149" s="143">
        <f>BK150</f>
        <v>0</v>
      </c>
    </row>
    <row r="150" spans="1:65" s="2" customFormat="1" ht="55.5" customHeight="1">
      <c r="A150" s="33"/>
      <c r="B150" s="146"/>
      <c r="C150" s="147" t="s">
        <v>273</v>
      </c>
      <c r="D150" s="342" t="s">
        <v>184</v>
      </c>
      <c r="E150" s="148" t="s">
        <v>262</v>
      </c>
      <c r="F150" s="149" t="s">
        <v>263</v>
      </c>
      <c r="G150" s="150" t="s">
        <v>245</v>
      </c>
      <c r="H150" s="151">
        <v>0.758</v>
      </c>
      <c r="I150" s="152"/>
      <c r="J150" s="153">
        <f>ROUND(I150*H150,2)</f>
        <v>0</v>
      </c>
      <c r="K150" s="149" t="s">
        <v>188</v>
      </c>
      <c r="L150" s="34"/>
      <c r="M150" s="154" t="s">
        <v>3</v>
      </c>
      <c r="N150" s="155" t="s">
        <v>42</v>
      </c>
      <c r="O150" s="54"/>
      <c r="P150" s="156">
        <f>O150*H150</f>
        <v>0</v>
      </c>
      <c r="Q150" s="156">
        <v>0</v>
      </c>
      <c r="R150" s="156">
        <f>Q150*H150</f>
        <v>0</v>
      </c>
      <c r="S150" s="156">
        <v>0</v>
      </c>
      <c r="T150" s="157">
        <f>S150*H150</f>
        <v>0</v>
      </c>
      <c r="U150" s="33"/>
      <c r="V150" s="33"/>
      <c r="W150" s="33"/>
      <c r="X150" s="33"/>
      <c r="Y150" s="33"/>
      <c r="Z150" s="33"/>
      <c r="AA150" s="33"/>
      <c r="AB150" s="33"/>
      <c r="AC150" s="33"/>
      <c r="AD150" s="33"/>
      <c r="AE150" s="33"/>
      <c r="AR150" s="158" t="s">
        <v>87</v>
      </c>
      <c r="AT150" s="158" t="s">
        <v>184</v>
      </c>
      <c r="AU150" s="158" t="s">
        <v>79</v>
      </c>
      <c r="AY150" s="18" t="s">
        <v>182</v>
      </c>
      <c r="BE150" s="159">
        <f>IF(N150="základní",J150,0)</f>
        <v>0</v>
      </c>
      <c r="BF150" s="159">
        <f>IF(N150="snížená",J150,0)</f>
        <v>0</v>
      </c>
      <c r="BG150" s="159">
        <f>IF(N150="zákl. přenesená",J150,0)</f>
        <v>0</v>
      </c>
      <c r="BH150" s="159">
        <f>IF(N150="sníž. přenesená",J150,0)</f>
        <v>0</v>
      </c>
      <c r="BI150" s="159">
        <f>IF(N150="nulová",J150,0)</f>
        <v>0</v>
      </c>
      <c r="BJ150" s="18" t="s">
        <v>15</v>
      </c>
      <c r="BK150" s="159">
        <f>ROUND(I150*H150,2)</f>
        <v>0</v>
      </c>
      <c r="BL150" s="18" t="s">
        <v>87</v>
      </c>
      <c r="BM150" s="158" t="s">
        <v>664</v>
      </c>
    </row>
    <row r="151" spans="2:63" s="12" customFormat="1" ht="25.9" customHeight="1">
      <c r="B151" s="133"/>
      <c r="D151" s="344" t="s">
        <v>70</v>
      </c>
      <c r="E151" s="135" t="s">
        <v>265</v>
      </c>
      <c r="F151" s="135" t="s">
        <v>266</v>
      </c>
      <c r="I151" s="136"/>
      <c r="J151" s="137">
        <f>BK151</f>
        <v>0</v>
      </c>
      <c r="L151" s="133"/>
      <c r="M151" s="138"/>
      <c r="N151" s="139"/>
      <c r="O151" s="139"/>
      <c r="P151" s="140">
        <f>P152+P165+P174+P180+P187+P197+P224+P230</f>
        <v>0</v>
      </c>
      <c r="Q151" s="139"/>
      <c r="R151" s="140">
        <f>R152+R165+R174+R180+R187+R197+R224+R230</f>
        <v>0.28994235</v>
      </c>
      <c r="S151" s="139"/>
      <c r="T151" s="141">
        <f>T152+T165+T174+T180+T187+T197+T224+T230</f>
        <v>1.6095856</v>
      </c>
      <c r="AR151" s="134" t="s">
        <v>79</v>
      </c>
      <c r="AT151" s="142" t="s">
        <v>70</v>
      </c>
      <c r="AU151" s="142" t="s">
        <v>71</v>
      </c>
      <c r="AY151" s="134" t="s">
        <v>182</v>
      </c>
      <c r="BK151" s="143">
        <f>BK152+BK165+BK174+BK180+BK187+BK197+BK224+BK230</f>
        <v>0</v>
      </c>
    </row>
    <row r="152" spans="2:63" s="12" customFormat="1" ht="22.9" customHeight="1">
      <c r="B152" s="133"/>
      <c r="D152" s="344" t="s">
        <v>70</v>
      </c>
      <c r="E152" s="144" t="s">
        <v>267</v>
      </c>
      <c r="F152" s="144" t="s">
        <v>268</v>
      </c>
      <c r="I152" s="136"/>
      <c r="J152" s="145">
        <f>BK152</f>
        <v>0</v>
      </c>
      <c r="L152" s="133"/>
      <c r="M152" s="138"/>
      <c r="N152" s="139"/>
      <c r="O152" s="139"/>
      <c r="P152" s="140">
        <f>SUM(P153:P164)</f>
        <v>0</v>
      </c>
      <c r="Q152" s="139"/>
      <c r="R152" s="140">
        <f>SUM(R153:R164)</f>
        <v>0.0332325</v>
      </c>
      <c r="S152" s="139"/>
      <c r="T152" s="141">
        <f>SUM(T153:T164)</f>
        <v>0</v>
      </c>
      <c r="AR152" s="134" t="s">
        <v>79</v>
      </c>
      <c r="AT152" s="142" t="s">
        <v>70</v>
      </c>
      <c r="AU152" s="142" t="s">
        <v>15</v>
      </c>
      <c r="AY152" s="134" t="s">
        <v>182</v>
      </c>
      <c r="BK152" s="143">
        <f>SUM(BK153:BK164)</f>
        <v>0</v>
      </c>
    </row>
    <row r="153" spans="1:65" s="2" customFormat="1" ht="24">
      <c r="A153" s="33"/>
      <c r="B153" s="146"/>
      <c r="C153" s="147" t="s">
        <v>280</v>
      </c>
      <c r="D153" s="342" t="s">
        <v>184</v>
      </c>
      <c r="E153" s="148" t="s">
        <v>270</v>
      </c>
      <c r="F153" s="149" t="s">
        <v>271</v>
      </c>
      <c r="G153" s="150" t="s">
        <v>187</v>
      </c>
      <c r="H153" s="151">
        <v>3.9</v>
      </c>
      <c r="I153" s="152"/>
      <c r="J153" s="153">
        <f>ROUND(I153*H153,2)</f>
        <v>0</v>
      </c>
      <c r="K153" s="149" t="s">
        <v>188</v>
      </c>
      <c r="L153" s="34"/>
      <c r="M153" s="154" t="s">
        <v>3</v>
      </c>
      <c r="N153" s="155" t="s">
        <v>42</v>
      </c>
      <c r="O153" s="54"/>
      <c r="P153" s="156">
        <f>O153*H153</f>
        <v>0</v>
      </c>
      <c r="Q153" s="156">
        <v>0.0035</v>
      </c>
      <c r="R153" s="156">
        <f>Q153*H153</f>
        <v>0.01365</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665</v>
      </c>
    </row>
    <row r="154" spans="1:65" s="2" customFormat="1" ht="24">
      <c r="A154" s="33"/>
      <c r="B154" s="146"/>
      <c r="C154" s="147" t="s">
        <v>287</v>
      </c>
      <c r="D154" s="342" t="s">
        <v>184</v>
      </c>
      <c r="E154" s="148" t="s">
        <v>274</v>
      </c>
      <c r="F154" s="149" t="s">
        <v>275</v>
      </c>
      <c r="G154" s="150" t="s">
        <v>187</v>
      </c>
      <c r="H154" s="151">
        <v>5.595</v>
      </c>
      <c r="I154" s="152"/>
      <c r="J154" s="153">
        <f>ROUND(I154*H154,2)</f>
        <v>0</v>
      </c>
      <c r="K154" s="149" t="s">
        <v>188</v>
      </c>
      <c r="L154" s="34"/>
      <c r="M154" s="154" t="s">
        <v>3</v>
      </c>
      <c r="N154" s="155" t="s">
        <v>42</v>
      </c>
      <c r="O154" s="54"/>
      <c r="P154" s="156">
        <f>O154*H154</f>
        <v>0</v>
      </c>
      <c r="Q154" s="156">
        <v>0.0035</v>
      </c>
      <c r="R154" s="156">
        <f>Q154*H154</f>
        <v>0.0195825</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666</v>
      </c>
    </row>
    <row r="155" spans="2:51" s="13" customFormat="1" ht="12">
      <c r="B155" s="160"/>
      <c r="D155" s="343" t="s">
        <v>190</v>
      </c>
      <c r="E155" s="161" t="s">
        <v>3</v>
      </c>
      <c r="F155" s="162" t="s">
        <v>667</v>
      </c>
      <c r="H155" s="163">
        <v>1.2</v>
      </c>
      <c r="I155" s="164"/>
      <c r="L155" s="160"/>
      <c r="M155" s="165"/>
      <c r="N155" s="166"/>
      <c r="O155" s="166"/>
      <c r="P155" s="166"/>
      <c r="Q155" s="166"/>
      <c r="R155" s="166"/>
      <c r="S155" s="166"/>
      <c r="T155" s="167"/>
      <c r="AT155" s="161" t="s">
        <v>190</v>
      </c>
      <c r="AU155" s="161" t="s">
        <v>79</v>
      </c>
      <c r="AV155" s="13" t="s">
        <v>79</v>
      </c>
      <c r="AW155" s="13" t="s">
        <v>33</v>
      </c>
      <c r="AX155" s="13" t="s">
        <v>71</v>
      </c>
      <c r="AY155" s="161" t="s">
        <v>182</v>
      </c>
    </row>
    <row r="156" spans="2:51" s="13" customFormat="1" ht="12">
      <c r="B156" s="160"/>
      <c r="D156" s="343" t="s">
        <v>190</v>
      </c>
      <c r="E156" s="161" t="s">
        <v>3</v>
      </c>
      <c r="F156" s="162" t="s">
        <v>668</v>
      </c>
      <c r="H156" s="163">
        <v>-0.105</v>
      </c>
      <c r="I156" s="164"/>
      <c r="L156" s="160"/>
      <c r="M156" s="165"/>
      <c r="N156" s="166"/>
      <c r="O156" s="166"/>
      <c r="P156" s="166"/>
      <c r="Q156" s="166"/>
      <c r="R156" s="166"/>
      <c r="S156" s="166"/>
      <c r="T156" s="167"/>
      <c r="AT156" s="161" t="s">
        <v>190</v>
      </c>
      <c r="AU156" s="161" t="s">
        <v>79</v>
      </c>
      <c r="AV156" s="13" t="s">
        <v>79</v>
      </c>
      <c r="AW156" s="13" t="s">
        <v>33</v>
      </c>
      <c r="AX156" s="13" t="s">
        <v>71</v>
      </c>
      <c r="AY156" s="161" t="s">
        <v>182</v>
      </c>
    </row>
    <row r="157" spans="2:51" s="13" customFormat="1" ht="12">
      <c r="B157" s="160"/>
      <c r="D157" s="343" t="s">
        <v>190</v>
      </c>
      <c r="E157" s="161" t="s">
        <v>3</v>
      </c>
      <c r="F157" s="162" t="s">
        <v>669</v>
      </c>
      <c r="H157" s="163">
        <v>4.5</v>
      </c>
      <c r="I157" s="164"/>
      <c r="L157" s="160"/>
      <c r="M157" s="165"/>
      <c r="N157" s="166"/>
      <c r="O157" s="166"/>
      <c r="P157" s="166"/>
      <c r="Q157" s="166"/>
      <c r="R157" s="166"/>
      <c r="S157" s="166"/>
      <c r="T157" s="167"/>
      <c r="AT157" s="161" t="s">
        <v>190</v>
      </c>
      <c r="AU157" s="161" t="s">
        <v>79</v>
      </c>
      <c r="AV157" s="13" t="s">
        <v>79</v>
      </c>
      <c r="AW157" s="13" t="s">
        <v>33</v>
      </c>
      <c r="AX157" s="13" t="s">
        <v>71</v>
      </c>
      <c r="AY157" s="161" t="s">
        <v>182</v>
      </c>
    </row>
    <row r="158" spans="2:51" s="14" customFormat="1" ht="12">
      <c r="B158" s="168"/>
      <c r="D158" s="343" t="s">
        <v>190</v>
      </c>
      <c r="E158" s="169" t="s">
        <v>3</v>
      </c>
      <c r="F158" s="170" t="s">
        <v>198</v>
      </c>
      <c r="H158" s="171">
        <v>5.595</v>
      </c>
      <c r="I158" s="172"/>
      <c r="L158" s="168"/>
      <c r="M158" s="173"/>
      <c r="N158" s="174"/>
      <c r="O158" s="174"/>
      <c r="P158" s="174"/>
      <c r="Q158" s="174"/>
      <c r="R158" s="174"/>
      <c r="S158" s="174"/>
      <c r="T158" s="175"/>
      <c r="AT158" s="169" t="s">
        <v>190</v>
      </c>
      <c r="AU158" s="169" t="s">
        <v>79</v>
      </c>
      <c r="AV158" s="14" t="s">
        <v>87</v>
      </c>
      <c r="AW158" s="14" t="s">
        <v>33</v>
      </c>
      <c r="AX158" s="14" t="s">
        <v>15</v>
      </c>
      <c r="AY158" s="169" t="s">
        <v>182</v>
      </c>
    </row>
    <row r="159" spans="1:65" s="2" customFormat="1" ht="44.25" customHeight="1">
      <c r="A159" s="33"/>
      <c r="B159" s="146"/>
      <c r="C159" s="147" t="s">
        <v>294</v>
      </c>
      <c r="D159" s="342" t="s">
        <v>184</v>
      </c>
      <c r="E159" s="148" t="s">
        <v>288</v>
      </c>
      <c r="F159" s="149" t="s">
        <v>289</v>
      </c>
      <c r="G159" s="150" t="s">
        <v>290</v>
      </c>
      <c r="H159" s="183"/>
      <c r="I159" s="152"/>
      <c r="J159" s="153">
        <f>ROUND(I159*H159,2)</f>
        <v>0</v>
      </c>
      <c r="K159" s="149" t="s">
        <v>188</v>
      </c>
      <c r="L159" s="34"/>
      <c r="M159" s="154" t="s">
        <v>3</v>
      </c>
      <c r="N159" s="155" t="s">
        <v>42</v>
      </c>
      <c r="O159" s="54"/>
      <c r="P159" s="156">
        <f>O159*H159</f>
        <v>0</v>
      </c>
      <c r="Q159" s="156">
        <v>0</v>
      </c>
      <c r="R159" s="156">
        <f>Q159*H159</f>
        <v>0</v>
      </c>
      <c r="S159" s="156">
        <v>0</v>
      </c>
      <c r="T159" s="157">
        <f>S159*H159</f>
        <v>0</v>
      </c>
      <c r="U159" s="33"/>
      <c r="V159" s="33"/>
      <c r="W159" s="33"/>
      <c r="X159" s="33"/>
      <c r="Y159" s="33"/>
      <c r="Z159" s="33"/>
      <c r="AA159" s="33"/>
      <c r="AB159" s="33"/>
      <c r="AC159" s="33"/>
      <c r="AD159" s="33"/>
      <c r="AE159" s="33"/>
      <c r="AR159" s="158" t="s">
        <v>269</v>
      </c>
      <c r="AT159" s="158" t="s">
        <v>184</v>
      </c>
      <c r="AU159" s="158" t="s">
        <v>79</v>
      </c>
      <c r="AY159" s="18" t="s">
        <v>182</v>
      </c>
      <c r="BE159" s="159">
        <f>IF(N159="základní",J159,0)</f>
        <v>0</v>
      </c>
      <c r="BF159" s="159">
        <f>IF(N159="snížená",J159,0)</f>
        <v>0</v>
      </c>
      <c r="BG159" s="159">
        <f>IF(N159="zákl. přenesená",J159,0)</f>
        <v>0</v>
      </c>
      <c r="BH159" s="159">
        <f>IF(N159="sníž. přenesená",J159,0)</f>
        <v>0</v>
      </c>
      <c r="BI159" s="159">
        <f>IF(N159="nulová",J159,0)</f>
        <v>0</v>
      </c>
      <c r="BJ159" s="18" t="s">
        <v>15</v>
      </c>
      <c r="BK159" s="159">
        <f>ROUND(I159*H159,2)</f>
        <v>0</v>
      </c>
      <c r="BL159" s="18" t="s">
        <v>269</v>
      </c>
      <c r="BM159" s="158" t="s">
        <v>670</v>
      </c>
    </row>
    <row r="160" spans="1:65" s="2" customFormat="1" ht="21.75" customHeight="1">
      <c r="A160" s="33"/>
      <c r="B160" s="146"/>
      <c r="C160" s="147" t="s">
        <v>8</v>
      </c>
      <c r="D160" s="342" t="s">
        <v>184</v>
      </c>
      <c r="E160" s="148" t="s">
        <v>281</v>
      </c>
      <c r="F160" s="149" t="s">
        <v>282</v>
      </c>
      <c r="G160" s="150" t="s">
        <v>194</v>
      </c>
      <c r="H160" s="151">
        <v>10.15</v>
      </c>
      <c r="I160" s="152"/>
      <c r="J160" s="153">
        <f>ROUND(I160*H160,2)</f>
        <v>0</v>
      </c>
      <c r="K160" s="149" t="s">
        <v>3</v>
      </c>
      <c r="L160" s="34"/>
      <c r="M160" s="154" t="s">
        <v>3</v>
      </c>
      <c r="N160" s="155" t="s">
        <v>42</v>
      </c>
      <c r="O160" s="54"/>
      <c r="P160" s="156">
        <f>O160*H160</f>
        <v>0</v>
      </c>
      <c r="Q160" s="156">
        <v>0</v>
      </c>
      <c r="R160" s="156">
        <f>Q160*H160</f>
        <v>0</v>
      </c>
      <c r="S160" s="156">
        <v>0</v>
      </c>
      <c r="T160" s="157">
        <f>S160*H160</f>
        <v>0</v>
      </c>
      <c r="U160" s="33"/>
      <c r="V160" s="33"/>
      <c r="W160" s="33"/>
      <c r="X160" s="33"/>
      <c r="Y160" s="33"/>
      <c r="Z160" s="33"/>
      <c r="AA160" s="33"/>
      <c r="AB160" s="33"/>
      <c r="AC160" s="33"/>
      <c r="AD160" s="33"/>
      <c r="AE160" s="33"/>
      <c r="AR160" s="158" t="s">
        <v>269</v>
      </c>
      <c r="AT160" s="158" t="s">
        <v>184</v>
      </c>
      <c r="AU160" s="158" t="s">
        <v>79</v>
      </c>
      <c r="AY160" s="18" t="s">
        <v>182</v>
      </c>
      <c r="BE160" s="159">
        <f>IF(N160="základní",J160,0)</f>
        <v>0</v>
      </c>
      <c r="BF160" s="159">
        <f>IF(N160="snížená",J160,0)</f>
        <v>0</v>
      </c>
      <c r="BG160" s="159">
        <f>IF(N160="zákl. přenesená",J160,0)</f>
        <v>0</v>
      </c>
      <c r="BH160" s="159">
        <f>IF(N160="sníž. přenesená",J160,0)</f>
        <v>0</v>
      </c>
      <c r="BI160" s="159">
        <f>IF(N160="nulová",J160,0)</f>
        <v>0</v>
      </c>
      <c r="BJ160" s="18" t="s">
        <v>15</v>
      </c>
      <c r="BK160" s="159">
        <f>ROUND(I160*H160,2)</f>
        <v>0</v>
      </c>
      <c r="BL160" s="18" t="s">
        <v>269</v>
      </c>
      <c r="BM160" s="158" t="s">
        <v>671</v>
      </c>
    </row>
    <row r="161" spans="2:51" s="13" customFormat="1" ht="12">
      <c r="B161" s="160"/>
      <c r="D161" s="343" t="s">
        <v>190</v>
      </c>
      <c r="E161" s="161" t="s">
        <v>3</v>
      </c>
      <c r="F161" s="162" t="s">
        <v>564</v>
      </c>
      <c r="H161" s="163">
        <v>8</v>
      </c>
      <c r="I161" s="164"/>
      <c r="L161" s="160"/>
      <c r="M161" s="165"/>
      <c r="N161" s="166"/>
      <c r="O161" s="166"/>
      <c r="P161" s="166"/>
      <c r="Q161" s="166"/>
      <c r="R161" s="166"/>
      <c r="S161" s="166"/>
      <c r="T161" s="167"/>
      <c r="AT161" s="161" t="s">
        <v>190</v>
      </c>
      <c r="AU161" s="161" t="s">
        <v>79</v>
      </c>
      <c r="AV161" s="13" t="s">
        <v>79</v>
      </c>
      <c r="AW161" s="13" t="s">
        <v>33</v>
      </c>
      <c r="AX161" s="13" t="s">
        <v>71</v>
      </c>
      <c r="AY161" s="161" t="s">
        <v>182</v>
      </c>
    </row>
    <row r="162" spans="2:51" s="13" customFormat="1" ht="12">
      <c r="B162" s="160"/>
      <c r="D162" s="343" t="s">
        <v>190</v>
      </c>
      <c r="E162" s="161" t="s">
        <v>3</v>
      </c>
      <c r="F162" s="162" t="s">
        <v>672</v>
      </c>
      <c r="H162" s="163">
        <v>-0.7</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43" t="s">
        <v>190</v>
      </c>
      <c r="E163" s="161" t="s">
        <v>3</v>
      </c>
      <c r="F163" s="162" t="s">
        <v>673</v>
      </c>
      <c r="H163" s="163">
        <v>2.85</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4" customFormat="1" ht="12">
      <c r="B164" s="168"/>
      <c r="D164" s="343" t="s">
        <v>190</v>
      </c>
      <c r="E164" s="169" t="s">
        <v>3</v>
      </c>
      <c r="F164" s="170" t="s">
        <v>198</v>
      </c>
      <c r="H164" s="171">
        <v>10.15</v>
      </c>
      <c r="I164" s="172"/>
      <c r="L164" s="168"/>
      <c r="M164" s="173"/>
      <c r="N164" s="174"/>
      <c r="O164" s="174"/>
      <c r="P164" s="174"/>
      <c r="Q164" s="174"/>
      <c r="R164" s="174"/>
      <c r="S164" s="174"/>
      <c r="T164" s="175"/>
      <c r="AT164" s="169" t="s">
        <v>190</v>
      </c>
      <c r="AU164" s="169" t="s">
        <v>79</v>
      </c>
      <c r="AV164" s="14" t="s">
        <v>87</v>
      </c>
      <c r="AW164" s="14" t="s">
        <v>33</v>
      </c>
      <c r="AX164" s="14" t="s">
        <v>15</v>
      </c>
      <c r="AY164" s="169" t="s">
        <v>182</v>
      </c>
    </row>
    <row r="165" spans="2:63" s="12" customFormat="1" ht="22.9" customHeight="1">
      <c r="B165" s="133"/>
      <c r="D165" s="344" t="s">
        <v>70</v>
      </c>
      <c r="E165" s="144" t="s">
        <v>292</v>
      </c>
      <c r="F165" s="144" t="s">
        <v>293</v>
      </c>
      <c r="I165" s="136"/>
      <c r="J165" s="145">
        <f>BK165</f>
        <v>0</v>
      </c>
      <c r="L165" s="133"/>
      <c r="M165" s="138"/>
      <c r="N165" s="139"/>
      <c r="O165" s="139"/>
      <c r="P165" s="140">
        <f>SUM(P166:P173)</f>
        <v>0</v>
      </c>
      <c r="Q165" s="139"/>
      <c r="R165" s="140">
        <f>SUM(R166:R173)</f>
        <v>0</v>
      </c>
      <c r="S165" s="139"/>
      <c r="T165" s="141">
        <f>SUM(T166:T173)</f>
        <v>0</v>
      </c>
      <c r="AR165" s="134" t="s">
        <v>79</v>
      </c>
      <c r="AT165" s="142" t="s">
        <v>70</v>
      </c>
      <c r="AU165" s="142" t="s">
        <v>15</v>
      </c>
      <c r="AY165" s="134" t="s">
        <v>182</v>
      </c>
      <c r="BK165" s="143">
        <f>SUM(BK166:BK173)</f>
        <v>0</v>
      </c>
    </row>
    <row r="166" spans="1:65" s="2" customFormat="1" ht="44.25" customHeight="1">
      <c r="A166" s="33"/>
      <c r="B166" s="146"/>
      <c r="C166" s="147" t="s">
        <v>302</v>
      </c>
      <c r="D166" s="342" t="s">
        <v>184</v>
      </c>
      <c r="E166" s="148" t="s">
        <v>295</v>
      </c>
      <c r="F166" s="149" t="s">
        <v>296</v>
      </c>
      <c r="G166" s="150" t="s">
        <v>290</v>
      </c>
      <c r="H166" s="183"/>
      <c r="I166" s="152"/>
      <c r="J166" s="153">
        <f aca="true" t="shared" si="0" ref="J166:J173">ROUND(I166*H166,2)</f>
        <v>0</v>
      </c>
      <c r="K166" s="149" t="s">
        <v>188</v>
      </c>
      <c r="L166" s="34"/>
      <c r="M166" s="154" t="s">
        <v>3</v>
      </c>
      <c r="N166" s="155" t="s">
        <v>42</v>
      </c>
      <c r="O166" s="54"/>
      <c r="P166" s="156">
        <f aca="true" t="shared" si="1" ref="P166:P173">O166*H166</f>
        <v>0</v>
      </c>
      <c r="Q166" s="156">
        <v>0</v>
      </c>
      <c r="R166" s="156">
        <f aca="true" t="shared" si="2" ref="R166:R173">Q166*H166</f>
        <v>0</v>
      </c>
      <c r="S166" s="156">
        <v>0</v>
      </c>
      <c r="T166" s="157">
        <f aca="true" t="shared" si="3" ref="T166:T173">S166*H166</f>
        <v>0</v>
      </c>
      <c r="U166" s="33"/>
      <c r="V166" s="33"/>
      <c r="W166" s="33"/>
      <c r="X166" s="33"/>
      <c r="Y166" s="33"/>
      <c r="Z166" s="33"/>
      <c r="AA166" s="33"/>
      <c r="AB166" s="33"/>
      <c r="AC166" s="33"/>
      <c r="AD166" s="33"/>
      <c r="AE166" s="33"/>
      <c r="AR166" s="158" t="s">
        <v>269</v>
      </c>
      <c r="AT166" s="158" t="s">
        <v>184</v>
      </c>
      <c r="AU166" s="158" t="s">
        <v>79</v>
      </c>
      <c r="AY166" s="18" t="s">
        <v>182</v>
      </c>
      <c r="BE166" s="159">
        <f aca="true" t="shared" si="4" ref="BE166:BE173">IF(N166="základní",J166,0)</f>
        <v>0</v>
      </c>
      <c r="BF166" s="159">
        <f aca="true" t="shared" si="5" ref="BF166:BF173">IF(N166="snížená",J166,0)</f>
        <v>0</v>
      </c>
      <c r="BG166" s="159">
        <f aca="true" t="shared" si="6" ref="BG166:BG173">IF(N166="zákl. přenesená",J166,0)</f>
        <v>0</v>
      </c>
      <c r="BH166" s="159">
        <f aca="true" t="shared" si="7" ref="BH166:BH173">IF(N166="sníž. přenesená",J166,0)</f>
        <v>0</v>
      </c>
      <c r="BI166" s="159">
        <f aca="true" t="shared" si="8" ref="BI166:BI173">IF(N166="nulová",J166,0)</f>
        <v>0</v>
      </c>
      <c r="BJ166" s="18" t="s">
        <v>15</v>
      </c>
      <c r="BK166" s="159">
        <f aca="true" t="shared" si="9" ref="BK166:BK173">ROUND(I166*H166,2)</f>
        <v>0</v>
      </c>
      <c r="BL166" s="18" t="s">
        <v>269</v>
      </c>
      <c r="BM166" s="158" t="s">
        <v>674</v>
      </c>
    </row>
    <row r="167" spans="1:65" s="2" customFormat="1" ht="16.5" customHeight="1">
      <c r="A167" s="33"/>
      <c r="B167" s="146"/>
      <c r="C167" s="147" t="s">
        <v>306</v>
      </c>
      <c r="D167" s="342" t="s">
        <v>184</v>
      </c>
      <c r="E167" s="148" t="s">
        <v>298</v>
      </c>
      <c r="F167" s="149" t="s">
        <v>299</v>
      </c>
      <c r="G167" s="150" t="s">
        <v>300</v>
      </c>
      <c r="H167" s="151">
        <v>3</v>
      </c>
      <c r="I167" s="152"/>
      <c r="J167" s="153">
        <f t="shared" si="0"/>
        <v>0</v>
      </c>
      <c r="K167" s="149" t="s">
        <v>3</v>
      </c>
      <c r="L167" s="34"/>
      <c r="M167" s="154" t="s">
        <v>3</v>
      </c>
      <c r="N167" s="155" t="s">
        <v>42</v>
      </c>
      <c r="O167" s="54"/>
      <c r="P167" s="156">
        <f t="shared" si="1"/>
        <v>0</v>
      </c>
      <c r="Q167" s="156">
        <v>0</v>
      </c>
      <c r="R167" s="156">
        <f t="shared" si="2"/>
        <v>0</v>
      </c>
      <c r="S167" s="156">
        <v>0</v>
      </c>
      <c r="T167" s="157">
        <f t="shared" si="3"/>
        <v>0</v>
      </c>
      <c r="U167" s="33"/>
      <c r="V167" s="33"/>
      <c r="W167" s="33"/>
      <c r="X167" s="33"/>
      <c r="Y167" s="33"/>
      <c r="Z167" s="33"/>
      <c r="AA167" s="33"/>
      <c r="AB167" s="33"/>
      <c r="AC167" s="33"/>
      <c r="AD167" s="33"/>
      <c r="AE167" s="33"/>
      <c r="AR167" s="158" t="s">
        <v>269</v>
      </c>
      <c r="AT167" s="158" t="s">
        <v>184</v>
      </c>
      <c r="AU167" s="158" t="s">
        <v>79</v>
      </c>
      <c r="AY167" s="18" t="s">
        <v>182</v>
      </c>
      <c r="BE167" s="159">
        <f t="shared" si="4"/>
        <v>0</v>
      </c>
      <c r="BF167" s="159">
        <f t="shared" si="5"/>
        <v>0</v>
      </c>
      <c r="BG167" s="159">
        <f t="shared" si="6"/>
        <v>0</v>
      </c>
      <c r="BH167" s="159">
        <f t="shared" si="7"/>
        <v>0</v>
      </c>
      <c r="BI167" s="159">
        <f t="shared" si="8"/>
        <v>0</v>
      </c>
      <c r="BJ167" s="18" t="s">
        <v>15</v>
      </c>
      <c r="BK167" s="159">
        <f t="shared" si="9"/>
        <v>0</v>
      </c>
      <c r="BL167" s="18" t="s">
        <v>269</v>
      </c>
      <c r="BM167" s="158" t="s">
        <v>675</v>
      </c>
    </row>
    <row r="168" spans="1:65" s="2" customFormat="1" ht="16.5" customHeight="1">
      <c r="A168" s="33"/>
      <c r="B168" s="146"/>
      <c r="C168" s="147" t="s">
        <v>310</v>
      </c>
      <c r="D168" s="342" t="s">
        <v>184</v>
      </c>
      <c r="E168" s="148" t="s">
        <v>303</v>
      </c>
      <c r="F168" s="149" t="s">
        <v>304</v>
      </c>
      <c r="G168" s="150" t="s">
        <v>300</v>
      </c>
      <c r="H168" s="151">
        <v>1</v>
      </c>
      <c r="I168" s="152"/>
      <c r="J168" s="153">
        <f t="shared" si="0"/>
        <v>0</v>
      </c>
      <c r="K168" s="149" t="s">
        <v>3</v>
      </c>
      <c r="L168" s="34"/>
      <c r="M168" s="154" t="s">
        <v>3</v>
      </c>
      <c r="N168" s="155" t="s">
        <v>42</v>
      </c>
      <c r="O168" s="54"/>
      <c r="P168" s="156">
        <f t="shared" si="1"/>
        <v>0</v>
      </c>
      <c r="Q168" s="156">
        <v>0</v>
      </c>
      <c r="R168" s="156">
        <f t="shared" si="2"/>
        <v>0</v>
      </c>
      <c r="S168" s="156">
        <v>0</v>
      </c>
      <c r="T168" s="157">
        <f t="shared" si="3"/>
        <v>0</v>
      </c>
      <c r="U168" s="33"/>
      <c r="V168" s="33"/>
      <c r="W168" s="33"/>
      <c r="X168" s="33"/>
      <c r="Y168" s="33"/>
      <c r="Z168" s="33"/>
      <c r="AA168" s="33"/>
      <c r="AB168" s="33"/>
      <c r="AC168" s="33"/>
      <c r="AD168" s="33"/>
      <c r="AE168" s="33"/>
      <c r="AR168" s="158" t="s">
        <v>269</v>
      </c>
      <c r="AT168" s="158" t="s">
        <v>184</v>
      </c>
      <c r="AU168" s="158" t="s">
        <v>79</v>
      </c>
      <c r="AY168" s="18" t="s">
        <v>182</v>
      </c>
      <c r="BE168" s="159">
        <f t="shared" si="4"/>
        <v>0</v>
      </c>
      <c r="BF168" s="159">
        <f t="shared" si="5"/>
        <v>0</v>
      </c>
      <c r="BG168" s="159">
        <f t="shared" si="6"/>
        <v>0</v>
      </c>
      <c r="BH168" s="159">
        <f t="shared" si="7"/>
        <v>0</v>
      </c>
      <c r="BI168" s="159">
        <f t="shared" si="8"/>
        <v>0</v>
      </c>
      <c r="BJ168" s="18" t="s">
        <v>15</v>
      </c>
      <c r="BK168" s="159">
        <f t="shared" si="9"/>
        <v>0</v>
      </c>
      <c r="BL168" s="18" t="s">
        <v>269</v>
      </c>
      <c r="BM168" s="158" t="s">
        <v>676</v>
      </c>
    </row>
    <row r="169" spans="1:65" s="2" customFormat="1" ht="16.5" customHeight="1">
      <c r="A169" s="33"/>
      <c r="B169" s="146"/>
      <c r="C169" s="147" t="s">
        <v>314</v>
      </c>
      <c r="D169" s="342" t="s">
        <v>184</v>
      </c>
      <c r="E169" s="148" t="s">
        <v>307</v>
      </c>
      <c r="F169" s="149" t="s">
        <v>308</v>
      </c>
      <c r="G169" s="150" t="s">
        <v>300</v>
      </c>
      <c r="H169" s="151">
        <v>1</v>
      </c>
      <c r="I169" s="152"/>
      <c r="J169" s="153">
        <f t="shared" si="0"/>
        <v>0</v>
      </c>
      <c r="K169" s="149" t="s">
        <v>3</v>
      </c>
      <c r="L169" s="34"/>
      <c r="M169" s="154" t="s">
        <v>3</v>
      </c>
      <c r="N169" s="155" t="s">
        <v>42</v>
      </c>
      <c r="O169" s="54"/>
      <c r="P169" s="156">
        <f t="shared" si="1"/>
        <v>0</v>
      </c>
      <c r="Q169" s="156">
        <v>0</v>
      </c>
      <c r="R169" s="156">
        <f t="shared" si="2"/>
        <v>0</v>
      </c>
      <c r="S169" s="156">
        <v>0</v>
      </c>
      <c r="T169" s="157">
        <f t="shared" si="3"/>
        <v>0</v>
      </c>
      <c r="U169" s="33"/>
      <c r="V169" s="33"/>
      <c r="W169" s="33"/>
      <c r="X169" s="33"/>
      <c r="Y169" s="33"/>
      <c r="Z169" s="33"/>
      <c r="AA169" s="33"/>
      <c r="AB169" s="33"/>
      <c r="AC169" s="33"/>
      <c r="AD169" s="33"/>
      <c r="AE169" s="33"/>
      <c r="AR169" s="158" t="s">
        <v>269</v>
      </c>
      <c r="AT169" s="158" t="s">
        <v>184</v>
      </c>
      <c r="AU169" s="158" t="s">
        <v>79</v>
      </c>
      <c r="AY169" s="18" t="s">
        <v>182</v>
      </c>
      <c r="BE169" s="159">
        <f t="shared" si="4"/>
        <v>0</v>
      </c>
      <c r="BF169" s="159">
        <f t="shared" si="5"/>
        <v>0</v>
      </c>
      <c r="BG169" s="159">
        <f t="shared" si="6"/>
        <v>0</v>
      </c>
      <c r="BH169" s="159">
        <f t="shared" si="7"/>
        <v>0</v>
      </c>
      <c r="BI169" s="159">
        <f t="shared" si="8"/>
        <v>0</v>
      </c>
      <c r="BJ169" s="18" t="s">
        <v>15</v>
      </c>
      <c r="BK169" s="159">
        <f t="shared" si="9"/>
        <v>0</v>
      </c>
      <c r="BL169" s="18" t="s">
        <v>269</v>
      </c>
      <c r="BM169" s="158" t="s">
        <v>677</v>
      </c>
    </row>
    <row r="170" spans="1:65" s="2" customFormat="1" ht="16.5" customHeight="1">
      <c r="A170" s="33"/>
      <c r="B170" s="146"/>
      <c r="C170" s="147" t="s">
        <v>318</v>
      </c>
      <c r="D170" s="342" t="s">
        <v>184</v>
      </c>
      <c r="E170" s="148" t="s">
        <v>311</v>
      </c>
      <c r="F170" s="149" t="s">
        <v>312</v>
      </c>
      <c r="G170" s="150" t="s">
        <v>300</v>
      </c>
      <c r="H170" s="151">
        <v>1</v>
      </c>
      <c r="I170" s="152"/>
      <c r="J170" s="153">
        <f t="shared" si="0"/>
        <v>0</v>
      </c>
      <c r="K170" s="149" t="s">
        <v>3</v>
      </c>
      <c r="L170" s="34"/>
      <c r="M170" s="154" t="s">
        <v>3</v>
      </c>
      <c r="N170" s="155" t="s">
        <v>42</v>
      </c>
      <c r="O170" s="54"/>
      <c r="P170" s="156">
        <f t="shared" si="1"/>
        <v>0</v>
      </c>
      <c r="Q170" s="156">
        <v>0</v>
      </c>
      <c r="R170" s="156">
        <f t="shared" si="2"/>
        <v>0</v>
      </c>
      <c r="S170" s="156">
        <v>0</v>
      </c>
      <c r="T170" s="157">
        <f t="shared" si="3"/>
        <v>0</v>
      </c>
      <c r="U170" s="33"/>
      <c r="V170" s="33"/>
      <c r="W170" s="33"/>
      <c r="X170" s="33"/>
      <c r="Y170" s="33"/>
      <c r="Z170" s="33"/>
      <c r="AA170" s="33"/>
      <c r="AB170" s="33"/>
      <c r="AC170" s="33"/>
      <c r="AD170" s="33"/>
      <c r="AE170" s="33"/>
      <c r="AR170" s="158" t="s">
        <v>269</v>
      </c>
      <c r="AT170" s="158" t="s">
        <v>184</v>
      </c>
      <c r="AU170" s="158" t="s">
        <v>79</v>
      </c>
      <c r="AY170" s="18" t="s">
        <v>182</v>
      </c>
      <c r="BE170" s="159">
        <f t="shared" si="4"/>
        <v>0</v>
      </c>
      <c r="BF170" s="159">
        <f t="shared" si="5"/>
        <v>0</v>
      </c>
      <c r="BG170" s="159">
        <f t="shared" si="6"/>
        <v>0</v>
      </c>
      <c r="BH170" s="159">
        <f t="shared" si="7"/>
        <v>0</v>
      </c>
      <c r="BI170" s="159">
        <f t="shared" si="8"/>
        <v>0</v>
      </c>
      <c r="BJ170" s="18" t="s">
        <v>15</v>
      </c>
      <c r="BK170" s="159">
        <f t="shared" si="9"/>
        <v>0</v>
      </c>
      <c r="BL170" s="18" t="s">
        <v>269</v>
      </c>
      <c r="BM170" s="158" t="s">
        <v>678</v>
      </c>
    </row>
    <row r="171" spans="1:65" s="2" customFormat="1" ht="16.5" customHeight="1">
      <c r="A171" s="33"/>
      <c r="B171" s="146"/>
      <c r="C171" s="147" t="s">
        <v>322</v>
      </c>
      <c r="D171" s="342" t="s">
        <v>184</v>
      </c>
      <c r="E171" s="148" t="s">
        <v>315</v>
      </c>
      <c r="F171" s="149" t="s">
        <v>316</v>
      </c>
      <c r="G171" s="150" t="s">
        <v>300</v>
      </c>
      <c r="H171" s="151">
        <v>1</v>
      </c>
      <c r="I171" s="152"/>
      <c r="J171" s="153">
        <f t="shared" si="0"/>
        <v>0</v>
      </c>
      <c r="K171" s="149" t="s">
        <v>3</v>
      </c>
      <c r="L171" s="34"/>
      <c r="M171" s="154" t="s">
        <v>3</v>
      </c>
      <c r="N171" s="155" t="s">
        <v>42</v>
      </c>
      <c r="O171" s="54"/>
      <c r="P171" s="156">
        <f t="shared" si="1"/>
        <v>0</v>
      </c>
      <c r="Q171" s="156">
        <v>0</v>
      </c>
      <c r="R171" s="156">
        <f t="shared" si="2"/>
        <v>0</v>
      </c>
      <c r="S171" s="156">
        <v>0</v>
      </c>
      <c r="T171" s="157">
        <f t="shared" si="3"/>
        <v>0</v>
      </c>
      <c r="U171" s="33"/>
      <c r="V171" s="33"/>
      <c r="W171" s="33"/>
      <c r="X171" s="33"/>
      <c r="Y171" s="33"/>
      <c r="Z171" s="33"/>
      <c r="AA171" s="33"/>
      <c r="AB171" s="33"/>
      <c r="AC171" s="33"/>
      <c r="AD171" s="33"/>
      <c r="AE171" s="33"/>
      <c r="AR171" s="158" t="s">
        <v>269</v>
      </c>
      <c r="AT171" s="158" t="s">
        <v>184</v>
      </c>
      <c r="AU171" s="158" t="s">
        <v>79</v>
      </c>
      <c r="AY171" s="18" t="s">
        <v>182</v>
      </c>
      <c r="BE171" s="159">
        <f t="shared" si="4"/>
        <v>0</v>
      </c>
      <c r="BF171" s="159">
        <f t="shared" si="5"/>
        <v>0</v>
      </c>
      <c r="BG171" s="159">
        <f t="shared" si="6"/>
        <v>0</v>
      </c>
      <c r="BH171" s="159">
        <f t="shared" si="7"/>
        <v>0</v>
      </c>
      <c r="BI171" s="159">
        <f t="shared" si="8"/>
        <v>0</v>
      </c>
      <c r="BJ171" s="18" t="s">
        <v>15</v>
      </c>
      <c r="BK171" s="159">
        <f t="shared" si="9"/>
        <v>0</v>
      </c>
      <c r="BL171" s="18" t="s">
        <v>269</v>
      </c>
      <c r="BM171" s="158" t="s">
        <v>679</v>
      </c>
    </row>
    <row r="172" spans="1:65" s="2" customFormat="1" ht="16.5" customHeight="1">
      <c r="A172" s="33"/>
      <c r="B172" s="146"/>
      <c r="C172" s="147" t="s">
        <v>328</v>
      </c>
      <c r="D172" s="342" t="s">
        <v>184</v>
      </c>
      <c r="E172" s="148" t="s">
        <v>319</v>
      </c>
      <c r="F172" s="149" t="s">
        <v>320</v>
      </c>
      <c r="G172" s="150" t="s">
        <v>300</v>
      </c>
      <c r="H172" s="151">
        <v>1</v>
      </c>
      <c r="I172" s="152"/>
      <c r="J172" s="153">
        <f t="shared" si="0"/>
        <v>0</v>
      </c>
      <c r="K172" s="149" t="s">
        <v>3</v>
      </c>
      <c r="L172" s="34"/>
      <c r="M172" s="154" t="s">
        <v>3</v>
      </c>
      <c r="N172" s="155" t="s">
        <v>42</v>
      </c>
      <c r="O172" s="54"/>
      <c r="P172" s="156">
        <f t="shared" si="1"/>
        <v>0</v>
      </c>
      <c r="Q172" s="156">
        <v>0</v>
      </c>
      <c r="R172" s="156">
        <f t="shared" si="2"/>
        <v>0</v>
      </c>
      <c r="S172" s="156">
        <v>0</v>
      </c>
      <c r="T172" s="157">
        <f t="shared" si="3"/>
        <v>0</v>
      </c>
      <c r="U172" s="33"/>
      <c r="V172" s="33"/>
      <c r="W172" s="33"/>
      <c r="X172" s="33"/>
      <c r="Y172" s="33"/>
      <c r="Z172" s="33"/>
      <c r="AA172" s="33"/>
      <c r="AB172" s="33"/>
      <c r="AC172" s="33"/>
      <c r="AD172" s="33"/>
      <c r="AE172" s="33"/>
      <c r="AR172" s="158" t="s">
        <v>269</v>
      </c>
      <c r="AT172" s="158" t="s">
        <v>184</v>
      </c>
      <c r="AU172" s="158" t="s">
        <v>79</v>
      </c>
      <c r="AY172" s="18" t="s">
        <v>182</v>
      </c>
      <c r="BE172" s="159">
        <f t="shared" si="4"/>
        <v>0</v>
      </c>
      <c r="BF172" s="159">
        <f t="shared" si="5"/>
        <v>0</v>
      </c>
      <c r="BG172" s="159">
        <f t="shared" si="6"/>
        <v>0</v>
      </c>
      <c r="BH172" s="159">
        <f t="shared" si="7"/>
        <v>0</v>
      </c>
      <c r="BI172" s="159">
        <f t="shared" si="8"/>
        <v>0</v>
      </c>
      <c r="BJ172" s="18" t="s">
        <v>15</v>
      </c>
      <c r="BK172" s="159">
        <f t="shared" si="9"/>
        <v>0</v>
      </c>
      <c r="BL172" s="18" t="s">
        <v>269</v>
      </c>
      <c r="BM172" s="158" t="s">
        <v>680</v>
      </c>
    </row>
    <row r="173" spans="1:65" s="2" customFormat="1" ht="16.5" customHeight="1">
      <c r="A173" s="33"/>
      <c r="B173" s="146"/>
      <c r="C173" s="147" t="s">
        <v>332</v>
      </c>
      <c r="D173" s="342" t="s">
        <v>184</v>
      </c>
      <c r="E173" s="148" t="s">
        <v>323</v>
      </c>
      <c r="F173" s="149" t="s">
        <v>324</v>
      </c>
      <c r="G173" s="150" t="s">
        <v>300</v>
      </c>
      <c r="H173" s="151">
        <v>1</v>
      </c>
      <c r="I173" s="152"/>
      <c r="J173" s="153">
        <f t="shared" si="0"/>
        <v>0</v>
      </c>
      <c r="K173" s="149" t="s">
        <v>3</v>
      </c>
      <c r="L173" s="34"/>
      <c r="M173" s="154" t="s">
        <v>3</v>
      </c>
      <c r="N173" s="155" t="s">
        <v>42</v>
      </c>
      <c r="O173" s="54"/>
      <c r="P173" s="156">
        <f t="shared" si="1"/>
        <v>0</v>
      </c>
      <c r="Q173" s="156">
        <v>0</v>
      </c>
      <c r="R173" s="156">
        <f t="shared" si="2"/>
        <v>0</v>
      </c>
      <c r="S173" s="156">
        <v>0</v>
      </c>
      <c r="T173" s="157">
        <f t="shared" si="3"/>
        <v>0</v>
      </c>
      <c r="U173" s="33"/>
      <c r="V173" s="33"/>
      <c r="W173" s="33"/>
      <c r="X173" s="33"/>
      <c r="Y173" s="33"/>
      <c r="Z173" s="33"/>
      <c r="AA173" s="33"/>
      <c r="AB173" s="33"/>
      <c r="AC173" s="33"/>
      <c r="AD173" s="33"/>
      <c r="AE173" s="33"/>
      <c r="AR173" s="158" t="s">
        <v>269</v>
      </c>
      <c r="AT173" s="158" t="s">
        <v>184</v>
      </c>
      <c r="AU173" s="158" t="s">
        <v>79</v>
      </c>
      <c r="AY173" s="18" t="s">
        <v>182</v>
      </c>
      <c r="BE173" s="159">
        <f t="shared" si="4"/>
        <v>0</v>
      </c>
      <c r="BF173" s="159">
        <f t="shared" si="5"/>
        <v>0</v>
      </c>
      <c r="BG173" s="159">
        <f t="shared" si="6"/>
        <v>0</v>
      </c>
      <c r="BH173" s="159">
        <f t="shared" si="7"/>
        <v>0</v>
      </c>
      <c r="BI173" s="159">
        <f t="shared" si="8"/>
        <v>0</v>
      </c>
      <c r="BJ173" s="18" t="s">
        <v>15</v>
      </c>
      <c r="BK173" s="159">
        <f t="shared" si="9"/>
        <v>0</v>
      </c>
      <c r="BL173" s="18" t="s">
        <v>269</v>
      </c>
      <c r="BM173" s="158" t="s">
        <v>681</v>
      </c>
    </row>
    <row r="174" spans="2:63" s="12" customFormat="1" ht="22.9" customHeight="1">
      <c r="B174" s="133"/>
      <c r="D174" s="344" t="s">
        <v>70</v>
      </c>
      <c r="E174" s="144" t="s">
        <v>326</v>
      </c>
      <c r="F174" s="144" t="s">
        <v>327</v>
      </c>
      <c r="I174" s="136"/>
      <c r="J174" s="145">
        <f>BK174</f>
        <v>0</v>
      </c>
      <c r="L174" s="133"/>
      <c r="M174" s="138"/>
      <c r="N174" s="139"/>
      <c r="O174" s="139"/>
      <c r="P174" s="140">
        <f>SUM(P175:P179)</f>
        <v>0</v>
      </c>
      <c r="Q174" s="139"/>
      <c r="R174" s="140">
        <f>SUM(R175:R179)</f>
        <v>0.049686</v>
      </c>
      <c r="S174" s="139"/>
      <c r="T174" s="141">
        <f>SUM(T175:T179)</f>
        <v>0.067119</v>
      </c>
      <c r="AR174" s="134" t="s">
        <v>79</v>
      </c>
      <c r="AT174" s="142" t="s">
        <v>70</v>
      </c>
      <c r="AU174" s="142" t="s">
        <v>15</v>
      </c>
      <c r="AY174" s="134" t="s">
        <v>182</v>
      </c>
      <c r="BK174" s="143">
        <f>SUM(BK175:BK179)</f>
        <v>0</v>
      </c>
    </row>
    <row r="175" spans="1:65" s="2" customFormat="1" ht="48">
      <c r="A175" s="33"/>
      <c r="B175" s="146"/>
      <c r="C175" s="147" t="s">
        <v>336</v>
      </c>
      <c r="D175" s="342" t="s">
        <v>184</v>
      </c>
      <c r="E175" s="148" t="s">
        <v>329</v>
      </c>
      <c r="F175" s="149" t="s">
        <v>330</v>
      </c>
      <c r="G175" s="150" t="s">
        <v>187</v>
      </c>
      <c r="H175" s="151">
        <v>3.9</v>
      </c>
      <c r="I175" s="152"/>
      <c r="J175" s="153">
        <f>ROUND(I175*H175,2)</f>
        <v>0</v>
      </c>
      <c r="K175" s="149" t="s">
        <v>3</v>
      </c>
      <c r="L175" s="34"/>
      <c r="M175" s="154" t="s">
        <v>3</v>
      </c>
      <c r="N175" s="155" t="s">
        <v>42</v>
      </c>
      <c r="O175" s="54"/>
      <c r="P175" s="156">
        <f>O175*H175</f>
        <v>0</v>
      </c>
      <c r="Q175" s="156">
        <v>0.01254</v>
      </c>
      <c r="R175" s="156">
        <f>Q175*H175</f>
        <v>0.048906000000000005</v>
      </c>
      <c r="S175" s="156">
        <v>0</v>
      </c>
      <c r="T175" s="157">
        <f>S175*H175</f>
        <v>0</v>
      </c>
      <c r="U175" s="33"/>
      <c r="V175" s="33"/>
      <c r="W175" s="33"/>
      <c r="X175" s="33"/>
      <c r="Y175" s="33"/>
      <c r="Z175" s="33"/>
      <c r="AA175" s="33"/>
      <c r="AB175" s="33"/>
      <c r="AC175" s="33"/>
      <c r="AD175" s="33"/>
      <c r="AE175" s="33"/>
      <c r="AR175" s="158" t="s">
        <v>269</v>
      </c>
      <c r="AT175" s="158" t="s">
        <v>184</v>
      </c>
      <c r="AU175" s="158" t="s">
        <v>79</v>
      </c>
      <c r="AY175" s="18" t="s">
        <v>182</v>
      </c>
      <c r="BE175" s="159">
        <f>IF(N175="základní",J175,0)</f>
        <v>0</v>
      </c>
      <c r="BF175" s="159">
        <f>IF(N175="snížená",J175,0)</f>
        <v>0</v>
      </c>
      <c r="BG175" s="159">
        <f>IF(N175="zákl. přenesená",J175,0)</f>
        <v>0</v>
      </c>
      <c r="BH175" s="159">
        <f>IF(N175="sníž. přenesená",J175,0)</f>
        <v>0</v>
      </c>
      <c r="BI175" s="159">
        <f>IF(N175="nulová",J175,0)</f>
        <v>0</v>
      </c>
      <c r="BJ175" s="18" t="s">
        <v>15</v>
      </c>
      <c r="BK175" s="159">
        <f>ROUND(I175*H175,2)</f>
        <v>0</v>
      </c>
      <c r="BL175" s="18" t="s">
        <v>269</v>
      </c>
      <c r="BM175" s="158" t="s">
        <v>682</v>
      </c>
    </row>
    <row r="176" spans="1:65" s="2" customFormat="1" ht="48">
      <c r="A176" s="33"/>
      <c r="B176" s="146"/>
      <c r="C176" s="147" t="s">
        <v>340</v>
      </c>
      <c r="D176" s="342" t="s">
        <v>184</v>
      </c>
      <c r="E176" s="148" t="s">
        <v>333</v>
      </c>
      <c r="F176" s="149" t="s">
        <v>334</v>
      </c>
      <c r="G176" s="150" t="s">
        <v>187</v>
      </c>
      <c r="H176" s="151">
        <v>3.9</v>
      </c>
      <c r="I176" s="152"/>
      <c r="J176" s="153">
        <f>ROUND(I176*H176,2)</f>
        <v>0</v>
      </c>
      <c r="K176" s="149" t="s">
        <v>188</v>
      </c>
      <c r="L176" s="34"/>
      <c r="M176" s="154" t="s">
        <v>3</v>
      </c>
      <c r="N176" s="155" t="s">
        <v>42</v>
      </c>
      <c r="O176" s="54"/>
      <c r="P176" s="156">
        <f>O176*H176</f>
        <v>0</v>
      </c>
      <c r="Q176" s="156">
        <v>0</v>
      </c>
      <c r="R176" s="156">
        <f>Q176*H176</f>
        <v>0</v>
      </c>
      <c r="S176" s="156">
        <v>0.01721</v>
      </c>
      <c r="T176" s="157">
        <f>S176*H176</f>
        <v>0.067119</v>
      </c>
      <c r="U176" s="33"/>
      <c r="V176" s="33"/>
      <c r="W176" s="33"/>
      <c r="X176" s="33"/>
      <c r="Y176" s="33"/>
      <c r="Z176" s="33"/>
      <c r="AA176" s="33"/>
      <c r="AB176" s="33"/>
      <c r="AC176" s="33"/>
      <c r="AD176" s="33"/>
      <c r="AE176" s="33"/>
      <c r="AR176" s="158" t="s">
        <v>269</v>
      </c>
      <c r="AT176" s="158" t="s">
        <v>184</v>
      </c>
      <c r="AU176" s="158" t="s">
        <v>79</v>
      </c>
      <c r="AY176" s="18" t="s">
        <v>182</v>
      </c>
      <c r="BE176" s="159">
        <f>IF(N176="základní",J176,0)</f>
        <v>0</v>
      </c>
      <c r="BF176" s="159">
        <f>IF(N176="snížená",J176,0)</f>
        <v>0</v>
      </c>
      <c r="BG176" s="159">
        <f>IF(N176="zákl. přenesená",J176,0)</f>
        <v>0</v>
      </c>
      <c r="BH176" s="159">
        <f>IF(N176="sníž. přenesená",J176,0)</f>
        <v>0</v>
      </c>
      <c r="BI176" s="159">
        <f>IF(N176="nulová",J176,0)</f>
        <v>0</v>
      </c>
      <c r="BJ176" s="18" t="s">
        <v>15</v>
      </c>
      <c r="BK176" s="159">
        <f>ROUND(I176*H176,2)</f>
        <v>0</v>
      </c>
      <c r="BL176" s="18" t="s">
        <v>269</v>
      </c>
      <c r="BM176" s="158" t="s">
        <v>683</v>
      </c>
    </row>
    <row r="177" spans="1:65" s="2" customFormat="1" ht="33" customHeight="1">
      <c r="A177" s="33"/>
      <c r="B177" s="146"/>
      <c r="C177" s="147" t="s">
        <v>344</v>
      </c>
      <c r="D177" s="342" t="s">
        <v>184</v>
      </c>
      <c r="E177" s="148" t="s">
        <v>337</v>
      </c>
      <c r="F177" s="149" t="s">
        <v>338</v>
      </c>
      <c r="G177" s="150" t="s">
        <v>300</v>
      </c>
      <c r="H177" s="151">
        <v>2</v>
      </c>
      <c r="I177" s="152"/>
      <c r="J177" s="153">
        <f>ROUND(I177*H177,2)</f>
        <v>0</v>
      </c>
      <c r="K177" s="149" t="s">
        <v>3</v>
      </c>
      <c r="L177" s="34"/>
      <c r="M177" s="154" t="s">
        <v>3</v>
      </c>
      <c r="N177" s="155" t="s">
        <v>42</v>
      </c>
      <c r="O177" s="54"/>
      <c r="P177" s="156">
        <f>O177*H177</f>
        <v>0</v>
      </c>
      <c r="Q177" s="156">
        <v>3E-05</v>
      </c>
      <c r="R177" s="156">
        <f>Q177*H177</f>
        <v>6E-05</v>
      </c>
      <c r="S177" s="156">
        <v>0</v>
      </c>
      <c r="T177" s="157">
        <f>S177*H177</f>
        <v>0</v>
      </c>
      <c r="U177" s="33"/>
      <c r="V177" s="33"/>
      <c r="W177" s="33"/>
      <c r="X177" s="33"/>
      <c r="Y177" s="33"/>
      <c r="Z177" s="33"/>
      <c r="AA177" s="33"/>
      <c r="AB177" s="33"/>
      <c r="AC177" s="33"/>
      <c r="AD177" s="33"/>
      <c r="AE177" s="33"/>
      <c r="AR177" s="158" t="s">
        <v>269</v>
      </c>
      <c r="AT177" s="158" t="s">
        <v>184</v>
      </c>
      <c r="AU177" s="158" t="s">
        <v>79</v>
      </c>
      <c r="AY177" s="18" t="s">
        <v>182</v>
      </c>
      <c r="BE177" s="159">
        <f>IF(N177="základní",J177,0)</f>
        <v>0</v>
      </c>
      <c r="BF177" s="159">
        <f>IF(N177="snížená",J177,0)</f>
        <v>0</v>
      </c>
      <c r="BG177" s="159">
        <f>IF(N177="zákl. přenesená",J177,0)</f>
        <v>0</v>
      </c>
      <c r="BH177" s="159">
        <f>IF(N177="sníž. přenesená",J177,0)</f>
        <v>0</v>
      </c>
      <c r="BI177" s="159">
        <f>IF(N177="nulová",J177,0)</f>
        <v>0</v>
      </c>
      <c r="BJ177" s="18" t="s">
        <v>15</v>
      </c>
      <c r="BK177" s="159">
        <f>ROUND(I177*H177,2)</f>
        <v>0</v>
      </c>
      <c r="BL177" s="18" t="s">
        <v>269</v>
      </c>
      <c r="BM177" s="158" t="s">
        <v>684</v>
      </c>
    </row>
    <row r="178" spans="1:65" s="2" customFormat="1" ht="21.75" customHeight="1">
      <c r="A178" s="33"/>
      <c r="B178" s="146"/>
      <c r="C178" s="184" t="s">
        <v>351</v>
      </c>
      <c r="D178" s="345" t="s">
        <v>341</v>
      </c>
      <c r="E178" s="185" t="s">
        <v>342</v>
      </c>
      <c r="F178" s="186" t="s">
        <v>343</v>
      </c>
      <c r="G178" s="187" t="s">
        <v>300</v>
      </c>
      <c r="H178" s="188">
        <v>2</v>
      </c>
      <c r="I178" s="189"/>
      <c r="J178" s="190">
        <f>ROUND(I178*H178,2)</f>
        <v>0</v>
      </c>
      <c r="K178" s="186" t="s">
        <v>3</v>
      </c>
      <c r="L178" s="191"/>
      <c r="M178" s="192" t="s">
        <v>3</v>
      </c>
      <c r="N178" s="193" t="s">
        <v>42</v>
      </c>
      <c r="O178" s="54"/>
      <c r="P178" s="156">
        <f>O178*H178</f>
        <v>0</v>
      </c>
      <c r="Q178" s="156">
        <v>0.00036</v>
      </c>
      <c r="R178" s="156">
        <f>Q178*H178</f>
        <v>0.00072</v>
      </c>
      <c r="S178" s="156">
        <v>0</v>
      </c>
      <c r="T178" s="157">
        <f>S178*H178</f>
        <v>0</v>
      </c>
      <c r="U178" s="33"/>
      <c r="V178" s="33"/>
      <c r="W178" s="33"/>
      <c r="X178" s="33"/>
      <c r="Y178" s="33"/>
      <c r="Z178" s="33"/>
      <c r="AA178" s="33"/>
      <c r="AB178" s="33"/>
      <c r="AC178" s="33"/>
      <c r="AD178" s="33"/>
      <c r="AE178" s="33"/>
      <c r="AR178" s="158" t="s">
        <v>344</v>
      </c>
      <c r="AT178" s="158" t="s">
        <v>341</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685</v>
      </c>
    </row>
    <row r="179" spans="1:65" s="2" customFormat="1" ht="44.25" customHeight="1">
      <c r="A179" s="33"/>
      <c r="B179" s="146"/>
      <c r="C179" s="147" t="s">
        <v>355</v>
      </c>
      <c r="D179" s="342" t="s">
        <v>184</v>
      </c>
      <c r="E179" s="148" t="s">
        <v>346</v>
      </c>
      <c r="F179" s="149" t="s">
        <v>347</v>
      </c>
      <c r="G179" s="150" t="s">
        <v>290</v>
      </c>
      <c r="H179" s="183"/>
      <c r="I179" s="152"/>
      <c r="J179" s="153">
        <f>ROUND(I179*H179,2)</f>
        <v>0</v>
      </c>
      <c r="K179" s="149" t="s">
        <v>188</v>
      </c>
      <c r="L179" s="34"/>
      <c r="M179" s="154" t="s">
        <v>3</v>
      </c>
      <c r="N179" s="155" t="s">
        <v>42</v>
      </c>
      <c r="O179" s="54"/>
      <c r="P179" s="156">
        <f>O179*H179</f>
        <v>0</v>
      </c>
      <c r="Q179" s="156">
        <v>0</v>
      </c>
      <c r="R179" s="156">
        <f>Q179*H179</f>
        <v>0</v>
      </c>
      <c r="S179" s="156">
        <v>0</v>
      </c>
      <c r="T179" s="157">
        <f>S179*H179</f>
        <v>0</v>
      </c>
      <c r="U179" s="33"/>
      <c r="V179" s="33"/>
      <c r="W179" s="33"/>
      <c r="X179" s="33"/>
      <c r="Y179" s="33"/>
      <c r="Z179" s="33"/>
      <c r="AA179" s="33"/>
      <c r="AB179" s="33"/>
      <c r="AC179" s="33"/>
      <c r="AD179" s="33"/>
      <c r="AE179" s="33"/>
      <c r="AR179" s="158" t="s">
        <v>269</v>
      </c>
      <c r="AT179" s="158" t="s">
        <v>184</v>
      </c>
      <c r="AU179" s="158" t="s">
        <v>79</v>
      </c>
      <c r="AY179" s="18" t="s">
        <v>182</v>
      </c>
      <c r="BE179" s="159">
        <f>IF(N179="základní",J179,0)</f>
        <v>0</v>
      </c>
      <c r="BF179" s="159">
        <f>IF(N179="snížená",J179,0)</f>
        <v>0</v>
      </c>
      <c r="BG179" s="159">
        <f>IF(N179="zákl. přenesená",J179,0)</f>
        <v>0</v>
      </c>
      <c r="BH179" s="159">
        <f>IF(N179="sníž. přenesená",J179,0)</f>
        <v>0</v>
      </c>
      <c r="BI179" s="159">
        <f>IF(N179="nulová",J179,0)</f>
        <v>0</v>
      </c>
      <c r="BJ179" s="18" t="s">
        <v>15</v>
      </c>
      <c r="BK179" s="159">
        <f>ROUND(I179*H179,2)</f>
        <v>0</v>
      </c>
      <c r="BL179" s="18" t="s">
        <v>269</v>
      </c>
      <c r="BM179" s="158" t="s">
        <v>686</v>
      </c>
    </row>
    <row r="180" spans="2:63" s="12" customFormat="1" ht="22.9" customHeight="1">
      <c r="B180" s="133"/>
      <c r="D180" s="344" t="s">
        <v>70</v>
      </c>
      <c r="E180" s="144" t="s">
        <v>349</v>
      </c>
      <c r="F180" s="144" t="s">
        <v>350</v>
      </c>
      <c r="I180" s="136"/>
      <c r="J180" s="145">
        <f>BK180</f>
        <v>0</v>
      </c>
      <c r="L180" s="133"/>
      <c r="M180" s="138"/>
      <c r="N180" s="139"/>
      <c r="O180" s="139"/>
      <c r="P180" s="140">
        <f>SUM(P181:P186)</f>
        <v>0</v>
      </c>
      <c r="Q180" s="139"/>
      <c r="R180" s="140">
        <f>SUM(R181:R186)</f>
        <v>0.01618</v>
      </c>
      <c r="S180" s="139"/>
      <c r="T180" s="141">
        <f>SUM(T181:T186)</f>
        <v>0.024</v>
      </c>
      <c r="AR180" s="134" t="s">
        <v>79</v>
      </c>
      <c r="AT180" s="142" t="s">
        <v>70</v>
      </c>
      <c r="AU180" s="142" t="s">
        <v>15</v>
      </c>
      <c r="AY180" s="134" t="s">
        <v>182</v>
      </c>
      <c r="BK180" s="143">
        <f>SUM(BK181:BK186)</f>
        <v>0</v>
      </c>
    </row>
    <row r="181" spans="1:65" s="2" customFormat="1" ht="36">
      <c r="A181" s="33"/>
      <c r="B181" s="146"/>
      <c r="C181" s="147" t="s">
        <v>359</v>
      </c>
      <c r="D181" s="342" t="s">
        <v>184</v>
      </c>
      <c r="E181" s="148" t="s">
        <v>352</v>
      </c>
      <c r="F181" s="149" t="s">
        <v>353</v>
      </c>
      <c r="G181" s="150" t="s">
        <v>300</v>
      </c>
      <c r="H181" s="151">
        <v>1</v>
      </c>
      <c r="I181" s="152"/>
      <c r="J181" s="153">
        <f aca="true" t="shared" si="10" ref="J181:J186">ROUND(I181*H181,2)</f>
        <v>0</v>
      </c>
      <c r="K181" s="149" t="s">
        <v>188</v>
      </c>
      <c r="L181" s="34"/>
      <c r="M181" s="154" t="s">
        <v>3</v>
      </c>
      <c r="N181" s="155" t="s">
        <v>42</v>
      </c>
      <c r="O181" s="54"/>
      <c r="P181" s="156">
        <f aca="true" t="shared" si="11" ref="P181:P186">O181*H181</f>
        <v>0</v>
      </c>
      <c r="Q181" s="156">
        <v>0</v>
      </c>
      <c r="R181" s="156">
        <f aca="true" t="shared" si="12" ref="R181:R186">Q181*H181</f>
        <v>0</v>
      </c>
      <c r="S181" s="156">
        <v>0</v>
      </c>
      <c r="T181" s="157">
        <f aca="true" t="shared" si="13" ref="T181:T186">S181*H181</f>
        <v>0</v>
      </c>
      <c r="U181" s="33"/>
      <c r="V181" s="33"/>
      <c r="W181" s="33"/>
      <c r="X181" s="33"/>
      <c r="Y181" s="33"/>
      <c r="Z181" s="33"/>
      <c r="AA181" s="33"/>
      <c r="AB181" s="33"/>
      <c r="AC181" s="33"/>
      <c r="AD181" s="33"/>
      <c r="AE181" s="33"/>
      <c r="AR181" s="158" t="s">
        <v>269</v>
      </c>
      <c r="AT181" s="158" t="s">
        <v>184</v>
      </c>
      <c r="AU181" s="158" t="s">
        <v>79</v>
      </c>
      <c r="AY181" s="18" t="s">
        <v>182</v>
      </c>
      <c r="BE181" s="159">
        <f aca="true" t="shared" si="14" ref="BE181:BE186">IF(N181="základní",J181,0)</f>
        <v>0</v>
      </c>
      <c r="BF181" s="159">
        <f aca="true" t="shared" si="15" ref="BF181:BF186">IF(N181="snížená",J181,0)</f>
        <v>0</v>
      </c>
      <c r="BG181" s="159">
        <f aca="true" t="shared" si="16" ref="BG181:BG186">IF(N181="zákl. přenesená",J181,0)</f>
        <v>0</v>
      </c>
      <c r="BH181" s="159">
        <f aca="true" t="shared" si="17" ref="BH181:BH186">IF(N181="sníž. přenesená",J181,0)</f>
        <v>0</v>
      </c>
      <c r="BI181" s="159">
        <f aca="true" t="shared" si="18" ref="BI181:BI186">IF(N181="nulová",J181,0)</f>
        <v>0</v>
      </c>
      <c r="BJ181" s="18" t="s">
        <v>15</v>
      </c>
      <c r="BK181" s="159">
        <f aca="true" t="shared" si="19" ref="BK181:BK186">ROUND(I181*H181,2)</f>
        <v>0</v>
      </c>
      <c r="BL181" s="18" t="s">
        <v>269</v>
      </c>
      <c r="BM181" s="158" t="s">
        <v>687</v>
      </c>
    </row>
    <row r="182" spans="1:65" s="2" customFormat="1" ht="33" customHeight="1">
      <c r="A182" s="33"/>
      <c r="B182" s="146"/>
      <c r="C182" s="184" t="s">
        <v>363</v>
      </c>
      <c r="D182" s="345" t="s">
        <v>341</v>
      </c>
      <c r="E182" s="185" t="s">
        <v>356</v>
      </c>
      <c r="F182" s="186" t="s">
        <v>357</v>
      </c>
      <c r="G182" s="187" t="s">
        <v>300</v>
      </c>
      <c r="H182" s="188">
        <v>1</v>
      </c>
      <c r="I182" s="189"/>
      <c r="J182" s="190">
        <f t="shared" si="10"/>
        <v>0</v>
      </c>
      <c r="K182" s="186" t="s">
        <v>3</v>
      </c>
      <c r="L182" s="191"/>
      <c r="M182" s="192" t="s">
        <v>3</v>
      </c>
      <c r="N182" s="193" t="s">
        <v>42</v>
      </c>
      <c r="O182" s="54"/>
      <c r="P182" s="156">
        <f t="shared" si="11"/>
        <v>0</v>
      </c>
      <c r="Q182" s="156">
        <v>0.0155</v>
      </c>
      <c r="R182" s="156">
        <f t="shared" si="12"/>
        <v>0.0155</v>
      </c>
      <c r="S182" s="156">
        <v>0</v>
      </c>
      <c r="T182" s="157">
        <f t="shared" si="13"/>
        <v>0</v>
      </c>
      <c r="U182" s="33"/>
      <c r="V182" s="33"/>
      <c r="W182" s="33"/>
      <c r="X182" s="33"/>
      <c r="Y182" s="33"/>
      <c r="Z182" s="33"/>
      <c r="AA182" s="33"/>
      <c r="AB182" s="33"/>
      <c r="AC182" s="33"/>
      <c r="AD182" s="33"/>
      <c r="AE182" s="33"/>
      <c r="AR182" s="158" t="s">
        <v>344</v>
      </c>
      <c r="AT182" s="158" t="s">
        <v>341</v>
      </c>
      <c r="AU182" s="158" t="s">
        <v>79</v>
      </c>
      <c r="AY182" s="18" t="s">
        <v>182</v>
      </c>
      <c r="BE182" s="159">
        <f t="shared" si="14"/>
        <v>0</v>
      </c>
      <c r="BF182" s="159">
        <f t="shared" si="15"/>
        <v>0</v>
      </c>
      <c r="BG182" s="159">
        <f t="shared" si="16"/>
        <v>0</v>
      </c>
      <c r="BH182" s="159">
        <f t="shared" si="17"/>
        <v>0</v>
      </c>
      <c r="BI182" s="159">
        <f t="shared" si="18"/>
        <v>0</v>
      </c>
      <c r="BJ182" s="18" t="s">
        <v>15</v>
      </c>
      <c r="BK182" s="159">
        <f t="shared" si="19"/>
        <v>0</v>
      </c>
      <c r="BL182" s="18" t="s">
        <v>269</v>
      </c>
      <c r="BM182" s="158" t="s">
        <v>688</v>
      </c>
    </row>
    <row r="183" spans="1:65" s="2" customFormat="1" ht="16.5" customHeight="1">
      <c r="A183" s="33"/>
      <c r="B183" s="146"/>
      <c r="C183" s="147" t="s">
        <v>367</v>
      </c>
      <c r="D183" s="342" t="s">
        <v>184</v>
      </c>
      <c r="E183" s="148" t="s">
        <v>360</v>
      </c>
      <c r="F183" s="149" t="s">
        <v>361</v>
      </c>
      <c r="G183" s="150" t="s">
        <v>300</v>
      </c>
      <c r="H183" s="151">
        <v>1</v>
      </c>
      <c r="I183" s="152"/>
      <c r="J183" s="153">
        <f t="shared" si="10"/>
        <v>0</v>
      </c>
      <c r="K183" s="149" t="s">
        <v>188</v>
      </c>
      <c r="L183" s="34"/>
      <c r="M183" s="154" t="s">
        <v>3</v>
      </c>
      <c r="N183" s="155" t="s">
        <v>42</v>
      </c>
      <c r="O183" s="54"/>
      <c r="P183" s="156">
        <f t="shared" si="11"/>
        <v>0</v>
      </c>
      <c r="Q183" s="156">
        <v>0</v>
      </c>
      <c r="R183" s="156">
        <f t="shared" si="12"/>
        <v>0</v>
      </c>
      <c r="S183" s="156">
        <v>0</v>
      </c>
      <c r="T183" s="157">
        <f t="shared" si="13"/>
        <v>0</v>
      </c>
      <c r="U183" s="33"/>
      <c r="V183" s="33"/>
      <c r="W183" s="33"/>
      <c r="X183" s="33"/>
      <c r="Y183" s="33"/>
      <c r="Z183" s="33"/>
      <c r="AA183" s="33"/>
      <c r="AB183" s="33"/>
      <c r="AC183" s="33"/>
      <c r="AD183" s="33"/>
      <c r="AE183" s="33"/>
      <c r="AR183" s="158" t="s">
        <v>269</v>
      </c>
      <c r="AT183" s="158" t="s">
        <v>184</v>
      </c>
      <c r="AU183" s="158" t="s">
        <v>79</v>
      </c>
      <c r="AY183" s="18" t="s">
        <v>182</v>
      </c>
      <c r="BE183" s="159">
        <f t="shared" si="14"/>
        <v>0</v>
      </c>
      <c r="BF183" s="159">
        <f t="shared" si="15"/>
        <v>0</v>
      </c>
      <c r="BG183" s="159">
        <f t="shared" si="16"/>
        <v>0</v>
      </c>
      <c r="BH183" s="159">
        <f t="shared" si="17"/>
        <v>0</v>
      </c>
      <c r="BI183" s="159">
        <f t="shared" si="18"/>
        <v>0</v>
      </c>
      <c r="BJ183" s="18" t="s">
        <v>15</v>
      </c>
      <c r="BK183" s="159">
        <f t="shared" si="19"/>
        <v>0</v>
      </c>
      <c r="BL183" s="18" t="s">
        <v>269</v>
      </c>
      <c r="BM183" s="158" t="s">
        <v>689</v>
      </c>
    </row>
    <row r="184" spans="1:65" s="2" customFormat="1" ht="24">
      <c r="A184" s="33"/>
      <c r="B184" s="146"/>
      <c r="C184" s="184" t="s">
        <v>371</v>
      </c>
      <c r="D184" s="345" t="s">
        <v>341</v>
      </c>
      <c r="E184" s="185" t="s">
        <v>364</v>
      </c>
      <c r="F184" s="186" t="s">
        <v>365</v>
      </c>
      <c r="G184" s="187" t="s">
        <v>300</v>
      </c>
      <c r="H184" s="188">
        <v>1</v>
      </c>
      <c r="I184" s="189"/>
      <c r="J184" s="190">
        <f t="shared" si="10"/>
        <v>0</v>
      </c>
      <c r="K184" s="186" t="s">
        <v>3</v>
      </c>
      <c r="L184" s="191"/>
      <c r="M184" s="192" t="s">
        <v>3</v>
      </c>
      <c r="N184" s="193" t="s">
        <v>42</v>
      </c>
      <c r="O184" s="54"/>
      <c r="P184" s="156">
        <f t="shared" si="11"/>
        <v>0</v>
      </c>
      <c r="Q184" s="156">
        <v>0.00068</v>
      </c>
      <c r="R184" s="156">
        <f t="shared" si="12"/>
        <v>0.00068</v>
      </c>
      <c r="S184" s="156">
        <v>0</v>
      </c>
      <c r="T184" s="157">
        <f t="shared" si="13"/>
        <v>0</v>
      </c>
      <c r="U184" s="33"/>
      <c r="V184" s="33"/>
      <c r="W184" s="33"/>
      <c r="X184" s="33"/>
      <c r="Y184" s="33"/>
      <c r="Z184" s="33"/>
      <c r="AA184" s="33"/>
      <c r="AB184" s="33"/>
      <c r="AC184" s="33"/>
      <c r="AD184" s="33"/>
      <c r="AE184" s="33"/>
      <c r="AR184" s="158" t="s">
        <v>344</v>
      </c>
      <c r="AT184" s="158" t="s">
        <v>341</v>
      </c>
      <c r="AU184" s="158" t="s">
        <v>79</v>
      </c>
      <c r="AY184" s="18" t="s">
        <v>182</v>
      </c>
      <c r="BE184" s="159">
        <f t="shared" si="14"/>
        <v>0</v>
      </c>
      <c r="BF184" s="159">
        <f t="shared" si="15"/>
        <v>0</v>
      </c>
      <c r="BG184" s="159">
        <f t="shared" si="16"/>
        <v>0</v>
      </c>
      <c r="BH184" s="159">
        <f t="shared" si="17"/>
        <v>0</v>
      </c>
      <c r="BI184" s="159">
        <f t="shared" si="18"/>
        <v>0</v>
      </c>
      <c r="BJ184" s="18" t="s">
        <v>15</v>
      </c>
      <c r="BK184" s="159">
        <f t="shared" si="19"/>
        <v>0</v>
      </c>
      <c r="BL184" s="18" t="s">
        <v>269</v>
      </c>
      <c r="BM184" s="158" t="s">
        <v>690</v>
      </c>
    </row>
    <row r="185" spans="1:65" s="2" customFormat="1" ht="16.5" customHeight="1">
      <c r="A185" s="33"/>
      <c r="B185" s="146"/>
      <c r="C185" s="147" t="s">
        <v>375</v>
      </c>
      <c r="D185" s="342" t="s">
        <v>184</v>
      </c>
      <c r="E185" s="148" t="s">
        <v>368</v>
      </c>
      <c r="F185" s="149" t="s">
        <v>369</v>
      </c>
      <c r="G185" s="150" t="s">
        <v>300</v>
      </c>
      <c r="H185" s="151">
        <v>1</v>
      </c>
      <c r="I185" s="152"/>
      <c r="J185" s="153">
        <f t="shared" si="10"/>
        <v>0</v>
      </c>
      <c r="K185" s="149" t="s">
        <v>188</v>
      </c>
      <c r="L185" s="34"/>
      <c r="M185" s="154" t="s">
        <v>3</v>
      </c>
      <c r="N185" s="155" t="s">
        <v>42</v>
      </c>
      <c r="O185" s="54"/>
      <c r="P185" s="156">
        <f t="shared" si="11"/>
        <v>0</v>
      </c>
      <c r="Q185" s="156">
        <v>0</v>
      </c>
      <c r="R185" s="156">
        <f t="shared" si="12"/>
        <v>0</v>
      </c>
      <c r="S185" s="156">
        <v>0.024</v>
      </c>
      <c r="T185" s="157">
        <f t="shared" si="13"/>
        <v>0.024</v>
      </c>
      <c r="U185" s="33"/>
      <c r="V185" s="33"/>
      <c r="W185" s="33"/>
      <c r="X185" s="33"/>
      <c r="Y185" s="33"/>
      <c r="Z185" s="33"/>
      <c r="AA185" s="33"/>
      <c r="AB185" s="33"/>
      <c r="AC185" s="33"/>
      <c r="AD185" s="33"/>
      <c r="AE185" s="33"/>
      <c r="AR185" s="158" t="s">
        <v>269</v>
      </c>
      <c r="AT185" s="158" t="s">
        <v>184</v>
      </c>
      <c r="AU185" s="158" t="s">
        <v>79</v>
      </c>
      <c r="AY185" s="18" t="s">
        <v>182</v>
      </c>
      <c r="BE185" s="159">
        <f t="shared" si="14"/>
        <v>0</v>
      </c>
      <c r="BF185" s="159">
        <f t="shared" si="15"/>
        <v>0</v>
      </c>
      <c r="BG185" s="159">
        <f t="shared" si="16"/>
        <v>0</v>
      </c>
      <c r="BH185" s="159">
        <f t="shared" si="17"/>
        <v>0</v>
      </c>
      <c r="BI185" s="159">
        <f t="shared" si="18"/>
        <v>0</v>
      </c>
      <c r="BJ185" s="18" t="s">
        <v>15</v>
      </c>
      <c r="BK185" s="159">
        <f t="shared" si="19"/>
        <v>0</v>
      </c>
      <c r="BL185" s="18" t="s">
        <v>269</v>
      </c>
      <c r="BM185" s="158" t="s">
        <v>691</v>
      </c>
    </row>
    <row r="186" spans="1:65" s="2" customFormat="1" ht="44.25" customHeight="1">
      <c r="A186" s="33"/>
      <c r="B186" s="146"/>
      <c r="C186" s="147" t="s">
        <v>379</v>
      </c>
      <c r="D186" s="342" t="s">
        <v>184</v>
      </c>
      <c r="E186" s="148" t="s">
        <v>380</v>
      </c>
      <c r="F186" s="149" t="s">
        <v>381</v>
      </c>
      <c r="G186" s="150" t="s">
        <v>290</v>
      </c>
      <c r="H186" s="183"/>
      <c r="I186" s="152"/>
      <c r="J186" s="153">
        <f t="shared" si="10"/>
        <v>0</v>
      </c>
      <c r="K186" s="149" t="s">
        <v>188</v>
      </c>
      <c r="L186" s="34"/>
      <c r="M186" s="154" t="s">
        <v>3</v>
      </c>
      <c r="N186" s="155" t="s">
        <v>42</v>
      </c>
      <c r="O186" s="54"/>
      <c r="P186" s="156">
        <f t="shared" si="11"/>
        <v>0</v>
      </c>
      <c r="Q186" s="156">
        <v>0</v>
      </c>
      <c r="R186" s="156">
        <f t="shared" si="12"/>
        <v>0</v>
      </c>
      <c r="S186" s="156">
        <v>0</v>
      </c>
      <c r="T186" s="157">
        <f t="shared" si="13"/>
        <v>0</v>
      </c>
      <c r="U186" s="33"/>
      <c r="V186" s="33"/>
      <c r="W186" s="33"/>
      <c r="X186" s="33"/>
      <c r="Y186" s="33"/>
      <c r="Z186" s="33"/>
      <c r="AA186" s="33"/>
      <c r="AB186" s="33"/>
      <c r="AC186" s="33"/>
      <c r="AD186" s="33"/>
      <c r="AE186" s="33"/>
      <c r="AR186" s="158" t="s">
        <v>269</v>
      </c>
      <c r="AT186" s="158" t="s">
        <v>184</v>
      </c>
      <c r="AU186" s="158" t="s">
        <v>79</v>
      </c>
      <c r="AY186" s="18" t="s">
        <v>182</v>
      </c>
      <c r="BE186" s="159">
        <f t="shared" si="14"/>
        <v>0</v>
      </c>
      <c r="BF186" s="159">
        <f t="shared" si="15"/>
        <v>0</v>
      </c>
      <c r="BG186" s="159">
        <f t="shared" si="16"/>
        <v>0</v>
      </c>
      <c r="BH186" s="159">
        <f t="shared" si="17"/>
        <v>0</v>
      </c>
      <c r="BI186" s="159">
        <f t="shared" si="18"/>
        <v>0</v>
      </c>
      <c r="BJ186" s="18" t="s">
        <v>15</v>
      </c>
      <c r="BK186" s="159">
        <f t="shared" si="19"/>
        <v>0</v>
      </c>
      <c r="BL186" s="18" t="s">
        <v>269</v>
      </c>
      <c r="BM186" s="158" t="s">
        <v>692</v>
      </c>
    </row>
    <row r="187" spans="2:63" s="12" customFormat="1" ht="22.9" customHeight="1">
      <c r="B187" s="133"/>
      <c r="D187" s="344" t="s">
        <v>70</v>
      </c>
      <c r="E187" s="144" t="s">
        <v>383</v>
      </c>
      <c r="F187" s="144" t="s">
        <v>384</v>
      </c>
      <c r="I187" s="136"/>
      <c r="J187" s="145">
        <f>BK187</f>
        <v>0</v>
      </c>
      <c r="L187" s="133"/>
      <c r="M187" s="138"/>
      <c r="N187" s="139"/>
      <c r="O187" s="139"/>
      <c r="P187" s="140">
        <f>SUM(P188:P196)</f>
        <v>0</v>
      </c>
      <c r="Q187" s="139"/>
      <c r="R187" s="140">
        <f>SUM(R188:R196)</f>
        <v>0.0980099</v>
      </c>
      <c r="S187" s="139"/>
      <c r="T187" s="141">
        <f>SUM(T188:T196)</f>
        <v>0.32436299999999996</v>
      </c>
      <c r="AR187" s="134" t="s">
        <v>79</v>
      </c>
      <c r="AT187" s="142" t="s">
        <v>70</v>
      </c>
      <c r="AU187" s="142" t="s">
        <v>15</v>
      </c>
      <c r="AY187" s="134" t="s">
        <v>182</v>
      </c>
      <c r="BK187" s="143">
        <f>SUM(BK188:BK196)</f>
        <v>0</v>
      </c>
    </row>
    <row r="188" spans="1:65" s="2" customFormat="1" ht="24">
      <c r="A188" s="33"/>
      <c r="B188" s="146"/>
      <c r="C188" s="147" t="s">
        <v>385</v>
      </c>
      <c r="D188" s="342" t="s">
        <v>184</v>
      </c>
      <c r="E188" s="148" t="s">
        <v>386</v>
      </c>
      <c r="F188" s="149" t="s">
        <v>387</v>
      </c>
      <c r="G188" s="150" t="s">
        <v>187</v>
      </c>
      <c r="H188" s="151">
        <v>3.9</v>
      </c>
      <c r="I188" s="152"/>
      <c r="J188" s="153">
        <f>ROUND(I188*H188,2)</f>
        <v>0</v>
      </c>
      <c r="K188" s="149" t="s">
        <v>188</v>
      </c>
      <c r="L188" s="34"/>
      <c r="M188" s="154" t="s">
        <v>3</v>
      </c>
      <c r="N188" s="155" t="s">
        <v>42</v>
      </c>
      <c r="O188" s="54"/>
      <c r="P188" s="156">
        <f>O188*H188</f>
        <v>0</v>
      </c>
      <c r="Q188" s="156">
        <v>0</v>
      </c>
      <c r="R188" s="156">
        <f>Q188*H188</f>
        <v>0</v>
      </c>
      <c r="S188" s="156">
        <v>0.08317</v>
      </c>
      <c r="T188" s="157">
        <f>S188*H188</f>
        <v>0.32436299999999996</v>
      </c>
      <c r="U188" s="33"/>
      <c r="V188" s="33"/>
      <c r="W188" s="33"/>
      <c r="X188" s="33"/>
      <c r="Y188" s="33"/>
      <c r="Z188" s="33"/>
      <c r="AA188" s="33"/>
      <c r="AB188" s="33"/>
      <c r="AC188" s="33"/>
      <c r="AD188" s="33"/>
      <c r="AE188" s="33"/>
      <c r="AR188" s="158" t="s">
        <v>269</v>
      </c>
      <c r="AT188" s="158" t="s">
        <v>184</v>
      </c>
      <c r="AU188" s="158" t="s">
        <v>79</v>
      </c>
      <c r="AY188" s="18" t="s">
        <v>182</v>
      </c>
      <c r="BE188" s="159">
        <f>IF(N188="základní",J188,0)</f>
        <v>0</v>
      </c>
      <c r="BF188" s="159">
        <f>IF(N188="snížená",J188,0)</f>
        <v>0</v>
      </c>
      <c r="BG188" s="159">
        <f>IF(N188="zákl. přenesená",J188,0)</f>
        <v>0</v>
      </c>
      <c r="BH188" s="159">
        <f>IF(N188="sníž. přenesená",J188,0)</f>
        <v>0</v>
      </c>
      <c r="BI188" s="159">
        <f>IF(N188="nulová",J188,0)</f>
        <v>0</v>
      </c>
      <c r="BJ188" s="18" t="s">
        <v>15</v>
      </c>
      <c r="BK188" s="159">
        <f>ROUND(I188*H188,2)</f>
        <v>0</v>
      </c>
      <c r="BL188" s="18" t="s">
        <v>269</v>
      </c>
      <c r="BM188" s="158" t="s">
        <v>693</v>
      </c>
    </row>
    <row r="189" spans="1:65" s="2" customFormat="1" ht="36">
      <c r="A189" s="33"/>
      <c r="B189" s="146"/>
      <c r="C189" s="147" t="s">
        <v>389</v>
      </c>
      <c r="D189" s="342" t="s">
        <v>184</v>
      </c>
      <c r="E189" s="148" t="s">
        <v>390</v>
      </c>
      <c r="F189" s="149" t="s">
        <v>391</v>
      </c>
      <c r="G189" s="150" t="s">
        <v>187</v>
      </c>
      <c r="H189" s="151">
        <v>3.9</v>
      </c>
      <c r="I189" s="152"/>
      <c r="J189" s="153">
        <f>ROUND(I189*H189,2)</f>
        <v>0</v>
      </c>
      <c r="K189" s="149" t="s">
        <v>188</v>
      </c>
      <c r="L189" s="34"/>
      <c r="M189" s="154" t="s">
        <v>3</v>
      </c>
      <c r="N189" s="155" t="s">
        <v>42</v>
      </c>
      <c r="O189" s="54"/>
      <c r="P189" s="156">
        <f>O189*H189</f>
        <v>0</v>
      </c>
      <c r="Q189" s="156">
        <v>0.00367</v>
      </c>
      <c r="R189" s="156">
        <f>Q189*H189</f>
        <v>0.014313</v>
      </c>
      <c r="S189" s="156">
        <v>0</v>
      </c>
      <c r="T189" s="157">
        <f>S189*H189</f>
        <v>0</v>
      </c>
      <c r="U189" s="33"/>
      <c r="V189" s="33"/>
      <c r="W189" s="33"/>
      <c r="X189" s="33"/>
      <c r="Y189" s="33"/>
      <c r="Z189" s="33"/>
      <c r="AA189" s="33"/>
      <c r="AB189" s="33"/>
      <c r="AC189" s="33"/>
      <c r="AD189" s="33"/>
      <c r="AE189" s="33"/>
      <c r="AR189" s="158" t="s">
        <v>269</v>
      </c>
      <c r="AT189" s="158" t="s">
        <v>184</v>
      </c>
      <c r="AU189" s="158" t="s">
        <v>79</v>
      </c>
      <c r="AY189" s="18" t="s">
        <v>182</v>
      </c>
      <c r="BE189" s="159">
        <f>IF(N189="základní",J189,0)</f>
        <v>0</v>
      </c>
      <c r="BF189" s="159">
        <f>IF(N189="snížená",J189,0)</f>
        <v>0</v>
      </c>
      <c r="BG189" s="159">
        <f>IF(N189="zákl. přenesená",J189,0)</f>
        <v>0</v>
      </c>
      <c r="BH189" s="159">
        <f>IF(N189="sníž. přenesená",J189,0)</f>
        <v>0</v>
      </c>
      <c r="BI189" s="159">
        <f>IF(N189="nulová",J189,0)</f>
        <v>0</v>
      </c>
      <c r="BJ189" s="18" t="s">
        <v>15</v>
      </c>
      <c r="BK189" s="159">
        <f>ROUND(I189*H189,2)</f>
        <v>0</v>
      </c>
      <c r="BL189" s="18" t="s">
        <v>269</v>
      </c>
      <c r="BM189" s="158" t="s">
        <v>694</v>
      </c>
    </row>
    <row r="190" spans="1:65" s="2" customFormat="1" ht="24">
      <c r="A190" s="33"/>
      <c r="B190" s="146"/>
      <c r="C190" s="184" t="s">
        <v>393</v>
      </c>
      <c r="D190" s="345" t="s">
        <v>341</v>
      </c>
      <c r="E190" s="185" t="s">
        <v>394</v>
      </c>
      <c r="F190" s="186" t="s">
        <v>395</v>
      </c>
      <c r="G190" s="187" t="s">
        <v>187</v>
      </c>
      <c r="H190" s="188">
        <v>4.29</v>
      </c>
      <c r="I190" s="189"/>
      <c r="J190" s="190">
        <f>ROUND(I190*H190,2)</f>
        <v>0</v>
      </c>
      <c r="K190" s="186" t="s">
        <v>3</v>
      </c>
      <c r="L190" s="191"/>
      <c r="M190" s="192" t="s">
        <v>3</v>
      </c>
      <c r="N190" s="193" t="s">
        <v>42</v>
      </c>
      <c r="O190" s="54"/>
      <c r="P190" s="156">
        <f>O190*H190</f>
        <v>0</v>
      </c>
      <c r="Q190" s="156">
        <v>0.0192</v>
      </c>
      <c r="R190" s="156">
        <f>Q190*H190</f>
        <v>0.082368</v>
      </c>
      <c r="S190" s="156">
        <v>0</v>
      </c>
      <c r="T190" s="157">
        <f>S190*H190</f>
        <v>0</v>
      </c>
      <c r="U190" s="33"/>
      <c r="V190" s="33"/>
      <c r="W190" s="33"/>
      <c r="X190" s="33"/>
      <c r="Y190" s="33"/>
      <c r="Z190" s="33"/>
      <c r="AA190" s="33"/>
      <c r="AB190" s="33"/>
      <c r="AC190" s="33"/>
      <c r="AD190" s="33"/>
      <c r="AE190" s="33"/>
      <c r="AR190" s="158" t="s">
        <v>344</v>
      </c>
      <c r="AT190" s="158" t="s">
        <v>341</v>
      </c>
      <c r="AU190" s="158" t="s">
        <v>79</v>
      </c>
      <c r="AY190" s="18" t="s">
        <v>182</v>
      </c>
      <c r="BE190" s="159">
        <f>IF(N190="základní",J190,0)</f>
        <v>0</v>
      </c>
      <c r="BF190" s="159">
        <f>IF(N190="snížená",J190,0)</f>
        <v>0</v>
      </c>
      <c r="BG190" s="159">
        <f>IF(N190="zákl. přenesená",J190,0)</f>
        <v>0</v>
      </c>
      <c r="BH190" s="159">
        <f>IF(N190="sníž. přenesená",J190,0)</f>
        <v>0</v>
      </c>
      <c r="BI190" s="159">
        <f>IF(N190="nulová",J190,0)</f>
        <v>0</v>
      </c>
      <c r="BJ190" s="18" t="s">
        <v>15</v>
      </c>
      <c r="BK190" s="159">
        <f>ROUND(I190*H190,2)</f>
        <v>0</v>
      </c>
      <c r="BL190" s="18" t="s">
        <v>269</v>
      </c>
      <c r="BM190" s="158" t="s">
        <v>695</v>
      </c>
    </row>
    <row r="191" spans="2:51" s="13" customFormat="1" ht="12">
      <c r="B191" s="160"/>
      <c r="D191" s="343" t="s">
        <v>190</v>
      </c>
      <c r="F191" s="162" t="s">
        <v>696</v>
      </c>
      <c r="H191" s="163">
        <v>4.29</v>
      </c>
      <c r="I191" s="164"/>
      <c r="L191" s="160"/>
      <c r="M191" s="165"/>
      <c r="N191" s="166"/>
      <c r="O191" s="166"/>
      <c r="P191" s="166"/>
      <c r="Q191" s="166"/>
      <c r="R191" s="166"/>
      <c r="S191" s="166"/>
      <c r="T191" s="167"/>
      <c r="AT191" s="161" t="s">
        <v>190</v>
      </c>
      <c r="AU191" s="161" t="s">
        <v>79</v>
      </c>
      <c r="AV191" s="13" t="s">
        <v>79</v>
      </c>
      <c r="AW191" s="13" t="s">
        <v>4</v>
      </c>
      <c r="AX191" s="13" t="s">
        <v>15</v>
      </c>
      <c r="AY191" s="161" t="s">
        <v>182</v>
      </c>
    </row>
    <row r="192" spans="1:65" s="2" customFormat="1" ht="16.5" customHeight="1">
      <c r="A192" s="33"/>
      <c r="B192" s="146"/>
      <c r="C192" s="147" t="s">
        <v>398</v>
      </c>
      <c r="D192" s="342" t="s">
        <v>184</v>
      </c>
      <c r="E192" s="148" t="s">
        <v>403</v>
      </c>
      <c r="F192" s="149" t="s">
        <v>404</v>
      </c>
      <c r="G192" s="150" t="s">
        <v>187</v>
      </c>
      <c r="H192" s="151">
        <v>3.9</v>
      </c>
      <c r="I192" s="152"/>
      <c r="J192" s="153">
        <f>ROUND(I192*H192,2)</f>
        <v>0</v>
      </c>
      <c r="K192" s="149" t="s">
        <v>188</v>
      </c>
      <c r="L192" s="34"/>
      <c r="M192" s="154" t="s">
        <v>3</v>
      </c>
      <c r="N192" s="155" t="s">
        <v>42</v>
      </c>
      <c r="O192" s="54"/>
      <c r="P192" s="156">
        <f>O192*H192</f>
        <v>0</v>
      </c>
      <c r="Q192" s="156">
        <v>0.0003</v>
      </c>
      <c r="R192" s="156">
        <f>Q192*H192</f>
        <v>0.0011699999999999998</v>
      </c>
      <c r="S192" s="156">
        <v>0</v>
      </c>
      <c r="T192" s="157">
        <f>S192*H192</f>
        <v>0</v>
      </c>
      <c r="U192" s="33"/>
      <c r="V192" s="33"/>
      <c r="W192" s="33"/>
      <c r="X192" s="33"/>
      <c r="Y192" s="33"/>
      <c r="Z192" s="33"/>
      <c r="AA192" s="33"/>
      <c r="AB192" s="33"/>
      <c r="AC192" s="33"/>
      <c r="AD192" s="33"/>
      <c r="AE192" s="33"/>
      <c r="AR192" s="158" t="s">
        <v>269</v>
      </c>
      <c r="AT192" s="158" t="s">
        <v>184</v>
      </c>
      <c r="AU192" s="158" t="s">
        <v>79</v>
      </c>
      <c r="AY192" s="18" t="s">
        <v>182</v>
      </c>
      <c r="BE192" s="159">
        <f>IF(N192="základní",J192,0)</f>
        <v>0</v>
      </c>
      <c r="BF192" s="159">
        <f>IF(N192="snížená",J192,0)</f>
        <v>0</v>
      </c>
      <c r="BG192" s="159">
        <f>IF(N192="zákl. přenesená",J192,0)</f>
        <v>0</v>
      </c>
      <c r="BH192" s="159">
        <f>IF(N192="sníž. přenesená",J192,0)</f>
        <v>0</v>
      </c>
      <c r="BI192" s="159">
        <f>IF(N192="nulová",J192,0)</f>
        <v>0</v>
      </c>
      <c r="BJ192" s="18" t="s">
        <v>15</v>
      </c>
      <c r="BK192" s="159">
        <f>ROUND(I192*H192,2)</f>
        <v>0</v>
      </c>
      <c r="BL192" s="18" t="s">
        <v>269</v>
      </c>
      <c r="BM192" s="158" t="s">
        <v>697</v>
      </c>
    </row>
    <row r="193" spans="1:65" s="2" customFormat="1" ht="21.75" customHeight="1">
      <c r="A193" s="33"/>
      <c r="B193" s="146"/>
      <c r="C193" s="147" t="s">
        <v>402</v>
      </c>
      <c r="D193" s="342" t="s">
        <v>184</v>
      </c>
      <c r="E193" s="148" t="s">
        <v>407</v>
      </c>
      <c r="F193" s="149" t="s">
        <v>408</v>
      </c>
      <c r="G193" s="150" t="s">
        <v>194</v>
      </c>
      <c r="H193" s="151">
        <v>0.7</v>
      </c>
      <c r="I193" s="152"/>
      <c r="J193" s="153">
        <f>ROUND(I193*H193,2)</f>
        <v>0</v>
      </c>
      <c r="K193" s="149" t="s">
        <v>188</v>
      </c>
      <c r="L193" s="34"/>
      <c r="M193" s="154" t="s">
        <v>3</v>
      </c>
      <c r="N193" s="155" t="s">
        <v>42</v>
      </c>
      <c r="O193" s="54"/>
      <c r="P193" s="156">
        <f>O193*H193</f>
        <v>0</v>
      </c>
      <c r="Q193" s="156">
        <v>4E-05</v>
      </c>
      <c r="R193" s="156">
        <f>Q193*H193</f>
        <v>2.8E-05</v>
      </c>
      <c r="S193" s="156">
        <v>0</v>
      </c>
      <c r="T193" s="157">
        <f>S193*H193</f>
        <v>0</v>
      </c>
      <c r="U193" s="33"/>
      <c r="V193" s="33"/>
      <c r="W193" s="33"/>
      <c r="X193" s="33"/>
      <c r="Y193" s="33"/>
      <c r="Z193" s="33"/>
      <c r="AA193" s="33"/>
      <c r="AB193" s="33"/>
      <c r="AC193" s="33"/>
      <c r="AD193" s="33"/>
      <c r="AE193" s="33"/>
      <c r="AR193" s="158" t="s">
        <v>269</v>
      </c>
      <c r="AT193" s="158" t="s">
        <v>184</v>
      </c>
      <c r="AU193" s="158" t="s">
        <v>79</v>
      </c>
      <c r="AY193" s="18" t="s">
        <v>182</v>
      </c>
      <c r="BE193" s="159">
        <f>IF(N193="základní",J193,0)</f>
        <v>0</v>
      </c>
      <c r="BF193" s="159">
        <f>IF(N193="snížená",J193,0)</f>
        <v>0</v>
      </c>
      <c r="BG193" s="159">
        <f>IF(N193="zákl. přenesená",J193,0)</f>
        <v>0</v>
      </c>
      <c r="BH193" s="159">
        <f>IF(N193="sníž. přenesená",J193,0)</f>
        <v>0</v>
      </c>
      <c r="BI193" s="159">
        <f>IF(N193="nulová",J193,0)</f>
        <v>0</v>
      </c>
      <c r="BJ193" s="18" t="s">
        <v>15</v>
      </c>
      <c r="BK193" s="159">
        <f>ROUND(I193*H193,2)</f>
        <v>0</v>
      </c>
      <c r="BL193" s="18" t="s">
        <v>269</v>
      </c>
      <c r="BM193" s="158" t="s">
        <v>698</v>
      </c>
    </row>
    <row r="194" spans="1:65" s="2" customFormat="1" ht="16.5" customHeight="1">
      <c r="A194" s="33"/>
      <c r="B194" s="146"/>
      <c r="C194" s="184" t="s">
        <v>406</v>
      </c>
      <c r="D194" s="345" t="s">
        <v>341</v>
      </c>
      <c r="E194" s="185" t="s">
        <v>412</v>
      </c>
      <c r="F194" s="186" t="s">
        <v>413</v>
      </c>
      <c r="G194" s="187" t="s">
        <v>194</v>
      </c>
      <c r="H194" s="188">
        <v>0.77</v>
      </c>
      <c r="I194" s="189"/>
      <c r="J194" s="190">
        <f>ROUND(I194*H194,2)</f>
        <v>0</v>
      </c>
      <c r="K194" s="186" t="s">
        <v>188</v>
      </c>
      <c r="L194" s="191"/>
      <c r="M194" s="192" t="s">
        <v>3</v>
      </c>
      <c r="N194" s="193" t="s">
        <v>42</v>
      </c>
      <c r="O194" s="54"/>
      <c r="P194" s="156">
        <f>O194*H194</f>
        <v>0</v>
      </c>
      <c r="Q194" s="156">
        <v>0.00017</v>
      </c>
      <c r="R194" s="156">
        <f>Q194*H194</f>
        <v>0.0001309</v>
      </c>
      <c r="S194" s="156">
        <v>0</v>
      </c>
      <c r="T194" s="157">
        <f>S194*H194</f>
        <v>0</v>
      </c>
      <c r="U194" s="33"/>
      <c r="V194" s="33"/>
      <c r="W194" s="33"/>
      <c r="X194" s="33"/>
      <c r="Y194" s="33"/>
      <c r="Z194" s="33"/>
      <c r="AA194" s="33"/>
      <c r="AB194" s="33"/>
      <c r="AC194" s="33"/>
      <c r="AD194" s="33"/>
      <c r="AE194" s="33"/>
      <c r="AR194" s="158" t="s">
        <v>344</v>
      </c>
      <c r="AT194" s="158" t="s">
        <v>341</v>
      </c>
      <c r="AU194" s="158" t="s">
        <v>79</v>
      </c>
      <c r="AY194" s="18" t="s">
        <v>182</v>
      </c>
      <c r="BE194" s="159">
        <f>IF(N194="základní",J194,0)</f>
        <v>0</v>
      </c>
      <c r="BF194" s="159">
        <f>IF(N194="snížená",J194,0)</f>
        <v>0</v>
      </c>
      <c r="BG194" s="159">
        <f>IF(N194="zákl. přenesená",J194,0)</f>
        <v>0</v>
      </c>
      <c r="BH194" s="159">
        <f>IF(N194="sníž. přenesená",J194,0)</f>
        <v>0</v>
      </c>
      <c r="BI194" s="159">
        <f>IF(N194="nulová",J194,0)</f>
        <v>0</v>
      </c>
      <c r="BJ194" s="18" t="s">
        <v>15</v>
      </c>
      <c r="BK194" s="159">
        <f>ROUND(I194*H194,2)</f>
        <v>0</v>
      </c>
      <c r="BL194" s="18" t="s">
        <v>269</v>
      </c>
      <c r="BM194" s="158" t="s">
        <v>699</v>
      </c>
    </row>
    <row r="195" spans="2:51" s="13" customFormat="1" ht="12">
      <c r="B195" s="160"/>
      <c r="D195" s="343" t="s">
        <v>190</v>
      </c>
      <c r="F195" s="162" t="s">
        <v>700</v>
      </c>
      <c r="H195" s="163">
        <v>0.77</v>
      </c>
      <c r="I195" s="164"/>
      <c r="L195" s="160"/>
      <c r="M195" s="165"/>
      <c r="N195" s="166"/>
      <c r="O195" s="166"/>
      <c r="P195" s="166"/>
      <c r="Q195" s="166"/>
      <c r="R195" s="166"/>
      <c r="S195" s="166"/>
      <c r="T195" s="167"/>
      <c r="AT195" s="161" t="s">
        <v>190</v>
      </c>
      <c r="AU195" s="161" t="s">
        <v>79</v>
      </c>
      <c r="AV195" s="13" t="s">
        <v>79</v>
      </c>
      <c r="AW195" s="13" t="s">
        <v>4</v>
      </c>
      <c r="AX195" s="13" t="s">
        <v>15</v>
      </c>
      <c r="AY195" s="161" t="s">
        <v>182</v>
      </c>
    </row>
    <row r="196" spans="1:65" s="2" customFormat="1" ht="44.25" customHeight="1">
      <c r="A196" s="33"/>
      <c r="B196" s="146"/>
      <c r="C196" s="147" t="s">
        <v>411</v>
      </c>
      <c r="D196" s="342" t="s">
        <v>184</v>
      </c>
      <c r="E196" s="148" t="s">
        <v>417</v>
      </c>
      <c r="F196" s="149" t="s">
        <v>418</v>
      </c>
      <c r="G196" s="150" t="s">
        <v>290</v>
      </c>
      <c r="H196" s="183"/>
      <c r="I196" s="152"/>
      <c r="J196" s="153">
        <f>ROUND(I196*H196,2)</f>
        <v>0</v>
      </c>
      <c r="K196" s="149" t="s">
        <v>188</v>
      </c>
      <c r="L196" s="34"/>
      <c r="M196" s="154" t="s">
        <v>3</v>
      </c>
      <c r="N196" s="155" t="s">
        <v>42</v>
      </c>
      <c r="O196" s="54"/>
      <c r="P196" s="156">
        <f>O196*H196</f>
        <v>0</v>
      </c>
      <c r="Q196" s="156">
        <v>0</v>
      </c>
      <c r="R196" s="156">
        <f>Q196*H196</f>
        <v>0</v>
      </c>
      <c r="S196" s="156">
        <v>0</v>
      </c>
      <c r="T196" s="157">
        <f>S196*H196</f>
        <v>0</v>
      </c>
      <c r="U196" s="33"/>
      <c r="V196" s="33"/>
      <c r="W196" s="33"/>
      <c r="X196" s="33"/>
      <c r="Y196" s="33"/>
      <c r="Z196" s="33"/>
      <c r="AA196" s="33"/>
      <c r="AB196" s="33"/>
      <c r="AC196" s="33"/>
      <c r="AD196" s="33"/>
      <c r="AE196" s="33"/>
      <c r="AR196" s="158" t="s">
        <v>269</v>
      </c>
      <c r="AT196" s="158" t="s">
        <v>184</v>
      </c>
      <c r="AU196" s="158" t="s">
        <v>79</v>
      </c>
      <c r="AY196" s="18" t="s">
        <v>182</v>
      </c>
      <c r="BE196" s="159">
        <f>IF(N196="základní",J196,0)</f>
        <v>0</v>
      </c>
      <c r="BF196" s="159">
        <f>IF(N196="snížená",J196,0)</f>
        <v>0</v>
      </c>
      <c r="BG196" s="159">
        <f>IF(N196="zákl. přenesená",J196,0)</f>
        <v>0</v>
      </c>
      <c r="BH196" s="159">
        <f>IF(N196="sníž. přenesená",J196,0)</f>
        <v>0</v>
      </c>
      <c r="BI196" s="159">
        <f>IF(N196="nulová",J196,0)</f>
        <v>0</v>
      </c>
      <c r="BJ196" s="18" t="s">
        <v>15</v>
      </c>
      <c r="BK196" s="159">
        <f>ROUND(I196*H196,2)</f>
        <v>0</v>
      </c>
      <c r="BL196" s="18" t="s">
        <v>269</v>
      </c>
      <c r="BM196" s="158" t="s">
        <v>701</v>
      </c>
    </row>
    <row r="197" spans="2:63" s="12" customFormat="1" ht="22.9" customHeight="1">
      <c r="B197" s="133"/>
      <c r="D197" s="344" t="s">
        <v>70</v>
      </c>
      <c r="E197" s="144" t="s">
        <v>420</v>
      </c>
      <c r="F197" s="144" t="s">
        <v>421</v>
      </c>
      <c r="I197" s="136"/>
      <c r="J197" s="145">
        <f>BK197</f>
        <v>0</v>
      </c>
      <c r="L197" s="133"/>
      <c r="M197" s="138"/>
      <c r="N197" s="139"/>
      <c r="O197" s="139"/>
      <c r="P197" s="140">
        <f>SUM(P198:P223)</f>
        <v>0</v>
      </c>
      <c r="Q197" s="139"/>
      <c r="R197" s="140">
        <f>SUM(R198:R223)</f>
        <v>0.06934299999999999</v>
      </c>
      <c r="S197" s="139"/>
      <c r="T197" s="141">
        <f>SUM(T198:T223)</f>
        <v>1.1899</v>
      </c>
      <c r="AR197" s="134" t="s">
        <v>79</v>
      </c>
      <c r="AT197" s="142" t="s">
        <v>70</v>
      </c>
      <c r="AU197" s="142" t="s">
        <v>15</v>
      </c>
      <c r="AY197" s="134" t="s">
        <v>182</v>
      </c>
      <c r="BK197" s="143">
        <f>SUM(BK198:BK223)</f>
        <v>0</v>
      </c>
    </row>
    <row r="198" spans="1:65" s="2" customFormat="1" ht="24">
      <c r="A198" s="33"/>
      <c r="B198" s="146"/>
      <c r="C198" s="147" t="s">
        <v>416</v>
      </c>
      <c r="D198" s="342" t="s">
        <v>184</v>
      </c>
      <c r="E198" s="148" t="s">
        <v>423</v>
      </c>
      <c r="F198" s="149" t="s">
        <v>424</v>
      </c>
      <c r="G198" s="150" t="s">
        <v>187</v>
      </c>
      <c r="H198" s="151">
        <v>14.6</v>
      </c>
      <c r="I198" s="152"/>
      <c r="J198" s="153">
        <f>ROUND(I198*H198,2)</f>
        <v>0</v>
      </c>
      <c r="K198" s="149" t="s">
        <v>188</v>
      </c>
      <c r="L198" s="34"/>
      <c r="M198" s="154" t="s">
        <v>3</v>
      </c>
      <c r="N198" s="155" t="s">
        <v>42</v>
      </c>
      <c r="O198" s="54"/>
      <c r="P198" s="156">
        <f>O198*H198</f>
        <v>0</v>
      </c>
      <c r="Q198" s="156">
        <v>0</v>
      </c>
      <c r="R198" s="156">
        <f>Q198*H198</f>
        <v>0</v>
      </c>
      <c r="S198" s="156">
        <v>0.0815</v>
      </c>
      <c r="T198" s="157">
        <f>S198*H198</f>
        <v>1.1899</v>
      </c>
      <c r="U198" s="33"/>
      <c r="V198" s="33"/>
      <c r="W198" s="33"/>
      <c r="X198" s="33"/>
      <c r="Y198" s="33"/>
      <c r="Z198" s="33"/>
      <c r="AA198" s="33"/>
      <c r="AB198" s="33"/>
      <c r="AC198" s="33"/>
      <c r="AD198" s="33"/>
      <c r="AE198" s="33"/>
      <c r="AR198" s="158" t="s">
        <v>269</v>
      </c>
      <c r="AT198" s="158" t="s">
        <v>184</v>
      </c>
      <c r="AU198" s="158" t="s">
        <v>79</v>
      </c>
      <c r="AY198" s="18" t="s">
        <v>182</v>
      </c>
      <c r="BE198" s="159">
        <f>IF(N198="základní",J198,0)</f>
        <v>0</v>
      </c>
      <c r="BF198" s="159">
        <f>IF(N198="snížená",J198,0)</f>
        <v>0</v>
      </c>
      <c r="BG198" s="159">
        <f>IF(N198="zákl. přenesená",J198,0)</f>
        <v>0</v>
      </c>
      <c r="BH198" s="159">
        <f>IF(N198="sníž. přenesená",J198,0)</f>
        <v>0</v>
      </c>
      <c r="BI198" s="159">
        <f>IF(N198="nulová",J198,0)</f>
        <v>0</v>
      </c>
      <c r="BJ198" s="18" t="s">
        <v>15</v>
      </c>
      <c r="BK198" s="159">
        <f>ROUND(I198*H198,2)</f>
        <v>0</v>
      </c>
      <c r="BL198" s="18" t="s">
        <v>269</v>
      </c>
      <c r="BM198" s="158" t="s">
        <v>702</v>
      </c>
    </row>
    <row r="199" spans="2:51" s="13" customFormat="1" ht="12">
      <c r="B199" s="160"/>
      <c r="D199" s="343" t="s">
        <v>190</v>
      </c>
      <c r="E199" s="161" t="s">
        <v>3</v>
      </c>
      <c r="F199" s="162" t="s">
        <v>703</v>
      </c>
      <c r="H199" s="163">
        <v>16</v>
      </c>
      <c r="I199" s="164"/>
      <c r="L199" s="160"/>
      <c r="M199" s="165"/>
      <c r="N199" s="166"/>
      <c r="O199" s="166"/>
      <c r="P199" s="166"/>
      <c r="Q199" s="166"/>
      <c r="R199" s="166"/>
      <c r="S199" s="166"/>
      <c r="T199" s="167"/>
      <c r="AT199" s="161" t="s">
        <v>190</v>
      </c>
      <c r="AU199" s="161" t="s">
        <v>79</v>
      </c>
      <c r="AV199" s="13" t="s">
        <v>79</v>
      </c>
      <c r="AW199" s="13" t="s">
        <v>33</v>
      </c>
      <c r="AX199" s="13" t="s">
        <v>71</v>
      </c>
      <c r="AY199" s="161" t="s">
        <v>182</v>
      </c>
    </row>
    <row r="200" spans="2:51" s="13" customFormat="1" ht="12">
      <c r="B200" s="160"/>
      <c r="D200" s="343" t="s">
        <v>190</v>
      </c>
      <c r="E200" s="161" t="s">
        <v>3</v>
      </c>
      <c r="F200" s="162" t="s">
        <v>658</v>
      </c>
      <c r="H200" s="163">
        <v>-1.4</v>
      </c>
      <c r="I200" s="164"/>
      <c r="L200" s="160"/>
      <c r="M200" s="165"/>
      <c r="N200" s="166"/>
      <c r="O200" s="166"/>
      <c r="P200" s="166"/>
      <c r="Q200" s="166"/>
      <c r="R200" s="166"/>
      <c r="S200" s="166"/>
      <c r="T200" s="167"/>
      <c r="AT200" s="161" t="s">
        <v>190</v>
      </c>
      <c r="AU200" s="161" t="s">
        <v>79</v>
      </c>
      <c r="AV200" s="13" t="s">
        <v>79</v>
      </c>
      <c r="AW200" s="13" t="s">
        <v>33</v>
      </c>
      <c r="AX200" s="13" t="s">
        <v>71</v>
      </c>
      <c r="AY200" s="161" t="s">
        <v>182</v>
      </c>
    </row>
    <row r="201" spans="2:51" s="14" customFormat="1" ht="12">
      <c r="B201" s="168"/>
      <c r="D201" s="343" t="s">
        <v>190</v>
      </c>
      <c r="E201" s="169" t="s">
        <v>3</v>
      </c>
      <c r="F201" s="170" t="s">
        <v>198</v>
      </c>
      <c r="H201" s="171">
        <v>14.6</v>
      </c>
      <c r="I201" s="172"/>
      <c r="L201" s="168"/>
      <c r="M201" s="173"/>
      <c r="N201" s="174"/>
      <c r="O201" s="174"/>
      <c r="P201" s="174"/>
      <c r="Q201" s="174"/>
      <c r="R201" s="174"/>
      <c r="S201" s="174"/>
      <c r="T201" s="175"/>
      <c r="AT201" s="169" t="s">
        <v>190</v>
      </c>
      <c r="AU201" s="169" t="s">
        <v>79</v>
      </c>
      <c r="AV201" s="14" t="s">
        <v>87</v>
      </c>
      <c r="AW201" s="14" t="s">
        <v>33</v>
      </c>
      <c r="AX201" s="14" t="s">
        <v>15</v>
      </c>
      <c r="AY201" s="169" t="s">
        <v>182</v>
      </c>
    </row>
    <row r="202" spans="1:65" s="2" customFormat="1" ht="44.25" customHeight="1">
      <c r="A202" s="33"/>
      <c r="B202" s="146"/>
      <c r="C202" s="147" t="s">
        <v>422</v>
      </c>
      <c r="D202" s="342" t="s">
        <v>184</v>
      </c>
      <c r="E202" s="148" t="s">
        <v>428</v>
      </c>
      <c r="F202" s="149" t="s">
        <v>429</v>
      </c>
      <c r="G202" s="150" t="s">
        <v>187</v>
      </c>
      <c r="H202" s="151">
        <v>17.8</v>
      </c>
      <c r="I202" s="152"/>
      <c r="J202" s="153">
        <f>ROUND(I202*H202,2)</f>
        <v>0</v>
      </c>
      <c r="K202" s="149" t="s">
        <v>188</v>
      </c>
      <c r="L202" s="34"/>
      <c r="M202" s="154" t="s">
        <v>3</v>
      </c>
      <c r="N202" s="155" t="s">
        <v>42</v>
      </c>
      <c r="O202" s="54"/>
      <c r="P202" s="156">
        <f>O202*H202</f>
        <v>0</v>
      </c>
      <c r="Q202" s="156">
        <v>0.0029</v>
      </c>
      <c r="R202" s="156">
        <f>Q202*H202</f>
        <v>0.05162</v>
      </c>
      <c r="S202" s="156">
        <v>0</v>
      </c>
      <c r="T202" s="157">
        <f>S202*H202</f>
        <v>0</v>
      </c>
      <c r="U202" s="33"/>
      <c r="V202" s="33"/>
      <c r="W202" s="33"/>
      <c r="X202" s="33"/>
      <c r="Y202" s="33"/>
      <c r="Z202" s="33"/>
      <c r="AA202" s="33"/>
      <c r="AB202" s="33"/>
      <c r="AC202" s="33"/>
      <c r="AD202" s="33"/>
      <c r="AE202" s="33"/>
      <c r="AR202" s="158" t="s">
        <v>269</v>
      </c>
      <c r="AT202" s="158" t="s">
        <v>184</v>
      </c>
      <c r="AU202" s="158" t="s">
        <v>79</v>
      </c>
      <c r="AY202" s="18" t="s">
        <v>182</v>
      </c>
      <c r="BE202" s="159">
        <f>IF(N202="základní",J202,0)</f>
        <v>0</v>
      </c>
      <c r="BF202" s="159">
        <f>IF(N202="snížená",J202,0)</f>
        <v>0</v>
      </c>
      <c r="BG202" s="159">
        <f>IF(N202="zákl. přenesená",J202,0)</f>
        <v>0</v>
      </c>
      <c r="BH202" s="159">
        <f>IF(N202="sníž. přenesená",J202,0)</f>
        <v>0</v>
      </c>
      <c r="BI202" s="159">
        <f>IF(N202="nulová",J202,0)</f>
        <v>0</v>
      </c>
      <c r="BJ202" s="18" t="s">
        <v>15</v>
      </c>
      <c r="BK202" s="159">
        <f>ROUND(I202*H202,2)</f>
        <v>0</v>
      </c>
      <c r="BL202" s="18" t="s">
        <v>269</v>
      </c>
      <c r="BM202" s="158" t="s">
        <v>704</v>
      </c>
    </row>
    <row r="203" spans="2:51" s="13" customFormat="1" ht="12">
      <c r="B203" s="160"/>
      <c r="D203" s="343" t="s">
        <v>190</v>
      </c>
      <c r="E203" s="161" t="s">
        <v>3</v>
      </c>
      <c r="F203" s="162" t="s">
        <v>645</v>
      </c>
      <c r="H203" s="163">
        <v>19.2</v>
      </c>
      <c r="I203" s="164"/>
      <c r="L203" s="160"/>
      <c r="M203" s="165"/>
      <c r="N203" s="166"/>
      <c r="O203" s="166"/>
      <c r="P203" s="166"/>
      <c r="Q203" s="166"/>
      <c r="R203" s="166"/>
      <c r="S203" s="166"/>
      <c r="T203" s="167"/>
      <c r="AT203" s="161" t="s">
        <v>190</v>
      </c>
      <c r="AU203" s="161" t="s">
        <v>79</v>
      </c>
      <c r="AV203" s="13" t="s">
        <v>79</v>
      </c>
      <c r="AW203" s="13" t="s">
        <v>33</v>
      </c>
      <c r="AX203" s="13" t="s">
        <v>71</v>
      </c>
      <c r="AY203" s="161" t="s">
        <v>182</v>
      </c>
    </row>
    <row r="204" spans="2:51" s="13" customFormat="1" ht="12">
      <c r="B204" s="160"/>
      <c r="D204" s="343" t="s">
        <v>190</v>
      </c>
      <c r="E204" s="161" t="s">
        <v>3</v>
      </c>
      <c r="F204" s="162" t="s">
        <v>658</v>
      </c>
      <c r="H204" s="163">
        <v>-1.4</v>
      </c>
      <c r="I204" s="164"/>
      <c r="L204" s="160"/>
      <c r="M204" s="165"/>
      <c r="N204" s="166"/>
      <c r="O204" s="166"/>
      <c r="P204" s="166"/>
      <c r="Q204" s="166"/>
      <c r="R204" s="166"/>
      <c r="S204" s="166"/>
      <c r="T204" s="167"/>
      <c r="AT204" s="161" t="s">
        <v>190</v>
      </c>
      <c r="AU204" s="161" t="s">
        <v>79</v>
      </c>
      <c r="AV204" s="13" t="s">
        <v>79</v>
      </c>
      <c r="AW204" s="13" t="s">
        <v>33</v>
      </c>
      <c r="AX204" s="13" t="s">
        <v>71</v>
      </c>
      <c r="AY204" s="161" t="s">
        <v>182</v>
      </c>
    </row>
    <row r="205" spans="2:51" s="14" customFormat="1" ht="12">
      <c r="B205" s="168"/>
      <c r="D205" s="343" t="s">
        <v>190</v>
      </c>
      <c r="E205" s="169" t="s">
        <v>3</v>
      </c>
      <c r="F205" s="170" t="s">
        <v>198</v>
      </c>
      <c r="H205" s="171">
        <v>17.8</v>
      </c>
      <c r="I205" s="172"/>
      <c r="L205" s="168"/>
      <c r="M205" s="173"/>
      <c r="N205" s="174"/>
      <c r="O205" s="174"/>
      <c r="P205" s="174"/>
      <c r="Q205" s="174"/>
      <c r="R205" s="174"/>
      <c r="S205" s="174"/>
      <c r="T205" s="175"/>
      <c r="AT205" s="169" t="s">
        <v>190</v>
      </c>
      <c r="AU205" s="169" t="s">
        <v>79</v>
      </c>
      <c r="AV205" s="14" t="s">
        <v>87</v>
      </c>
      <c r="AW205" s="14" t="s">
        <v>33</v>
      </c>
      <c r="AX205" s="14" t="s">
        <v>15</v>
      </c>
      <c r="AY205" s="169" t="s">
        <v>182</v>
      </c>
    </row>
    <row r="206" spans="1:65" s="2" customFormat="1" ht="24">
      <c r="A206" s="33"/>
      <c r="B206" s="146"/>
      <c r="C206" s="184" t="s">
        <v>427</v>
      </c>
      <c r="D206" s="345" t="s">
        <v>341</v>
      </c>
      <c r="E206" s="185" t="s">
        <v>433</v>
      </c>
      <c r="F206" s="186" t="s">
        <v>434</v>
      </c>
      <c r="G206" s="187" t="s">
        <v>187</v>
      </c>
      <c r="H206" s="188">
        <v>19.58</v>
      </c>
      <c r="I206" s="189"/>
      <c r="J206" s="190">
        <f>ROUND(I206*H206,2)</f>
        <v>0</v>
      </c>
      <c r="K206" s="186" t="s">
        <v>3</v>
      </c>
      <c r="L206" s="191"/>
      <c r="M206" s="192" t="s">
        <v>3</v>
      </c>
      <c r="N206" s="193" t="s">
        <v>42</v>
      </c>
      <c r="O206" s="54"/>
      <c r="P206" s="156">
        <f>O206*H206</f>
        <v>0</v>
      </c>
      <c r="Q206" s="156">
        <v>0</v>
      </c>
      <c r="R206" s="156">
        <f>Q206*H206</f>
        <v>0</v>
      </c>
      <c r="S206" s="156">
        <v>0</v>
      </c>
      <c r="T206" s="157">
        <f>S206*H206</f>
        <v>0</v>
      </c>
      <c r="U206" s="33"/>
      <c r="V206" s="33"/>
      <c r="W206" s="33"/>
      <c r="X206" s="33"/>
      <c r="Y206" s="33"/>
      <c r="Z206" s="33"/>
      <c r="AA206" s="33"/>
      <c r="AB206" s="33"/>
      <c r="AC206" s="33"/>
      <c r="AD206" s="33"/>
      <c r="AE206" s="33"/>
      <c r="AR206" s="158" t="s">
        <v>344</v>
      </c>
      <c r="AT206" s="158" t="s">
        <v>341</v>
      </c>
      <c r="AU206" s="158" t="s">
        <v>79</v>
      </c>
      <c r="AY206" s="18" t="s">
        <v>182</v>
      </c>
      <c r="BE206" s="159">
        <f>IF(N206="základní",J206,0)</f>
        <v>0</v>
      </c>
      <c r="BF206" s="159">
        <f>IF(N206="snížená",J206,0)</f>
        <v>0</v>
      </c>
      <c r="BG206" s="159">
        <f>IF(N206="zákl. přenesená",J206,0)</f>
        <v>0</v>
      </c>
      <c r="BH206" s="159">
        <f>IF(N206="sníž. přenesená",J206,0)</f>
        <v>0</v>
      </c>
      <c r="BI206" s="159">
        <f>IF(N206="nulová",J206,0)</f>
        <v>0</v>
      </c>
      <c r="BJ206" s="18" t="s">
        <v>15</v>
      </c>
      <c r="BK206" s="159">
        <f>ROUND(I206*H206,2)</f>
        <v>0</v>
      </c>
      <c r="BL206" s="18" t="s">
        <v>269</v>
      </c>
      <c r="BM206" s="158" t="s">
        <v>705</v>
      </c>
    </row>
    <row r="207" spans="2:51" s="13" customFormat="1" ht="12">
      <c r="B207" s="160"/>
      <c r="D207" s="343" t="s">
        <v>190</v>
      </c>
      <c r="F207" s="162" t="s">
        <v>706</v>
      </c>
      <c r="H207" s="163">
        <v>19.58</v>
      </c>
      <c r="I207" s="164"/>
      <c r="L207" s="160"/>
      <c r="M207" s="165"/>
      <c r="N207" s="166"/>
      <c r="O207" s="166"/>
      <c r="P207" s="166"/>
      <c r="Q207" s="166"/>
      <c r="R207" s="166"/>
      <c r="S207" s="166"/>
      <c r="T207" s="167"/>
      <c r="AT207" s="161" t="s">
        <v>190</v>
      </c>
      <c r="AU207" s="161" t="s">
        <v>79</v>
      </c>
      <c r="AV207" s="13" t="s">
        <v>79</v>
      </c>
      <c r="AW207" s="13" t="s">
        <v>4</v>
      </c>
      <c r="AX207" s="13" t="s">
        <v>15</v>
      </c>
      <c r="AY207" s="161" t="s">
        <v>182</v>
      </c>
    </row>
    <row r="208" spans="1:65" s="2" customFormat="1" ht="24">
      <c r="A208" s="33"/>
      <c r="B208" s="146"/>
      <c r="C208" s="147" t="s">
        <v>432</v>
      </c>
      <c r="D208" s="342" t="s">
        <v>184</v>
      </c>
      <c r="E208" s="148" t="s">
        <v>438</v>
      </c>
      <c r="F208" s="149" t="s">
        <v>439</v>
      </c>
      <c r="G208" s="150" t="s">
        <v>187</v>
      </c>
      <c r="H208" s="151">
        <v>1.25</v>
      </c>
      <c r="I208" s="152"/>
      <c r="J208" s="153">
        <f>ROUND(I208*H208,2)</f>
        <v>0</v>
      </c>
      <c r="K208" s="149" t="s">
        <v>188</v>
      </c>
      <c r="L208" s="34"/>
      <c r="M208" s="154" t="s">
        <v>3</v>
      </c>
      <c r="N208" s="155" t="s">
        <v>42</v>
      </c>
      <c r="O208" s="54"/>
      <c r="P208" s="156">
        <f>O208*H208</f>
        <v>0</v>
      </c>
      <c r="Q208" s="156">
        <v>0.00057</v>
      </c>
      <c r="R208" s="156">
        <f>Q208*H208</f>
        <v>0.0007125</v>
      </c>
      <c r="S208" s="156">
        <v>0</v>
      </c>
      <c r="T208" s="157">
        <f>S208*H208</f>
        <v>0</v>
      </c>
      <c r="U208" s="33"/>
      <c r="V208" s="33"/>
      <c r="W208" s="33"/>
      <c r="X208" s="33"/>
      <c r="Y208" s="33"/>
      <c r="Z208" s="33"/>
      <c r="AA208" s="33"/>
      <c r="AB208" s="33"/>
      <c r="AC208" s="33"/>
      <c r="AD208" s="33"/>
      <c r="AE208" s="33"/>
      <c r="AR208" s="158" t="s">
        <v>269</v>
      </c>
      <c r="AT208" s="158" t="s">
        <v>184</v>
      </c>
      <c r="AU208" s="158" t="s">
        <v>79</v>
      </c>
      <c r="AY208" s="18" t="s">
        <v>182</v>
      </c>
      <c r="BE208" s="159">
        <f>IF(N208="základní",J208,0)</f>
        <v>0</v>
      </c>
      <c r="BF208" s="159">
        <f>IF(N208="snížená",J208,0)</f>
        <v>0</v>
      </c>
      <c r="BG208" s="159">
        <f>IF(N208="zákl. přenesená",J208,0)</f>
        <v>0</v>
      </c>
      <c r="BH208" s="159">
        <f>IF(N208="sníž. přenesená",J208,0)</f>
        <v>0</v>
      </c>
      <c r="BI208" s="159">
        <f>IF(N208="nulová",J208,0)</f>
        <v>0</v>
      </c>
      <c r="BJ208" s="18" t="s">
        <v>15</v>
      </c>
      <c r="BK208" s="159">
        <f>ROUND(I208*H208,2)</f>
        <v>0</v>
      </c>
      <c r="BL208" s="18" t="s">
        <v>269</v>
      </c>
      <c r="BM208" s="158" t="s">
        <v>707</v>
      </c>
    </row>
    <row r="209" spans="2:51" s="13" customFormat="1" ht="12">
      <c r="B209" s="160"/>
      <c r="D209" s="343" t="s">
        <v>190</v>
      </c>
      <c r="E209" s="161" t="s">
        <v>3</v>
      </c>
      <c r="F209" s="162" t="s">
        <v>708</v>
      </c>
      <c r="H209" s="163">
        <v>1.25</v>
      </c>
      <c r="I209" s="164"/>
      <c r="L209" s="160"/>
      <c r="M209" s="165"/>
      <c r="N209" s="166"/>
      <c r="O209" s="166"/>
      <c r="P209" s="166"/>
      <c r="Q209" s="166"/>
      <c r="R209" s="166"/>
      <c r="S209" s="166"/>
      <c r="T209" s="167"/>
      <c r="AT209" s="161" t="s">
        <v>190</v>
      </c>
      <c r="AU209" s="161" t="s">
        <v>79</v>
      </c>
      <c r="AV209" s="13" t="s">
        <v>79</v>
      </c>
      <c r="AW209" s="13" t="s">
        <v>33</v>
      </c>
      <c r="AX209" s="13" t="s">
        <v>15</v>
      </c>
      <c r="AY209" s="161" t="s">
        <v>182</v>
      </c>
    </row>
    <row r="210" spans="1:65" s="2" customFormat="1" ht="16.5" customHeight="1">
      <c r="A210" s="33"/>
      <c r="B210" s="146"/>
      <c r="C210" s="184" t="s">
        <v>437</v>
      </c>
      <c r="D210" s="345" t="s">
        <v>341</v>
      </c>
      <c r="E210" s="185" t="s">
        <v>443</v>
      </c>
      <c r="F210" s="186" t="s">
        <v>444</v>
      </c>
      <c r="G210" s="187" t="s">
        <v>187</v>
      </c>
      <c r="H210" s="188">
        <v>1.375</v>
      </c>
      <c r="I210" s="189"/>
      <c r="J210" s="190">
        <f>ROUND(I210*H210,2)</f>
        <v>0</v>
      </c>
      <c r="K210" s="186" t="s">
        <v>188</v>
      </c>
      <c r="L210" s="191"/>
      <c r="M210" s="192" t="s">
        <v>3</v>
      </c>
      <c r="N210" s="193" t="s">
        <v>42</v>
      </c>
      <c r="O210" s="54"/>
      <c r="P210" s="156">
        <f>O210*H210</f>
        <v>0</v>
      </c>
      <c r="Q210" s="156">
        <v>0.0075</v>
      </c>
      <c r="R210" s="156">
        <f>Q210*H210</f>
        <v>0.010312499999999999</v>
      </c>
      <c r="S210" s="156">
        <v>0</v>
      </c>
      <c r="T210" s="157">
        <f>S210*H210</f>
        <v>0</v>
      </c>
      <c r="U210" s="33"/>
      <c r="V210" s="33"/>
      <c r="W210" s="33"/>
      <c r="X210" s="33"/>
      <c r="Y210" s="33"/>
      <c r="Z210" s="33"/>
      <c r="AA210" s="33"/>
      <c r="AB210" s="33"/>
      <c r="AC210" s="33"/>
      <c r="AD210" s="33"/>
      <c r="AE210" s="33"/>
      <c r="AR210" s="158" t="s">
        <v>344</v>
      </c>
      <c r="AT210" s="158" t="s">
        <v>341</v>
      </c>
      <c r="AU210" s="158" t="s">
        <v>79</v>
      </c>
      <c r="AY210" s="18" t="s">
        <v>182</v>
      </c>
      <c r="BE210" s="159">
        <f>IF(N210="základní",J210,0)</f>
        <v>0</v>
      </c>
      <c r="BF210" s="159">
        <f>IF(N210="snížená",J210,0)</f>
        <v>0</v>
      </c>
      <c r="BG210" s="159">
        <f>IF(N210="zákl. přenesená",J210,0)</f>
        <v>0</v>
      </c>
      <c r="BH210" s="159">
        <f>IF(N210="sníž. přenesená",J210,0)</f>
        <v>0</v>
      </c>
      <c r="BI210" s="159">
        <f>IF(N210="nulová",J210,0)</f>
        <v>0</v>
      </c>
      <c r="BJ210" s="18" t="s">
        <v>15</v>
      </c>
      <c r="BK210" s="159">
        <f>ROUND(I210*H210,2)</f>
        <v>0</v>
      </c>
      <c r="BL210" s="18" t="s">
        <v>269</v>
      </c>
      <c r="BM210" s="158" t="s">
        <v>709</v>
      </c>
    </row>
    <row r="211" spans="2:51" s="13" customFormat="1" ht="12">
      <c r="B211" s="160"/>
      <c r="D211" s="343" t="s">
        <v>190</v>
      </c>
      <c r="F211" s="162" t="s">
        <v>710</v>
      </c>
      <c r="H211" s="163">
        <v>1.375</v>
      </c>
      <c r="I211" s="164"/>
      <c r="L211" s="160"/>
      <c r="M211" s="165"/>
      <c r="N211" s="166"/>
      <c r="O211" s="166"/>
      <c r="P211" s="166"/>
      <c r="Q211" s="166"/>
      <c r="R211" s="166"/>
      <c r="S211" s="166"/>
      <c r="T211" s="167"/>
      <c r="AT211" s="161" t="s">
        <v>190</v>
      </c>
      <c r="AU211" s="161" t="s">
        <v>79</v>
      </c>
      <c r="AV211" s="13" t="s">
        <v>79</v>
      </c>
      <c r="AW211" s="13" t="s">
        <v>4</v>
      </c>
      <c r="AX211" s="13" t="s">
        <v>15</v>
      </c>
      <c r="AY211" s="161" t="s">
        <v>182</v>
      </c>
    </row>
    <row r="212" spans="1:65" s="2" customFormat="1" ht="24">
      <c r="A212" s="33"/>
      <c r="B212" s="146"/>
      <c r="C212" s="147" t="s">
        <v>442</v>
      </c>
      <c r="D212" s="342" t="s">
        <v>184</v>
      </c>
      <c r="E212" s="148" t="s">
        <v>448</v>
      </c>
      <c r="F212" s="149" t="s">
        <v>449</v>
      </c>
      <c r="G212" s="150" t="s">
        <v>194</v>
      </c>
      <c r="H212" s="151">
        <v>2.15</v>
      </c>
      <c r="I212" s="152"/>
      <c r="J212" s="153">
        <f>ROUND(I212*H212,2)</f>
        <v>0</v>
      </c>
      <c r="K212" s="149" t="s">
        <v>188</v>
      </c>
      <c r="L212" s="34"/>
      <c r="M212" s="154" t="s">
        <v>3</v>
      </c>
      <c r="N212" s="155" t="s">
        <v>42</v>
      </c>
      <c r="O212" s="54"/>
      <c r="P212" s="156">
        <f>O212*H212</f>
        <v>0</v>
      </c>
      <c r="Q212" s="156">
        <v>0.00031</v>
      </c>
      <c r="R212" s="156">
        <f>Q212*H212</f>
        <v>0.0006665</v>
      </c>
      <c r="S212" s="156">
        <v>0</v>
      </c>
      <c r="T212" s="157">
        <f>S212*H212</f>
        <v>0</v>
      </c>
      <c r="U212" s="33"/>
      <c r="V212" s="33"/>
      <c r="W212" s="33"/>
      <c r="X212" s="33"/>
      <c r="Y212" s="33"/>
      <c r="Z212" s="33"/>
      <c r="AA212" s="33"/>
      <c r="AB212" s="33"/>
      <c r="AC212" s="33"/>
      <c r="AD212" s="33"/>
      <c r="AE212" s="33"/>
      <c r="AR212" s="158" t="s">
        <v>269</v>
      </c>
      <c r="AT212" s="158" t="s">
        <v>184</v>
      </c>
      <c r="AU212" s="158" t="s">
        <v>79</v>
      </c>
      <c r="AY212" s="18" t="s">
        <v>182</v>
      </c>
      <c r="BE212" s="159">
        <f>IF(N212="základní",J212,0)</f>
        <v>0</v>
      </c>
      <c r="BF212" s="159">
        <f>IF(N212="snížená",J212,0)</f>
        <v>0</v>
      </c>
      <c r="BG212" s="159">
        <f>IF(N212="zákl. přenesená",J212,0)</f>
        <v>0</v>
      </c>
      <c r="BH212" s="159">
        <f>IF(N212="sníž. přenesená",J212,0)</f>
        <v>0</v>
      </c>
      <c r="BI212" s="159">
        <f>IF(N212="nulová",J212,0)</f>
        <v>0</v>
      </c>
      <c r="BJ212" s="18" t="s">
        <v>15</v>
      </c>
      <c r="BK212" s="159">
        <f>ROUND(I212*H212,2)</f>
        <v>0</v>
      </c>
      <c r="BL212" s="18" t="s">
        <v>269</v>
      </c>
      <c r="BM212" s="158" t="s">
        <v>711</v>
      </c>
    </row>
    <row r="213" spans="2:51" s="13" customFormat="1" ht="12">
      <c r="B213" s="160"/>
      <c r="D213" s="343" t="s">
        <v>190</v>
      </c>
      <c r="E213" s="161" t="s">
        <v>3</v>
      </c>
      <c r="F213" s="162" t="s">
        <v>712</v>
      </c>
      <c r="H213" s="163">
        <v>2.15</v>
      </c>
      <c r="I213" s="164"/>
      <c r="L213" s="160"/>
      <c r="M213" s="165"/>
      <c r="N213" s="166"/>
      <c r="O213" s="166"/>
      <c r="P213" s="166"/>
      <c r="Q213" s="166"/>
      <c r="R213" s="166"/>
      <c r="S213" s="166"/>
      <c r="T213" s="167"/>
      <c r="AT213" s="161" t="s">
        <v>190</v>
      </c>
      <c r="AU213" s="161" t="s">
        <v>79</v>
      </c>
      <c r="AV213" s="13" t="s">
        <v>79</v>
      </c>
      <c r="AW213" s="13" t="s">
        <v>33</v>
      </c>
      <c r="AX213" s="13" t="s">
        <v>15</v>
      </c>
      <c r="AY213" s="161" t="s">
        <v>182</v>
      </c>
    </row>
    <row r="214" spans="1:65" s="2" customFormat="1" ht="16.5" customHeight="1">
      <c r="A214" s="33"/>
      <c r="B214" s="146"/>
      <c r="C214" s="147" t="s">
        <v>447</v>
      </c>
      <c r="D214" s="342" t="s">
        <v>184</v>
      </c>
      <c r="E214" s="148" t="s">
        <v>453</v>
      </c>
      <c r="F214" s="149" t="s">
        <v>454</v>
      </c>
      <c r="G214" s="150" t="s">
        <v>187</v>
      </c>
      <c r="H214" s="151">
        <v>17.8</v>
      </c>
      <c r="I214" s="152"/>
      <c r="J214" s="153">
        <f>ROUND(I214*H214,2)</f>
        <v>0</v>
      </c>
      <c r="K214" s="149" t="s">
        <v>188</v>
      </c>
      <c r="L214" s="34"/>
      <c r="M214" s="154" t="s">
        <v>3</v>
      </c>
      <c r="N214" s="155" t="s">
        <v>42</v>
      </c>
      <c r="O214" s="54"/>
      <c r="P214" s="156">
        <f>O214*H214</f>
        <v>0</v>
      </c>
      <c r="Q214" s="156">
        <v>0.0003</v>
      </c>
      <c r="R214" s="156">
        <f>Q214*H214</f>
        <v>0.00534</v>
      </c>
      <c r="S214" s="156">
        <v>0</v>
      </c>
      <c r="T214" s="157">
        <f>S214*H214</f>
        <v>0</v>
      </c>
      <c r="U214" s="33"/>
      <c r="V214" s="33"/>
      <c r="W214" s="33"/>
      <c r="X214" s="33"/>
      <c r="Y214" s="33"/>
      <c r="Z214" s="33"/>
      <c r="AA214" s="33"/>
      <c r="AB214" s="33"/>
      <c r="AC214" s="33"/>
      <c r="AD214" s="33"/>
      <c r="AE214" s="33"/>
      <c r="AR214" s="158" t="s">
        <v>269</v>
      </c>
      <c r="AT214" s="158" t="s">
        <v>184</v>
      </c>
      <c r="AU214" s="158" t="s">
        <v>79</v>
      </c>
      <c r="AY214" s="18" t="s">
        <v>182</v>
      </c>
      <c r="BE214" s="159">
        <f>IF(N214="základní",J214,0)</f>
        <v>0</v>
      </c>
      <c r="BF214" s="159">
        <f>IF(N214="snížená",J214,0)</f>
        <v>0</v>
      </c>
      <c r="BG214" s="159">
        <f>IF(N214="zákl. přenesená",J214,0)</f>
        <v>0</v>
      </c>
      <c r="BH214" s="159">
        <f>IF(N214="sníž. přenesená",J214,0)</f>
        <v>0</v>
      </c>
      <c r="BI214" s="159">
        <f>IF(N214="nulová",J214,0)</f>
        <v>0</v>
      </c>
      <c r="BJ214" s="18" t="s">
        <v>15</v>
      </c>
      <c r="BK214" s="159">
        <f>ROUND(I214*H214,2)</f>
        <v>0</v>
      </c>
      <c r="BL214" s="18" t="s">
        <v>269</v>
      </c>
      <c r="BM214" s="158" t="s">
        <v>713</v>
      </c>
    </row>
    <row r="215" spans="1:65" s="2" customFormat="1" ht="16.5" customHeight="1">
      <c r="A215" s="33"/>
      <c r="B215" s="146"/>
      <c r="C215" s="147" t="s">
        <v>452</v>
      </c>
      <c r="D215" s="342" t="s">
        <v>184</v>
      </c>
      <c r="E215" s="148" t="s">
        <v>457</v>
      </c>
      <c r="F215" s="149" t="s">
        <v>458</v>
      </c>
      <c r="G215" s="150" t="s">
        <v>194</v>
      </c>
      <c r="H215" s="151">
        <v>23.05</v>
      </c>
      <c r="I215" s="152"/>
      <c r="J215" s="153">
        <f>ROUND(I215*H215,2)</f>
        <v>0</v>
      </c>
      <c r="K215" s="149" t="s">
        <v>188</v>
      </c>
      <c r="L215" s="34"/>
      <c r="M215" s="154" t="s">
        <v>3</v>
      </c>
      <c r="N215" s="155" t="s">
        <v>42</v>
      </c>
      <c r="O215" s="54"/>
      <c r="P215" s="156">
        <f>O215*H215</f>
        <v>0</v>
      </c>
      <c r="Q215" s="156">
        <v>3E-05</v>
      </c>
      <c r="R215" s="156">
        <f>Q215*H215</f>
        <v>0.0006915000000000001</v>
      </c>
      <c r="S215" s="156">
        <v>0</v>
      </c>
      <c r="T215" s="157">
        <f>S215*H215</f>
        <v>0</v>
      </c>
      <c r="U215" s="33"/>
      <c r="V215" s="33"/>
      <c r="W215" s="33"/>
      <c r="X215" s="33"/>
      <c r="Y215" s="33"/>
      <c r="Z215" s="33"/>
      <c r="AA215" s="33"/>
      <c r="AB215" s="33"/>
      <c r="AC215" s="33"/>
      <c r="AD215" s="33"/>
      <c r="AE215" s="33"/>
      <c r="AR215" s="158" t="s">
        <v>269</v>
      </c>
      <c r="AT215" s="158" t="s">
        <v>184</v>
      </c>
      <c r="AU215" s="158" t="s">
        <v>79</v>
      </c>
      <c r="AY215" s="18" t="s">
        <v>182</v>
      </c>
      <c r="BE215" s="159">
        <f>IF(N215="základní",J215,0)</f>
        <v>0</v>
      </c>
      <c r="BF215" s="159">
        <f>IF(N215="snížená",J215,0)</f>
        <v>0</v>
      </c>
      <c r="BG215" s="159">
        <f>IF(N215="zákl. přenesená",J215,0)</f>
        <v>0</v>
      </c>
      <c r="BH215" s="159">
        <f>IF(N215="sníž. přenesená",J215,0)</f>
        <v>0</v>
      </c>
      <c r="BI215" s="159">
        <f>IF(N215="nulová",J215,0)</f>
        <v>0</v>
      </c>
      <c r="BJ215" s="18" t="s">
        <v>15</v>
      </c>
      <c r="BK215" s="159">
        <f>ROUND(I215*H215,2)</f>
        <v>0</v>
      </c>
      <c r="BL215" s="18" t="s">
        <v>269</v>
      </c>
      <c r="BM215" s="158" t="s">
        <v>714</v>
      </c>
    </row>
    <row r="216" spans="2:51" s="15" customFormat="1" ht="12">
      <c r="B216" s="176"/>
      <c r="D216" s="343" t="s">
        <v>190</v>
      </c>
      <c r="E216" s="177" t="s">
        <v>3</v>
      </c>
      <c r="F216" s="178" t="s">
        <v>460</v>
      </c>
      <c r="H216" s="177" t="s">
        <v>3</v>
      </c>
      <c r="I216" s="179"/>
      <c r="L216" s="176"/>
      <c r="M216" s="180"/>
      <c r="N216" s="181"/>
      <c r="O216" s="181"/>
      <c r="P216" s="181"/>
      <c r="Q216" s="181"/>
      <c r="R216" s="181"/>
      <c r="S216" s="181"/>
      <c r="T216" s="182"/>
      <c r="AT216" s="177" t="s">
        <v>190</v>
      </c>
      <c r="AU216" s="177" t="s">
        <v>79</v>
      </c>
      <c r="AV216" s="15" t="s">
        <v>15</v>
      </c>
      <c r="AW216" s="15" t="s">
        <v>33</v>
      </c>
      <c r="AX216" s="15" t="s">
        <v>71</v>
      </c>
      <c r="AY216" s="177" t="s">
        <v>182</v>
      </c>
    </row>
    <row r="217" spans="2:51" s="13" customFormat="1" ht="12">
      <c r="B217" s="160"/>
      <c r="D217" s="343" t="s">
        <v>190</v>
      </c>
      <c r="E217" s="161" t="s">
        <v>3</v>
      </c>
      <c r="F217" s="162" t="s">
        <v>715</v>
      </c>
      <c r="H217" s="163">
        <v>7.3</v>
      </c>
      <c r="I217" s="164"/>
      <c r="L217" s="160"/>
      <c r="M217" s="165"/>
      <c r="N217" s="166"/>
      <c r="O217" s="166"/>
      <c r="P217" s="166"/>
      <c r="Q217" s="166"/>
      <c r="R217" s="166"/>
      <c r="S217" s="166"/>
      <c r="T217" s="167"/>
      <c r="AT217" s="161" t="s">
        <v>190</v>
      </c>
      <c r="AU217" s="161" t="s">
        <v>79</v>
      </c>
      <c r="AV217" s="13" t="s">
        <v>79</v>
      </c>
      <c r="AW217" s="13" t="s">
        <v>33</v>
      </c>
      <c r="AX217" s="13" t="s">
        <v>71</v>
      </c>
      <c r="AY217" s="161" t="s">
        <v>182</v>
      </c>
    </row>
    <row r="218" spans="2:51" s="15" customFormat="1" ht="12">
      <c r="B218" s="176"/>
      <c r="D218" s="343" t="s">
        <v>190</v>
      </c>
      <c r="E218" s="177" t="s">
        <v>3</v>
      </c>
      <c r="F218" s="178" t="s">
        <v>462</v>
      </c>
      <c r="H218" s="177" t="s">
        <v>3</v>
      </c>
      <c r="I218" s="179"/>
      <c r="L218" s="176"/>
      <c r="M218" s="180"/>
      <c r="N218" s="181"/>
      <c r="O218" s="181"/>
      <c r="P218" s="181"/>
      <c r="Q218" s="181"/>
      <c r="R218" s="181"/>
      <c r="S218" s="181"/>
      <c r="T218" s="182"/>
      <c r="AT218" s="177" t="s">
        <v>190</v>
      </c>
      <c r="AU218" s="177" t="s">
        <v>79</v>
      </c>
      <c r="AV218" s="15" t="s">
        <v>15</v>
      </c>
      <c r="AW218" s="15" t="s">
        <v>33</v>
      </c>
      <c r="AX218" s="15" t="s">
        <v>71</v>
      </c>
      <c r="AY218" s="177" t="s">
        <v>182</v>
      </c>
    </row>
    <row r="219" spans="2:51" s="13" customFormat="1" ht="12">
      <c r="B219" s="160"/>
      <c r="D219" s="343" t="s">
        <v>190</v>
      </c>
      <c r="E219" s="161" t="s">
        <v>3</v>
      </c>
      <c r="F219" s="162" t="s">
        <v>716</v>
      </c>
      <c r="H219" s="163">
        <v>11.75</v>
      </c>
      <c r="I219" s="164"/>
      <c r="L219" s="160"/>
      <c r="M219" s="165"/>
      <c r="N219" s="166"/>
      <c r="O219" s="166"/>
      <c r="P219" s="166"/>
      <c r="Q219" s="166"/>
      <c r="R219" s="166"/>
      <c r="S219" s="166"/>
      <c r="T219" s="167"/>
      <c r="AT219" s="161" t="s">
        <v>190</v>
      </c>
      <c r="AU219" s="161" t="s">
        <v>79</v>
      </c>
      <c r="AV219" s="13" t="s">
        <v>79</v>
      </c>
      <c r="AW219" s="13" t="s">
        <v>33</v>
      </c>
      <c r="AX219" s="13" t="s">
        <v>71</v>
      </c>
      <c r="AY219" s="161" t="s">
        <v>182</v>
      </c>
    </row>
    <row r="220" spans="2:51" s="15" customFormat="1" ht="12">
      <c r="B220" s="176"/>
      <c r="D220" s="343" t="s">
        <v>190</v>
      </c>
      <c r="E220" s="177" t="s">
        <v>3</v>
      </c>
      <c r="F220" s="178" t="s">
        <v>717</v>
      </c>
      <c r="H220" s="177" t="s">
        <v>3</v>
      </c>
      <c r="I220" s="179"/>
      <c r="L220" s="176"/>
      <c r="M220" s="180"/>
      <c r="N220" s="181"/>
      <c r="O220" s="181"/>
      <c r="P220" s="181"/>
      <c r="Q220" s="181"/>
      <c r="R220" s="181"/>
      <c r="S220" s="181"/>
      <c r="T220" s="182"/>
      <c r="AT220" s="177" t="s">
        <v>190</v>
      </c>
      <c r="AU220" s="177" t="s">
        <v>79</v>
      </c>
      <c r="AV220" s="15" t="s">
        <v>15</v>
      </c>
      <c r="AW220" s="15" t="s">
        <v>33</v>
      </c>
      <c r="AX220" s="15" t="s">
        <v>71</v>
      </c>
      <c r="AY220" s="177" t="s">
        <v>182</v>
      </c>
    </row>
    <row r="221" spans="2:51" s="13" customFormat="1" ht="12">
      <c r="B221" s="160"/>
      <c r="D221" s="343" t="s">
        <v>190</v>
      </c>
      <c r="E221" s="161" t="s">
        <v>3</v>
      </c>
      <c r="F221" s="162" t="s">
        <v>718</v>
      </c>
      <c r="H221" s="163">
        <v>4</v>
      </c>
      <c r="I221" s="164"/>
      <c r="L221" s="160"/>
      <c r="M221" s="165"/>
      <c r="N221" s="166"/>
      <c r="O221" s="166"/>
      <c r="P221" s="166"/>
      <c r="Q221" s="166"/>
      <c r="R221" s="166"/>
      <c r="S221" s="166"/>
      <c r="T221" s="167"/>
      <c r="AT221" s="161" t="s">
        <v>190</v>
      </c>
      <c r="AU221" s="161" t="s">
        <v>79</v>
      </c>
      <c r="AV221" s="13" t="s">
        <v>79</v>
      </c>
      <c r="AW221" s="13" t="s">
        <v>33</v>
      </c>
      <c r="AX221" s="13" t="s">
        <v>71</v>
      </c>
      <c r="AY221" s="161" t="s">
        <v>182</v>
      </c>
    </row>
    <row r="222" spans="2:51" s="14" customFormat="1" ht="12">
      <c r="B222" s="168"/>
      <c r="D222" s="343" t="s">
        <v>190</v>
      </c>
      <c r="E222" s="169" t="s">
        <v>3</v>
      </c>
      <c r="F222" s="170" t="s">
        <v>198</v>
      </c>
      <c r="H222" s="171">
        <v>23.05</v>
      </c>
      <c r="I222" s="172"/>
      <c r="L222" s="168"/>
      <c r="M222" s="173"/>
      <c r="N222" s="174"/>
      <c r="O222" s="174"/>
      <c r="P222" s="174"/>
      <c r="Q222" s="174"/>
      <c r="R222" s="174"/>
      <c r="S222" s="174"/>
      <c r="T222" s="175"/>
      <c r="AT222" s="169" t="s">
        <v>190</v>
      </c>
      <c r="AU222" s="169" t="s">
        <v>79</v>
      </c>
      <c r="AV222" s="14" t="s">
        <v>87</v>
      </c>
      <c r="AW222" s="14" t="s">
        <v>33</v>
      </c>
      <c r="AX222" s="14" t="s">
        <v>15</v>
      </c>
      <c r="AY222" s="169" t="s">
        <v>182</v>
      </c>
    </row>
    <row r="223" spans="1:65" s="2" customFormat="1" ht="44.25" customHeight="1">
      <c r="A223" s="33"/>
      <c r="B223" s="146"/>
      <c r="C223" s="147" t="s">
        <v>456</v>
      </c>
      <c r="D223" s="342" t="s">
        <v>184</v>
      </c>
      <c r="E223" s="148" t="s">
        <v>468</v>
      </c>
      <c r="F223" s="149" t="s">
        <v>469</v>
      </c>
      <c r="G223" s="150" t="s">
        <v>290</v>
      </c>
      <c r="H223" s="183"/>
      <c r="I223" s="152"/>
      <c r="J223" s="153">
        <f>ROUND(I223*H223,2)</f>
        <v>0</v>
      </c>
      <c r="K223" s="149" t="s">
        <v>188</v>
      </c>
      <c r="L223" s="34"/>
      <c r="M223" s="154" t="s">
        <v>3</v>
      </c>
      <c r="N223" s="155" t="s">
        <v>42</v>
      </c>
      <c r="O223" s="54"/>
      <c r="P223" s="156">
        <f>O223*H223</f>
        <v>0</v>
      </c>
      <c r="Q223" s="156">
        <v>0</v>
      </c>
      <c r="R223" s="156">
        <f>Q223*H223</f>
        <v>0</v>
      </c>
      <c r="S223" s="156">
        <v>0</v>
      </c>
      <c r="T223" s="157">
        <f>S223*H223</f>
        <v>0</v>
      </c>
      <c r="U223" s="33"/>
      <c r="V223" s="33"/>
      <c r="W223" s="33"/>
      <c r="X223" s="33"/>
      <c r="Y223" s="33"/>
      <c r="Z223" s="33"/>
      <c r="AA223" s="33"/>
      <c r="AB223" s="33"/>
      <c r="AC223" s="33"/>
      <c r="AD223" s="33"/>
      <c r="AE223" s="33"/>
      <c r="AR223" s="158" t="s">
        <v>269</v>
      </c>
      <c r="AT223" s="158" t="s">
        <v>184</v>
      </c>
      <c r="AU223" s="158" t="s">
        <v>79</v>
      </c>
      <c r="AY223" s="18" t="s">
        <v>182</v>
      </c>
      <c r="BE223" s="159">
        <f>IF(N223="základní",J223,0)</f>
        <v>0</v>
      </c>
      <c r="BF223" s="159">
        <f>IF(N223="snížená",J223,0)</f>
        <v>0</v>
      </c>
      <c r="BG223" s="159">
        <f>IF(N223="zákl. přenesená",J223,0)</f>
        <v>0</v>
      </c>
      <c r="BH223" s="159">
        <f>IF(N223="sníž. přenesená",J223,0)</f>
        <v>0</v>
      </c>
      <c r="BI223" s="159">
        <f>IF(N223="nulová",J223,0)</f>
        <v>0</v>
      </c>
      <c r="BJ223" s="18" t="s">
        <v>15</v>
      </c>
      <c r="BK223" s="159">
        <f>ROUND(I223*H223,2)</f>
        <v>0</v>
      </c>
      <c r="BL223" s="18" t="s">
        <v>269</v>
      </c>
      <c r="BM223" s="158" t="s">
        <v>719</v>
      </c>
    </row>
    <row r="224" spans="2:63" s="12" customFormat="1" ht="22.9" customHeight="1">
      <c r="B224" s="133"/>
      <c r="D224" s="344" t="s">
        <v>70</v>
      </c>
      <c r="E224" s="144" t="s">
        <v>471</v>
      </c>
      <c r="F224" s="144" t="s">
        <v>472</v>
      </c>
      <c r="I224" s="136"/>
      <c r="J224" s="145">
        <f>BK224</f>
        <v>0</v>
      </c>
      <c r="L224" s="133"/>
      <c r="M224" s="138"/>
      <c r="N224" s="139"/>
      <c r="O224" s="139"/>
      <c r="P224" s="140">
        <f>SUM(P225:P229)</f>
        <v>0</v>
      </c>
      <c r="Q224" s="139"/>
      <c r="R224" s="140">
        <f>SUM(R225:R229)</f>
        <v>0.00043475</v>
      </c>
      <c r="S224" s="139"/>
      <c r="T224" s="141">
        <f>SUM(T225:T229)</f>
        <v>0</v>
      </c>
      <c r="AR224" s="134" t="s">
        <v>79</v>
      </c>
      <c r="AT224" s="142" t="s">
        <v>70</v>
      </c>
      <c r="AU224" s="142" t="s">
        <v>15</v>
      </c>
      <c r="AY224" s="134" t="s">
        <v>182</v>
      </c>
      <c r="BK224" s="143">
        <f>SUM(BK225:BK229)</f>
        <v>0</v>
      </c>
    </row>
    <row r="225" spans="1:65" s="2" customFormat="1" ht="24">
      <c r="A225" s="33"/>
      <c r="B225" s="146"/>
      <c r="C225" s="147" t="s">
        <v>467</v>
      </c>
      <c r="D225" s="342" t="s">
        <v>184</v>
      </c>
      <c r="E225" s="148" t="s">
        <v>474</v>
      </c>
      <c r="F225" s="149" t="s">
        <v>475</v>
      </c>
      <c r="G225" s="150" t="s">
        <v>187</v>
      </c>
      <c r="H225" s="151">
        <v>1.175</v>
      </c>
      <c r="I225" s="152"/>
      <c r="J225" s="153">
        <f>ROUND(I225*H225,2)</f>
        <v>0</v>
      </c>
      <c r="K225" s="149" t="s">
        <v>188</v>
      </c>
      <c r="L225" s="34"/>
      <c r="M225" s="154" t="s">
        <v>3</v>
      </c>
      <c r="N225" s="155" t="s">
        <v>42</v>
      </c>
      <c r="O225" s="54"/>
      <c r="P225" s="156">
        <f>O225*H225</f>
        <v>0</v>
      </c>
      <c r="Q225" s="156">
        <v>0</v>
      </c>
      <c r="R225" s="156">
        <f>Q225*H225</f>
        <v>0</v>
      </c>
      <c r="S225" s="156">
        <v>0</v>
      </c>
      <c r="T225" s="157">
        <f>S225*H225</f>
        <v>0</v>
      </c>
      <c r="U225" s="33"/>
      <c r="V225" s="33"/>
      <c r="W225" s="33"/>
      <c r="X225" s="33"/>
      <c r="Y225" s="33"/>
      <c r="Z225" s="33"/>
      <c r="AA225" s="33"/>
      <c r="AB225" s="33"/>
      <c r="AC225" s="33"/>
      <c r="AD225" s="33"/>
      <c r="AE225" s="33"/>
      <c r="AR225" s="158" t="s">
        <v>269</v>
      </c>
      <c r="AT225" s="158" t="s">
        <v>184</v>
      </c>
      <c r="AU225" s="158" t="s">
        <v>79</v>
      </c>
      <c r="AY225" s="18" t="s">
        <v>182</v>
      </c>
      <c r="BE225" s="159">
        <f>IF(N225="základní",J225,0)</f>
        <v>0</v>
      </c>
      <c r="BF225" s="159">
        <f>IF(N225="snížená",J225,0)</f>
        <v>0</v>
      </c>
      <c r="BG225" s="159">
        <f>IF(N225="zákl. přenesená",J225,0)</f>
        <v>0</v>
      </c>
      <c r="BH225" s="159">
        <f>IF(N225="sníž. přenesená",J225,0)</f>
        <v>0</v>
      </c>
      <c r="BI225" s="159">
        <f>IF(N225="nulová",J225,0)</f>
        <v>0</v>
      </c>
      <c r="BJ225" s="18" t="s">
        <v>15</v>
      </c>
      <c r="BK225" s="159">
        <f>ROUND(I225*H225,2)</f>
        <v>0</v>
      </c>
      <c r="BL225" s="18" t="s">
        <v>269</v>
      </c>
      <c r="BM225" s="158" t="s">
        <v>720</v>
      </c>
    </row>
    <row r="226" spans="2:51" s="15" customFormat="1" ht="12">
      <c r="B226" s="176"/>
      <c r="D226" s="343" t="s">
        <v>190</v>
      </c>
      <c r="E226" s="177" t="s">
        <v>3</v>
      </c>
      <c r="F226" s="178" t="s">
        <v>477</v>
      </c>
      <c r="H226" s="177" t="s">
        <v>3</v>
      </c>
      <c r="I226" s="179"/>
      <c r="L226" s="176"/>
      <c r="M226" s="180"/>
      <c r="N226" s="181"/>
      <c r="O226" s="181"/>
      <c r="P226" s="181"/>
      <c r="Q226" s="181"/>
      <c r="R226" s="181"/>
      <c r="S226" s="181"/>
      <c r="T226" s="182"/>
      <c r="AT226" s="177" t="s">
        <v>190</v>
      </c>
      <c r="AU226" s="177" t="s">
        <v>79</v>
      </c>
      <c r="AV226" s="15" t="s">
        <v>15</v>
      </c>
      <c r="AW226" s="15" t="s">
        <v>33</v>
      </c>
      <c r="AX226" s="15" t="s">
        <v>71</v>
      </c>
      <c r="AY226" s="177" t="s">
        <v>182</v>
      </c>
    </row>
    <row r="227" spans="2:51" s="13" customFormat="1" ht="12">
      <c r="B227" s="160"/>
      <c r="D227" s="343" t="s">
        <v>190</v>
      </c>
      <c r="E227" s="161" t="s">
        <v>3</v>
      </c>
      <c r="F227" s="162" t="s">
        <v>721</v>
      </c>
      <c r="H227" s="163">
        <v>1.175</v>
      </c>
      <c r="I227" s="164"/>
      <c r="L227" s="160"/>
      <c r="M227" s="165"/>
      <c r="N227" s="166"/>
      <c r="O227" s="166"/>
      <c r="P227" s="166"/>
      <c r="Q227" s="166"/>
      <c r="R227" s="166"/>
      <c r="S227" s="166"/>
      <c r="T227" s="167"/>
      <c r="AT227" s="161" t="s">
        <v>190</v>
      </c>
      <c r="AU227" s="161" t="s">
        <v>79</v>
      </c>
      <c r="AV227" s="13" t="s">
        <v>79</v>
      </c>
      <c r="AW227" s="13" t="s">
        <v>33</v>
      </c>
      <c r="AX227" s="13" t="s">
        <v>15</v>
      </c>
      <c r="AY227" s="161" t="s">
        <v>182</v>
      </c>
    </row>
    <row r="228" spans="1:65" s="2" customFormat="1" ht="24">
      <c r="A228" s="33"/>
      <c r="B228" s="146"/>
      <c r="C228" s="147" t="s">
        <v>473</v>
      </c>
      <c r="D228" s="342" t="s">
        <v>184</v>
      </c>
      <c r="E228" s="148" t="s">
        <v>480</v>
      </c>
      <c r="F228" s="149" t="s">
        <v>481</v>
      </c>
      <c r="G228" s="150" t="s">
        <v>187</v>
      </c>
      <c r="H228" s="151">
        <v>1.175</v>
      </c>
      <c r="I228" s="152"/>
      <c r="J228" s="153">
        <f>ROUND(I228*H228,2)</f>
        <v>0</v>
      </c>
      <c r="K228" s="149" t="s">
        <v>188</v>
      </c>
      <c r="L228" s="34"/>
      <c r="M228" s="154" t="s">
        <v>3</v>
      </c>
      <c r="N228" s="155" t="s">
        <v>42</v>
      </c>
      <c r="O228" s="54"/>
      <c r="P228" s="156">
        <f>O228*H228</f>
        <v>0</v>
      </c>
      <c r="Q228" s="156">
        <v>0.00014</v>
      </c>
      <c r="R228" s="156">
        <f>Q228*H228</f>
        <v>0.0001645</v>
      </c>
      <c r="S228" s="156">
        <v>0</v>
      </c>
      <c r="T228" s="157">
        <f>S228*H228</f>
        <v>0</v>
      </c>
      <c r="U228" s="33"/>
      <c r="V228" s="33"/>
      <c r="W228" s="33"/>
      <c r="X228" s="33"/>
      <c r="Y228" s="33"/>
      <c r="Z228" s="33"/>
      <c r="AA228" s="33"/>
      <c r="AB228" s="33"/>
      <c r="AC228" s="33"/>
      <c r="AD228" s="33"/>
      <c r="AE228" s="33"/>
      <c r="AR228" s="158" t="s">
        <v>269</v>
      </c>
      <c r="AT228" s="158" t="s">
        <v>184</v>
      </c>
      <c r="AU228" s="158" t="s">
        <v>79</v>
      </c>
      <c r="AY228" s="18" t="s">
        <v>182</v>
      </c>
      <c r="BE228" s="159">
        <f>IF(N228="základní",J228,0)</f>
        <v>0</v>
      </c>
      <c r="BF228" s="159">
        <f>IF(N228="snížená",J228,0)</f>
        <v>0</v>
      </c>
      <c r="BG228" s="159">
        <f>IF(N228="zákl. přenesená",J228,0)</f>
        <v>0</v>
      </c>
      <c r="BH228" s="159">
        <f>IF(N228="sníž. přenesená",J228,0)</f>
        <v>0</v>
      </c>
      <c r="BI228" s="159">
        <f>IF(N228="nulová",J228,0)</f>
        <v>0</v>
      </c>
      <c r="BJ228" s="18" t="s">
        <v>15</v>
      </c>
      <c r="BK228" s="159">
        <f>ROUND(I228*H228,2)</f>
        <v>0</v>
      </c>
      <c r="BL228" s="18" t="s">
        <v>269</v>
      </c>
      <c r="BM228" s="158" t="s">
        <v>722</v>
      </c>
    </row>
    <row r="229" spans="1:65" s="2" customFormat="1" ht="24">
      <c r="A229" s="33"/>
      <c r="B229" s="146"/>
      <c r="C229" s="147" t="s">
        <v>479</v>
      </c>
      <c r="D229" s="342" t="s">
        <v>184</v>
      </c>
      <c r="E229" s="148" t="s">
        <v>484</v>
      </c>
      <c r="F229" s="149" t="s">
        <v>485</v>
      </c>
      <c r="G229" s="150" t="s">
        <v>187</v>
      </c>
      <c r="H229" s="151">
        <v>1.175</v>
      </c>
      <c r="I229" s="152"/>
      <c r="J229" s="153">
        <f>ROUND(I229*H229,2)</f>
        <v>0</v>
      </c>
      <c r="K229" s="149" t="s">
        <v>188</v>
      </c>
      <c r="L229" s="34"/>
      <c r="M229" s="154" t="s">
        <v>3</v>
      </c>
      <c r="N229" s="155" t="s">
        <v>42</v>
      </c>
      <c r="O229" s="54"/>
      <c r="P229" s="156">
        <f>O229*H229</f>
        <v>0</v>
      </c>
      <c r="Q229" s="156">
        <v>0.00023</v>
      </c>
      <c r="R229" s="156">
        <f>Q229*H229</f>
        <v>0.00027025000000000004</v>
      </c>
      <c r="S229" s="156">
        <v>0</v>
      </c>
      <c r="T229" s="157">
        <f>S229*H229</f>
        <v>0</v>
      </c>
      <c r="U229" s="33"/>
      <c r="V229" s="33"/>
      <c r="W229" s="33"/>
      <c r="X229" s="33"/>
      <c r="Y229" s="33"/>
      <c r="Z229" s="33"/>
      <c r="AA229" s="33"/>
      <c r="AB229" s="33"/>
      <c r="AC229" s="33"/>
      <c r="AD229" s="33"/>
      <c r="AE229" s="33"/>
      <c r="AR229" s="158" t="s">
        <v>269</v>
      </c>
      <c r="AT229" s="158" t="s">
        <v>184</v>
      </c>
      <c r="AU229" s="158" t="s">
        <v>79</v>
      </c>
      <c r="AY229" s="18" t="s">
        <v>182</v>
      </c>
      <c r="BE229" s="159">
        <f>IF(N229="základní",J229,0)</f>
        <v>0</v>
      </c>
      <c r="BF229" s="159">
        <f>IF(N229="snížená",J229,0)</f>
        <v>0</v>
      </c>
      <c r="BG229" s="159">
        <f>IF(N229="zákl. přenesená",J229,0)</f>
        <v>0</v>
      </c>
      <c r="BH229" s="159">
        <f>IF(N229="sníž. přenesená",J229,0)</f>
        <v>0</v>
      </c>
      <c r="BI229" s="159">
        <f>IF(N229="nulová",J229,0)</f>
        <v>0</v>
      </c>
      <c r="BJ229" s="18" t="s">
        <v>15</v>
      </c>
      <c r="BK229" s="159">
        <f>ROUND(I229*H229,2)</f>
        <v>0</v>
      </c>
      <c r="BL229" s="18" t="s">
        <v>269</v>
      </c>
      <c r="BM229" s="158" t="s">
        <v>723</v>
      </c>
    </row>
    <row r="230" spans="2:63" s="12" customFormat="1" ht="22.9" customHeight="1">
      <c r="B230" s="133"/>
      <c r="D230" s="344" t="s">
        <v>70</v>
      </c>
      <c r="E230" s="144" t="s">
        <v>487</v>
      </c>
      <c r="F230" s="144" t="s">
        <v>488</v>
      </c>
      <c r="I230" s="136"/>
      <c r="J230" s="145">
        <f>BK230</f>
        <v>0</v>
      </c>
      <c r="L230" s="133"/>
      <c r="M230" s="138"/>
      <c r="N230" s="139"/>
      <c r="O230" s="139"/>
      <c r="P230" s="140">
        <f>SUM(P231:P242)</f>
        <v>0</v>
      </c>
      <c r="Q230" s="139"/>
      <c r="R230" s="140">
        <f>SUM(R231:R242)</f>
        <v>0.0230562</v>
      </c>
      <c r="S230" s="139"/>
      <c r="T230" s="141">
        <f>SUM(T231:T242)</f>
        <v>0.0042036</v>
      </c>
      <c r="AR230" s="134" t="s">
        <v>79</v>
      </c>
      <c r="AT230" s="142" t="s">
        <v>70</v>
      </c>
      <c r="AU230" s="142" t="s">
        <v>15</v>
      </c>
      <c r="AY230" s="134" t="s">
        <v>182</v>
      </c>
      <c r="BK230" s="143">
        <f>SUM(BK231:BK242)</f>
        <v>0</v>
      </c>
    </row>
    <row r="231" spans="1:65" s="2" customFormat="1" ht="16.5" customHeight="1">
      <c r="A231" s="33"/>
      <c r="B231" s="146"/>
      <c r="C231" s="147" t="s">
        <v>483</v>
      </c>
      <c r="D231" s="342" t="s">
        <v>184</v>
      </c>
      <c r="E231" s="148" t="s">
        <v>553</v>
      </c>
      <c r="F231" s="149" t="s">
        <v>554</v>
      </c>
      <c r="G231" s="150" t="s">
        <v>187</v>
      </c>
      <c r="H231" s="151">
        <v>13.56</v>
      </c>
      <c r="I231" s="152"/>
      <c r="J231" s="153">
        <f>ROUND(I231*H231,2)</f>
        <v>0</v>
      </c>
      <c r="K231" s="149" t="s">
        <v>188</v>
      </c>
      <c r="L231" s="34"/>
      <c r="M231" s="154" t="s">
        <v>3</v>
      </c>
      <c r="N231" s="155" t="s">
        <v>42</v>
      </c>
      <c r="O231" s="54"/>
      <c r="P231" s="156">
        <f>O231*H231</f>
        <v>0</v>
      </c>
      <c r="Q231" s="156">
        <v>0.001</v>
      </c>
      <c r="R231" s="156">
        <f>Q231*H231</f>
        <v>0.013560000000000001</v>
      </c>
      <c r="S231" s="156">
        <v>0.00031</v>
      </c>
      <c r="T231" s="157">
        <f>S231*H231</f>
        <v>0.0042036</v>
      </c>
      <c r="U231" s="33"/>
      <c r="V231" s="33"/>
      <c r="W231" s="33"/>
      <c r="X231" s="33"/>
      <c r="Y231" s="33"/>
      <c r="Z231" s="33"/>
      <c r="AA231" s="33"/>
      <c r="AB231" s="33"/>
      <c r="AC231" s="33"/>
      <c r="AD231" s="33"/>
      <c r="AE231" s="33"/>
      <c r="AR231" s="158" t="s">
        <v>269</v>
      </c>
      <c r="AT231" s="158" t="s">
        <v>184</v>
      </c>
      <c r="AU231" s="158" t="s">
        <v>79</v>
      </c>
      <c r="AY231" s="18" t="s">
        <v>182</v>
      </c>
      <c r="BE231" s="159">
        <f>IF(N231="základní",J231,0)</f>
        <v>0</v>
      </c>
      <c r="BF231" s="159">
        <f>IF(N231="snížená",J231,0)</f>
        <v>0</v>
      </c>
      <c r="BG231" s="159">
        <f>IF(N231="zákl. přenesená",J231,0)</f>
        <v>0</v>
      </c>
      <c r="BH231" s="159">
        <f>IF(N231="sníž. přenesená",J231,0)</f>
        <v>0</v>
      </c>
      <c r="BI231" s="159">
        <f>IF(N231="nulová",J231,0)</f>
        <v>0</v>
      </c>
      <c r="BJ231" s="18" t="s">
        <v>15</v>
      </c>
      <c r="BK231" s="159">
        <f>ROUND(I231*H231,2)</f>
        <v>0</v>
      </c>
      <c r="BL231" s="18" t="s">
        <v>269</v>
      </c>
      <c r="BM231" s="158" t="s">
        <v>724</v>
      </c>
    </row>
    <row r="232" spans="2:51" s="15" customFormat="1" ht="12">
      <c r="B232" s="176"/>
      <c r="D232" s="343" t="s">
        <v>190</v>
      </c>
      <c r="E232" s="177" t="s">
        <v>3</v>
      </c>
      <c r="F232" s="178" t="s">
        <v>725</v>
      </c>
      <c r="H232" s="177" t="s">
        <v>3</v>
      </c>
      <c r="I232" s="179"/>
      <c r="L232" s="176"/>
      <c r="M232" s="180"/>
      <c r="N232" s="181"/>
      <c r="O232" s="181"/>
      <c r="P232" s="181"/>
      <c r="Q232" s="181"/>
      <c r="R232" s="181"/>
      <c r="S232" s="181"/>
      <c r="T232" s="182"/>
      <c r="AT232" s="177" t="s">
        <v>190</v>
      </c>
      <c r="AU232" s="177" t="s">
        <v>79</v>
      </c>
      <c r="AV232" s="15" t="s">
        <v>15</v>
      </c>
      <c r="AW232" s="15" t="s">
        <v>33</v>
      </c>
      <c r="AX232" s="15" t="s">
        <v>71</v>
      </c>
      <c r="AY232" s="177" t="s">
        <v>182</v>
      </c>
    </row>
    <row r="233" spans="2:51" s="13" customFormat="1" ht="12">
      <c r="B233" s="160"/>
      <c r="D233" s="343" t="s">
        <v>190</v>
      </c>
      <c r="E233" s="161" t="s">
        <v>3</v>
      </c>
      <c r="F233" s="162" t="s">
        <v>726</v>
      </c>
      <c r="H233" s="163">
        <v>11.16</v>
      </c>
      <c r="I233" s="164"/>
      <c r="L233" s="160"/>
      <c r="M233" s="165"/>
      <c r="N233" s="166"/>
      <c r="O233" s="166"/>
      <c r="P233" s="166"/>
      <c r="Q233" s="166"/>
      <c r="R233" s="166"/>
      <c r="S233" s="166"/>
      <c r="T233" s="167"/>
      <c r="AT233" s="161" t="s">
        <v>190</v>
      </c>
      <c r="AU233" s="161" t="s">
        <v>79</v>
      </c>
      <c r="AV233" s="13" t="s">
        <v>79</v>
      </c>
      <c r="AW233" s="13" t="s">
        <v>33</v>
      </c>
      <c r="AX233" s="13" t="s">
        <v>71</v>
      </c>
      <c r="AY233" s="161" t="s">
        <v>182</v>
      </c>
    </row>
    <row r="234" spans="2:51" s="13" customFormat="1" ht="12">
      <c r="B234" s="160"/>
      <c r="D234" s="343" t="s">
        <v>190</v>
      </c>
      <c r="E234" s="161" t="s">
        <v>3</v>
      </c>
      <c r="F234" s="162" t="s">
        <v>727</v>
      </c>
      <c r="H234" s="163">
        <v>2.4</v>
      </c>
      <c r="I234" s="164"/>
      <c r="L234" s="160"/>
      <c r="M234" s="165"/>
      <c r="N234" s="166"/>
      <c r="O234" s="166"/>
      <c r="P234" s="166"/>
      <c r="Q234" s="166"/>
      <c r="R234" s="166"/>
      <c r="S234" s="166"/>
      <c r="T234" s="167"/>
      <c r="AT234" s="161" t="s">
        <v>190</v>
      </c>
      <c r="AU234" s="161" t="s">
        <v>79</v>
      </c>
      <c r="AV234" s="13" t="s">
        <v>79</v>
      </c>
      <c r="AW234" s="13" t="s">
        <v>33</v>
      </c>
      <c r="AX234" s="13" t="s">
        <v>71</v>
      </c>
      <c r="AY234" s="161" t="s">
        <v>182</v>
      </c>
    </row>
    <row r="235" spans="2:51" s="14" customFormat="1" ht="12">
      <c r="B235" s="168"/>
      <c r="D235" s="343" t="s">
        <v>190</v>
      </c>
      <c r="E235" s="169" t="s">
        <v>3</v>
      </c>
      <c r="F235" s="170" t="s">
        <v>198</v>
      </c>
      <c r="H235" s="171">
        <v>13.56</v>
      </c>
      <c r="I235" s="172"/>
      <c r="L235" s="168"/>
      <c r="M235" s="173"/>
      <c r="N235" s="174"/>
      <c r="O235" s="174"/>
      <c r="P235" s="174"/>
      <c r="Q235" s="174"/>
      <c r="R235" s="174"/>
      <c r="S235" s="174"/>
      <c r="T235" s="175"/>
      <c r="AT235" s="169" t="s">
        <v>190</v>
      </c>
      <c r="AU235" s="169" t="s">
        <v>79</v>
      </c>
      <c r="AV235" s="14" t="s">
        <v>87</v>
      </c>
      <c r="AW235" s="14" t="s">
        <v>33</v>
      </c>
      <c r="AX235" s="14" t="s">
        <v>15</v>
      </c>
      <c r="AY235" s="169" t="s">
        <v>182</v>
      </c>
    </row>
    <row r="236" spans="1:65" s="2" customFormat="1" ht="24">
      <c r="A236" s="33"/>
      <c r="B236" s="146"/>
      <c r="C236" s="147" t="s">
        <v>489</v>
      </c>
      <c r="D236" s="342" t="s">
        <v>184</v>
      </c>
      <c r="E236" s="148" t="s">
        <v>490</v>
      </c>
      <c r="F236" s="149" t="s">
        <v>491</v>
      </c>
      <c r="G236" s="150" t="s">
        <v>187</v>
      </c>
      <c r="H236" s="151">
        <v>19.38</v>
      </c>
      <c r="I236" s="152"/>
      <c r="J236" s="153">
        <f>ROUND(I236*H236,2)</f>
        <v>0</v>
      </c>
      <c r="K236" s="149" t="s">
        <v>188</v>
      </c>
      <c r="L236" s="34"/>
      <c r="M236" s="154" t="s">
        <v>3</v>
      </c>
      <c r="N236" s="155" t="s">
        <v>42</v>
      </c>
      <c r="O236" s="54"/>
      <c r="P236" s="156">
        <f>O236*H236</f>
        <v>0</v>
      </c>
      <c r="Q236" s="156">
        <v>0.0002</v>
      </c>
      <c r="R236" s="156">
        <f>Q236*H236</f>
        <v>0.003876</v>
      </c>
      <c r="S236" s="156">
        <v>0</v>
      </c>
      <c r="T236" s="157">
        <f>S236*H236</f>
        <v>0</v>
      </c>
      <c r="U236" s="33"/>
      <c r="V236" s="33"/>
      <c r="W236" s="33"/>
      <c r="X236" s="33"/>
      <c r="Y236" s="33"/>
      <c r="Z236" s="33"/>
      <c r="AA236" s="33"/>
      <c r="AB236" s="33"/>
      <c r="AC236" s="33"/>
      <c r="AD236" s="33"/>
      <c r="AE236" s="33"/>
      <c r="AR236" s="158" t="s">
        <v>269</v>
      </c>
      <c r="AT236" s="158" t="s">
        <v>184</v>
      </c>
      <c r="AU236" s="158" t="s">
        <v>79</v>
      </c>
      <c r="AY236" s="18" t="s">
        <v>182</v>
      </c>
      <c r="BE236" s="159">
        <f>IF(N236="základní",J236,0)</f>
        <v>0</v>
      </c>
      <c r="BF236" s="159">
        <f>IF(N236="snížená",J236,0)</f>
        <v>0</v>
      </c>
      <c r="BG236" s="159">
        <f>IF(N236="zákl. přenesená",J236,0)</f>
        <v>0</v>
      </c>
      <c r="BH236" s="159">
        <f>IF(N236="sníž. přenesená",J236,0)</f>
        <v>0</v>
      </c>
      <c r="BI236" s="159">
        <f>IF(N236="nulová",J236,0)</f>
        <v>0</v>
      </c>
      <c r="BJ236" s="18" t="s">
        <v>15</v>
      </c>
      <c r="BK236" s="159">
        <f>ROUND(I236*H236,2)</f>
        <v>0</v>
      </c>
      <c r="BL236" s="18" t="s">
        <v>269</v>
      </c>
      <c r="BM236" s="158" t="s">
        <v>728</v>
      </c>
    </row>
    <row r="237" spans="2:51" s="15" customFormat="1" ht="12">
      <c r="B237" s="176"/>
      <c r="D237" s="343" t="s">
        <v>190</v>
      </c>
      <c r="E237" s="177" t="s">
        <v>3</v>
      </c>
      <c r="F237" s="178" t="s">
        <v>729</v>
      </c>
      <c r="H237" s="177" t="s">
        <v>3</v>
      </c>
      <c r="I237" s="179"/>
      <c r="L237" s="176"/>
      <c r="M237" s="180"/>
      <c r="N237" s="181"/>
      <c r="O237" s="181"/>
      <c r="P237" s="181"/>
      <c r="Q237" s="181"/>
      <c r="R237" s="181"/>
      <c r="S237" s="181"/>
      <c r="T237" s="182"/>
      <c r="AT237" s="177" t="s">
        <v>190</v>
      </c>
      <c r="AU237" s="177" t="s">
        <v>79</v>
      </c>
      <c r="AV237" s="15" t="s">
        <v>15</v>
      </c>
      <c r="AW237" s="15" t="s">
        <v>33</v>
      </c>
      <c r="AX237" s="15" t="s">
        <v>71</v>
      </c>
      <c r="AY237" s="177" t="s">
        <v>182</v>
      </c>
    </row>
    <row r="238" spans="2:51" s="13" customFormat="1" ht="12">
      <c r="B238" s="160"/>
      <c r="D238" s="343" t="s">
        <v>190</v>
      </c>
      <c r="E238" s="161" t="s">
        <v>3</v>
      </c>
      <c r="F238" s="162" t="s">
        <v>730</v>
      </c>
      <c r="H238" s="163">
        <v>3.9</v>
      </c>
      <c r="I238" s="164"/>
      <c r="L238" s="160"/>
      <c r="M238" s="165"/>
      <c r="N238" s="166"/>
      <c r="O238" s="166"/>
      <c r="P238" s="166"/>
      <c r="Q238" s="166"/>
      <c r="R238" s="166"/>
      <c r="S238" s="166"/>
      <c r="T238" s="167"/>
      <c r="AT238" s="161" t="s">
        <v>190</v>
      </c>
      <c r="AU238" s="161" t="s">
        <v>79</v>
      </c>
      <c r="AV238" s="13" t="s">
        <v>79</v>
      </c>
      <c r="AW238" s="13" t="s">
        <v>33</v>
      </c>
      <c r="AX238" s="13" t="s">
        <v>71</v>
      </c>
      <c r="AY238" s="161" t="s">
        <v>182</v>
      </c>
    </row>
    <row r="239" spans="2:51" s="15" customFormat="1" ht="12">
      <c r="B239" s="176"/>
      <c r="D239" s="343" t="s">
        <v>190</v>
      </c>
      <c r="E239" s="177" t="s">
        <v>3</v>
      </c>
      <c r="F239" s="178" t="s">
        <v>731</v>
      </c>
      <c r="H239" s="177" t="s">
        <v>3</v>
      </c>
      <c r="I239" s="179"/>
      <c r="L239" s="176"/>
      <c r="M239" s="180"/>
      <c r="N239" s="181"/>
      <c r="O239" s="181"/>
      <c r="P239" s="181"/>
      <c r="Q239" s="181"/>
      <c r="R239" s="181"/>
      <c r="S239" s="181"/>
      <c r="T239" s="182"/>
      <c r="AT239" s="177" t="s">
        <v>190</v>
      </c>
      <c r="AU239" s="177" t="s">
        <v>79</v>
      </c>
      <c r="AV239" s="15" t="s">
        <v>15</v>
      </c>
      <c r="AW239" s="15" t="s">
        <v>33</v>
      </c>
      <c r="AX239" s="15" t="s">
        <v>71</v>
      </c>
      <c r="AY239" s="177" t="s">
        <v>182</v>
      </c>
    </row>
    <row r="240" spans="2:51" s="13" customFormat="1" ht="12">
      <c r="B240" s="160"/>
      <c r="D240" s="343" t="s">
        <v>190</v>
      </c>
      <c r="E240" s="161" t="s">
        <v>3</v>
      </c>
      <c r="F240" s="162" t="s">
        <v>732</v>
      </c>
      <c r="H240" s="163">
        <v>15.48</v>
      </c>
      <c r="I240" s="164"/>
      <c r="L240" s="160"/>
      <c r="M240" s="165"/>
      <c r="N240" s="166"/>
      <c r="O240" s="166"/>
      <c r="P240" s="166"/>
      <c r="Q240" s="166"/>
      <c r="R240" s="166"/>
      <c r="S240" s="166"/>
      <c r="T240" s="167"/>
      <c r="AT240" s="161" t="s">
        <v>190</v>
      </c>
      <c r="AU240" s="161" t="s">
        <v>79</v>
      </c>
      <c r="AV240" s="13" t="s">
        <v>79</v>
      </c>
      <c r="AW240" s="13" t="s">
        <v>33</v>
      </c>
      <c r="AX240" s="13" t="s">
        <v>71</v>
      </c>
      <c r="AY240" s="161" t="s">
        <v>182</v>
      </c>
    </row>
    <row r="241" spans="2:51" s="14" customFormat="1" ht="12">
      <c r="B241" s="168"/>
      <c r="D241" s="343" t="s">
        <v>190</v>
      </c>
      <c r="E241" s="169" t="s">
        <v>3</v>
      </c>
      <c r="F241" s="170" t="s">
        <v>198</v>
      </c>
      <c r="H241" s="171">
        <v>19.38</v>
      </c>
      <c r="I241" s="172"/>
      <c r="L241" s="168"/>
      <c r="M241" s="173"/>
      <c r="N241" s="174"/>
      <c r="O241" s="174"/>
      <c r="P241" s="174"/>
      <c r="Q241" s="174"/>
      <c r="R241" s="174"/>
      <c r="S241" s="174"/>
      <c r="T241" s="175"/>
      <c r="AT241" s="169" t="s">
        <v>190</v>
      </c>
      <c r="AU241" s="169" t="s">
        <v>79</v>
      </c>
      <c r="AV241" s="14" t="s">
        <v>87</v>
      </c>
      <c r="AW241" s="14" t="s">
        <v>33</v>
      </c>
      <c r="AX241" s="14" t="s">
        <v>15</v>
      </c>
      <c r="AY241" s="169" t="s">
        <v>182</v>
      </c>
    </row>
    <row r="242" spans="1:65" s="2" customFormat="1" ht="36">
      <c r="A242" s="33"/>
      <c r="B242" s="146"/>
      <c r="C242" s="147" t="s">
        <v>493</v>
      </c>
      <c r="D242" s="342" t="s">
        <v>184</v>
      </c>
      <c r="E242" s="148" t="s">
        <v>494</v>
      </c>
      <c r="F242" s="149" t="s">
        <v>495</v>
      </c>
      <c r="G242" s="150" t="s">
        <v>187</v>
      </c>
      <c r="H242" s="151">
        <v>19.38</v>
      </c>
      <c r="I242" s="152"/>
      <c r="J242" s="153">
        <f>ROUND(I242*H242,2)</f>
        <v>0</v>
      </c>
      <c r="K242" s="149" t="s">
        <v>188</v>
      </c>
      <c r="L242" s="34"/>
      <c r="M242" s="194" t="s">
        <v>3</v>
      </c>
      <c r="N242" s="195" t="s">
        <v>42</v>
      </c>
      <c r="O242" s="196"/>
      <c r="P242" s="197">
        <f>O242*H242</f>
        <v>0</v>
      </c>
      <c r="Q242" s="197">
        <v>0.00029</v>
      </c>
      <c r="R242" s="197">
        <f>Q242*H242</f>
        <v>0.0056202</v>
      </c>
      <c r="S242" s="197">
        <v>0</v>
      </c>
      <c r="T242" s="198">
        <f>S242*H242</f>
        <v>0</v>
      </c>
      <c r="U242" s="33"/>
      <c r="V242" s="33"/>
      <c r="W242" s="33"/>
      <c r="X242" s="33"/>
      <c r="Y242" s="33"/>
      <c r="Z242" s="33"/>
      <c r="AA242" s="33"/>
      <c r="AB242" s="33"/>
      <c r="AC242" s="33"/>
      <c r="AD242" s="33"/>
      <c r="AE242" s="33"/>
      <c r="AR242" s="158" t="s">
        <v>269</v>
      </c>
      <c r="AT242" s="158" t="s">
        <v>184</v>
      </c>
      <c r="AU242" s="158" t="s">
        <v>79</v>
      </c>
      <c r="AY242" s="18" t="s">
        <v>182</v>
      </c>
      <c r="BE242" s="159">
        <f>IF(N242="základní",J242,0)</f>
        <v>0</v>
      </c>
      <c r="BF242" s="159">
        <f>IF(N242="snížená",J242,0)</f>
        <v>0</v>
      </c>
      <c r="BG242" s="159">
        <f>IF(N242="zákl. přenesená",J242,0)</f>
        <v>0</v>
      </c>
      <c r="BH242" s="159">
        <f>IF(N242="sníž. přenesená",J242,0)</f>
        <v>0</v>
      </c>
      <c r="BI242" s="159">
        <f>IF(N242="nulová",J242,0)</f>
        <v>0</v>
      </c>
      <c r="BJ242" s="18" t="s">
        <v>15</v>
      </c>
      <c r="BK242" s="159">
        <f>ROUND(I242*H242,2)</f>
        <v>0</v>
      </c>
      <c r="BL242" s="18" t="s">
        <v>269</v>
      </c>
      <c r="BM242" s="158" t="s">
        <v>733</v>
      </c>
    </row>
    <row r="243" spans="1:31" s="2" customFormat="1" ht="6.95" customHeight="1">
      <c r="A243" s="33"/>
      <c r="B243" s="43"/>
      <c r="C243" s="44"/>
      <c r="D243" s="44"/>
      <c r="E243" s="44"/>
      <c r="F243" s="44"/>
      <c r="G243" s="44"/>
      <c r="H243" s="44"/>
      <c r="I243" s="44"/>
      <c r="J243" s="44"/>
      <c r="K243" s="44"/>
      <c r="L243" s="34"/>
      <c r="M243" s="33"/>
      <c r="O243" s="33"/>
      <c r="P243" s="33"/>
      <c r="Q243" s="33"/>
      <c r="R243" s="33"/>
      <c r="S243" s="33"/>
      <c r="T243" s="33"/>
      <c r="U243" s="33"/>
      <c r="V243" s="33"/>
      <c r="W243" s="33"/>
      <c r="X243" s="33"/>
      <c r="Y243" s="33"/>
      <c r="Z243" s="33"/>
      <c r="AA243" s="33"/>
      <c r="AB243" s="33"/>
      <c r="AC243" s="33"/>
      <c r="AD243" s="33"/>
      <c r="AE243" s="33"/>
    </row>
  </sheetData>
  <autoFilter ref="C107:K242"/>
  <mergeCells count="15">
    <mergeCell ref="E94:H94"/>
    <mergeCell ref="E98:H98"/>
    <mergeCell ref="E96:H96"/>
    <mergeCell ref="E100:H100"/>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workbookViewId="0" topLeftCell="A89">
      <selection activeCell="D106" sqref="D106:D17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96</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734</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ROUND(J103,2)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ROUND((SUM(BE103:BE174)),2)</f>
        <v>0</v>
      </c>
      <c r="G37" s="33"/>
      <c r="H37" s="33"/>
      <c r="I37" s="105">
        <v>0.21</v>
      </c>
      <c r="J37" s="104">
        <f>ROUND(((SUM(BE103:BE174))*I37),2)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ROUND((SUM(BF103:BF174)),2)</f>
        <v>0</v>
      </c>
      <c r="G38" s="33"/>
      <c r="H38" s="33"/>
      <c r="I38" s="105">
        <v>0.15</v>
      </c>
      <c r="J38" s="104">
        <f>ROUND(((SUM(BF103:BF174))*I38),2)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ROUND((SUM(BG103:BG174)),2)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ROUND((SUM(BH103:BH174)),2)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ROUND((SUM(BI103:BI174)),2)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3 - Kuchyňka typ A1-A4</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J103</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J104</f>
        <v>0</v>
      </c>
      <c r="L68" s="115"/>
    </row>
    <row r="69" spans="2:12" s="10" customFormat="1" ht="19.9" customHeight="1">
      <c r="B69" s="119"/>
      <c r="D69" s="120" t="s">
        <v>152</v>
      </c>
      <c r="E69" s="121"/>
      <c r="F69" s="121"/>
      <c r="G69" s="121"/>
      <c r="H69" s="121"/>
      <c r="I69" s="121"/>
      <c r="J69" s="122">
        <f>J105</f>
        <v>0</v>
      </c>
      <c r="L69" s="119"/>
    </row>
    <row r="70" spans="2:12" s="10" customFormat="1" ht="19.9" customHeight="1">
      <c r="B70" s="119"/>
      <c r="D70" s="120" t="s">
        <v>153</v>
      </c>
      <c r="E70" s="121"/>
      <c r="F70" s="121"/>
      <c r="G70" s="121"/>
      <c r="H70" s="121"/>
      <c r="I70" s="121"/>
      <c r="J70" s="122">
        <f>J112</f>
        <v>0</v>
      </c>
      <c r="L70" s="119"/>
    </row>
    <row r="71" spans="2:12" s="10" customFormat="1" ht="14.85" customHeight="1">
      <c r="B71" s="119"/>
      <c r="D71" s="120" t="s">
        <v>154</v>
      </c>
      <c r="E71" s="121"/>
      <c r="F71" s="121"/>
      <c r="G71" s="121"/>
      <c r="H71" s="121"/>
      <c r="I71" s="121"/>
      <c r="J71" s="122">
        <f>J113</f>
        <v>0</v>
      </c>
      <c r="L71" s="119"/>
    </row>
    <row r="72" spans="2:12" s="10" customFormat="1" ht="14.85" customHeight="1">
      <c r="B72" s="119"/>
      <c r="D72" s="120" t="s">
        <v>155</v>
      </c>
      <c r="E72" s="121"/>
      <c r="F72" s="121"/>
      <c r="G72" s="121"/>
      <c r="H72" s="121"/>
      <c r="I72" s="121"/>
      <c r="J72" s="122">
        <f>J115</f>
        <v>0</v>
      </c>
      <c r="L72" s="119"/>
    </row>
    <row r="73" spans="2:12" s="10" customFormat="1" ht="19.9" customHeight="1">
      <c r="B73" s="119"/>
      <c r="D73" s="120" t="s">
        <v>156</v>
      </c>
      <c r="E73" s="121"/>
      <c r="F73" s="121"/>
      <c r="G73" s="121"/>
      <c r="H73" s="121"/>
      <c r="I73" s="121"/>
      <c r="J73" s="122">
        <f>J118</f>
        <v>0</v>
      </c>
      <c r="L73" s="119"/>
    </row>
    <row r="74" spans="2:12" s="10" customFormat="1" ht="19.9" customHeight="1">
      <c r="B74" s="119"/>
      <c r="D74" s="120" t="s">
        <v>157</v>
      </c>
      <c r="E74" s="121"/>
      <c r="F74" s="121"/>
      <c r="G74" s="121"/>
      <c r="H74" s="121"/>
      <c r="I74" s="121"/>
      <c r="J74" s="122">
        <f>J124</f>
        <v>0</v>
      </c>
      <c r="L74" s="119"/>
    </row>
    <row r="75" spans="2:12" s="9" customFormat="1" ht="24.95" customHeight="1">
      <c r="B75" s="115"/>
      <c r="D75" s="116" t="s">
        <v>158</v>
      </c>
      <c r="E75" s="117"/>
      <c r="F75" s="117"/>
      <c r="G75" s="117"/>
      <c r="H75" s="117"/>
      <c r="I75" s="117"/>
      <c r="J75" s="118">
        <f>J126</f>
        <v>0</v>
      </c>
      <c r="L75" s="115"/>
    </row>
    <row r="76" spans="2:12" s="10" customFormat="1" ht="19.9" customHeight="1">
      <c r="B76" s="119"/>
      <c r="D76" s="120" t="s">
        <v>161</v>
      </c>
      <c r="E76" s="121"/>
      <c r="F76" s="121"/>
      <c r="G76" s="121"/>
      <c r="H76" s="121"/>
      <c r="I76" s="121"/>
      <c r="J76" s="122">
        <f>J127</f>
        <v>0</v>
      </c>
      <c r="L76" s="119"/>
    </row>
    <row r="77" spans="2:12" s="10" customFormat="1" ht="19.9" customHeight="1">
      <c r="B77" s="119"/>
      <c r="D77" s="120" t="s">
        <v>162</v>
      </c>
      <c r="E77" s="121"/>
      <c r="F77" s="121"/>
      <c r="G77" s="121"/>
      <c r="H77" s="121"/>
      <c r="I77" s="121"/>
      <c r="J77" s="122">
        <f>J133</f>
        <v>0</v>
      </c>
      <c r="L77" s="119"/>
    </row>
    <row r="78" spans="2:12" s="10" customFormat="1" ht="19.9" customHeight="1">
      <c r="B78" s="119"/>
      <c r="D78" s="120" t="s">
        <v>164</v>
      </c>
      <c r="E78" s="121"/>
      <c r="F78" s="121"/>
      <c r="G78" s="121"/>
      <c r="H78" s="121"/>
      <c r="I78" s="121"/>
      <c r="J78" s="122">
        <f>J143</f>
        <v>0</v>
      </c>
      <c r="L78" s="119"/>
    </row>
    <row r="79" spans="2:12" s="10" customFormat="1" ht="19.9" customHeight="1">
      <c r="B79" s="119"/>
      <c r="D79" s="120" t="s">
        <v>166</v>
      </c>
      <c r="E79" s="121"/>
      <c r="F79" s="121"/>
      <c r="G79" s="121"/>
      <c r="H79" s="121"/>
      <c r="I79" s="121"/>
      <c r="J79" s="122">
        <f>J155</f>
        <v>0</v>
      </c>
      <c r="L79" s="119"/>
    </row>
    <row r="80" spans="1:31" s="2" customFormat="1" ht="21.75" customHeight="1">
      <c r="A80" s="33"/>
      <c r="B80" s="34"/>
      <c r="C80" s="33"/>
      <c r="D80" s="33"/>
      <c r="E80" s="33"/>
      <c r="F80" s="33"/>
      <c r="G80" s="33"/>
      <c r="H80" s="33"/>
      <c r="I80" s="33"/>
      <c r="J80" s="33"/>
      <c r="K80" s="33"/>
      <c r="L80" s="99"/>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44"/>
      <c r="J81" s="44"/>
      <c r="K81" s="44"/>
      <c r="L81" s="99"/>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46"/>
      <c r="J85" s="46"/>
      <c r="K85" s="46"/>
      <c r="L85" s="99"/>
      <c r="S85" s="33"/>
      <c r="T85" s="33"/>
      <c r="U85" s="33"/>
      <c r="V85" s="33"/>
      <c r="W85" s="33"/>
      <c r="X85" s="33"/>
      <c r="Y85" s="33"/>
      <c r="Z85" s="33"/>
      <c r="AA85" s="33"/>
      <c r="AB85" s="33"/>
      <c r="AC85" s="33"/>
      <c r="AD85" s="33"/>
      <c r="AE85" s="33"/>
    </row>
    <row r="86" spans="1:31" s="2" customFormat="1" ht="24.95" customHeight="1">
      <c r="A86" s="33"/>
      <c r="B86" s="34"/>
      <c r="C86" s="22" t="s">
        <v>167</v>
      </c>
      <c r="D86" s="33"/>
      <c r="E86" s="33"/>
      <c r="F86" s="33"/>
      <c r="G86" s="33"/>
      <c r="H86" s="33"/>
      <c r="I86" s="33"/>
      <c r="J86" s="33"/>
      <c r="K86" s="33"/>
      <c r="L86" s="99"/>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33"/>
      <c r="J87" s="33"/>
      <c r="K87" s="33"/>
      <c r="L87" s="99"/>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33"/>
      <c r="J88" s="33"/>
      <c r="K88" s="33"/>
      <c r="L88" s="99"/>
      <c r="S88" s="33"/>
      <c r="T88" s="33"/>
      <c r="U88" s="33"/>
      <c r="V88" s="33"/>
      <c r="W88" s="33"/>
      <c r="X88" s="33"/>
      <c r="Y88" s="33"/>
      <c r="Z88" s="33"/>
      <c r="AA88" s="33"/>
      <c r="AB88" s="33"/>
      <c r="AC88" s="33"/>
      <c r="AD88" s="33"/>
      <c r="AE88" s="33"/>
    </row>
    <row r="89" spans="1:31" s="2" customFormat="1" ht="16.5" customHeight="1">
      <c r="A89" s="33"/>
      <c r="B89" s="34"/>
      <c r="C89" s="33"/>
      <c r="D89" s="33"/>
      <c r="E89" s="326" t="str">
        <f>E7</f>
        <v>Rekonstrukce koupelen</v>
      </c>
      <c r="F89" s="327"/>
      <c r="G89" s="327"/>
      <c r="H89" s="327"/>
      <c r="I89" s="33"/>
      <c r="J89" s="33"/>
      <c r="K89" s="33"/>
      <c r="L89" s="99"/>
      <c r="S89" s="33"/>
      <c r="T89" s="33"/>
      <c r="U89" s="33"/>
      <c r="V89" s="33"/>
      <c r="W89" s="33"/>
      <c r="X89" s="33"/>
      <c r="Y89" s="33"/>
      <c r="Z89" s="33"/>
      <c r="AA89" s="33"/>
      <c r="AB89" s="33"/>
      <c r="AC89" s="33"/>
      <c r="AD89" s="33"/>
      <c r="AE89" s="33"/>
    </row>
    <row r="90" spans="2:12" s="1" customFormat="1" ht="12" customHeight="1">
      <c r="B90" s="21"/>
      <c r="C90" s="28" t="s">
        <v>139</v>
      </c>
      <c r="L90" s="21"/>
    </row>
    <row r="91" spans="2:12" s="1" customFormat="1" ht="16.5" customHeight="1">
      <c r="B91" s="21"/>
      <c r="E91" s="326" t="s">
        <v>140</v>
      </c>
      <c r="F91" s="301"/>
      <c r="G91" s="301"/>
      <c r="H91" s="301"/>
      <c r="L91" s="21"/>
    </row>
    <row r="92" spans="2:12" s="1" customFormat="1" ht="12" customHeight="1">
      <c r="B92" s="21"/>
      <c r="C92" s="28" t="s">
        <v>141</v>
      </c>
      <c r="L92" s="21"/>
    </row>
    <row r="93" spans="1:31" s="2" customFormat="1" ht="16.5" customHeight="1">
      <c r="A93" s="33"/>
      <c r="B93" s="34"/>
      <c r="C93" s="33"/>
      <c r="D93" s="33"/>
      <c r="E93" s="328" t="s">
        <v>142</v>
      </c>
      <c r="F93" s="329"/>
      <c r="G93" s="329"/>
      <c r="H93" s="329"/>
      <c r="I93" s="33"/>
      <c r="J93" s="33"/>
      <c r="K93" s="33"/>
      <c r="L93" s="99"/>
      <c r="S93" s="33"/>
      <c r="T93" s="33"/>
      <c r="U93" s="33"/>
      <c r="V93" s="33"/>
      <c r="W93" s="33"/>
      <c r="X93" s="33"/>
      <c r="Y93" s="33"/>
      <c r="Z93" s="33"/>
      <c r="AA93" s="33"/>
      <c r="AB93" s="33"/>
      <c r="AC93" s="33"/>
      <c r="AD93" s="33"/>
      <c r="AE93" s="33"/>
    </row>
    <row r="94" spans="1:31" s="2" customFormat="1" ht="12" customHeight="1">
      <c r="A94" s="33"/>
      <c r="B94" s="34"/>
      <c r="C94" s="28" t="s">
        <v>143</v>
      </c>
      <c r="D94" s="33"/>
      <c r="E94" s="33"/>
      <c r="F94" s="33"/>
      <c r="G94" s="33"/>
      <c r="H94" s="33"/>
      <c r="I94" s="33"/>
      <c r="J94" s="33"/>
      <c r="K94" s="33"/>
      <c r="L94" s="99"/>
      <c r="S94" s="33"/>
      <c r="T94" s="33"/>
      <c r="U94" s="33"/>
      <c r="V94" s="33"/>
      <c r="W94" s="33"/>
      <c r="X94" s="33"/>
      <c r="Y94" s="33"/>
      <c r="Z94" s="33"/>
      <c r="AA94" s="33"/>
      <c r="AB94" s="33"/>
      <c r="AC94" s="33"/>
      <c r="AD94" s="33"/>
      <c r="AE94" s="33"/>
    </row>
    <row r="95" spans="1:31" s="2" customFormat="1" ht="16.5" customHeight="1">
      <c r="A95" s="33"/>
      <c r="B95" s="34"/>
      <c r="C95" s="33"/>
      <c r="D95" s="33"/>
      <c r="E95" s="302" t="str">
        <f>E13</f>
        <v>3 - Kuchyňka typ A1-A4</v>
      </c>
      <c r="F95" s="329"/>
      <c r="G95" s="329"/>
      <c r="H95" s="329"/>
      <c r="I95" s="33"/>
      <c r="J95" s="33"/>
      <c r="K95" s="33"/>
      <c r="L95" s="99"/>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9"/>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28" t="s">
        <v>23</v>
      </c>
      <c r="J97" s="51" t="str">
        <f>IF(J16="","",J16)</f>
        <v>28. 8. 2018</v>
      </c>
      <c r="K97" s="33"/>
      <c r="L97" s="99"/>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9"/>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28" t="s">
        <v>31</v>
      </c>
      <c r="J99" s="31" t="str">
        <f>E25</f>
        <v>PROJECTICA s.r.o.</v>
      </c>
      <c r="K99" s="33"/>
      <c r="L99" s="99"/>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28" t="s">
        <v>34</v>
      </c>
      <c r="J100" s="31" t="str">
        <f>E28</f>
        <v xml:space="preserve"> </v>
      </c>
      <c r="K100" s="33"/>
      <c r="L100" s="99"/>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11" customFormat="1" ht="29.25" customHeight="1">
      <c r="A102" s="123"/>
      <c r="B102" s="124"/>
      <c r="C102" s="125" t="s">
        <v>168</v>
      </c>
      <c r="D102" s="126" t="s">
        <v>56</v>
      </c>
      <c r="E102" s="126" t="s">
        <v>52</v>
      </c>
      <c r="F102" s="126" t="s">
        <v>53</v>
      </c>
      <c r="G102" s="126" t="s">
        <v>169</v>
      </c>
      <c r="H102" s="126" t="s">
        <v>170</v>
      </c>
      <c r="I102" s="126" t="s">
        <v>171</v>
      </c>
      <c r="J102" s="126" t="s">
        <v>148</v>
      </c>
      <c r="K102" s="127" t="s">
        <v>172</v>
      </c>
      <c r="L102" s="128"/>
      <c r="M102" s="59" t="s">
        <v>3</v>
      </c>
      <c r="N102" s="60" t="s">
        <v>41</v>
      </c>
      <c r="O102" s="60" t="s">
        <v>173</v>
      </c>
      <c r="P102" s="60" t="s">
        <v>174</v>
      </c>
      <c r="Q102" s="60" t="s">
        <v>175</v>
      </c>
      <c r="R102" s="60" t="s">
        <v>176</v>
      </c>
      <c r="S102" s="60" t="s">
        <v>177</v>
      </c>
      <c r="T102" s="61" t="s">
        <v>178</v>
      </c>
      <c r="U102" s="123"/>
      <c r="V102" s="123"/>
      <c r="W102" s="123"/>
      <c r="X102" s="123"/>
      <c r="Y102" s="123"/>
      <c r="Z102" s="123"/>
      <c r="AA102" s="123"/>
      <c r="AB102" s="123"/>
      <c r="AC102" s="123"/>
      <c r="AD102" s="123"/>
      <c r="AE102" s="123"/>
    </row>
    <row r="103" spans="1:63" s="2" customFormat="1" ht="22.9" customHeight="1">
      <c r="A103" s="33"/>
      <c r="B103" s="34"/>
      <c r="C103" s="66" t="s">
        <v>179</v>
      </c>
      <c r="D103" s="33"/>
      <c r="E103" s="33"/>
      <c r="F103" s="33"/>
      <c r="G103" s="33"/>
      <c r="H103" s="33"/>
      <c r="I103" s="33"/>
      <c r="J103" s="129">
        <f>BK103</f>
        <v>0</v>
      </c>
      <c r="K103" s="33"/>
      <c r="L103" s="34"/>
      <c r="M103" s="62"/>
      <c r="N103" s="52"/>
      <c r="O103" s="63"/>
      <c r="P103" s="130">
        <f>P104+P126</f>
        <v>0</v>
      </c>
      <c r="Q103" s="63"/>
      <c r="R103" s="130">
        <f>R104+R126</f>
        <v>0.19137900000000002</v>
      </c>
      <c r="S103" s="63"/>
      <c r="T103" s="131">
        <f>T104+T126</f>
        <v>1.414885</v>
      </c>
      <c r="U103" s="33"/>
      <c r="V103" s="33"/>
      <c r="W103" s="33"/>
      <c r="X103" s="33"/>
      <c r="Y103" s="33"/>
      <c r="Z103" s="33"/>
      <c r="AA103" s="33"/>
      <c r="AB103" s="33"/>
      <c r="AC103" s="33"/>
      <c r="AD103" s="33"/>
      <c r="AE103" s="33"/>
      <c r="AT103" s="18" t="s">
        <v>70</v>
      </c>
      <c r="AU103" s="18" t="s">
        <v>149</v>
      </c>
      <c r="BK103" s="132">
        <f>BK104+BK126</f>
        <v>0</v>
      </c>
    </row>
    <row r="104" spans="2:63" s="12" customFormat="1" ht="25.9" customHeight="1">
      <c r="B104" s="133"/>
      <c r="D104" s="134" t="s">
        <v>70</v>
      </c>
      <c r="E104" s="135" t="s">
        <v>180</v>
      </c>
      <c r="F104" s="135" t="s">
        <v>181</v>
      </c>
      <c r="I104" s="136"/>
      <c r="J104" s="137">
        <f>BK104</f>
        <v>0</v>
      </c>
      <c r="L104" s="133"/>
      <c r="M104" s="138"/>
      <c r="N104" s="139"/>
      <c r="O104" s="139"/>
      <c r="P104" s="140">
        <f>P105+P112+P118+P124</f>
        <v>0</v>
      </c>
      <c r="Q104" s="139"/>
      <c r="R104" s="140">
        <f>R105+R112+R118+R124</f>
        <v>0.033395</v>
      </c>
      <c r="S104" s="139"/>
      <c r="T104" s="141">
        <f>T105+T112+T118+T124</f>
        <v>0.0966</v>
      </c>
      <c r="AR104" s="134" t="s">
        <v>15</v>
      </c>
      <c r="AT104" s="142" t="s">
        <v>70</v>
      </c>
      <c r="AU104" s="142" t="s">
        <v>71</v>
      </c>
      <c r="AY104" s="134" t="s">
        <v>182</v>
      </c>
      <c r="BK104" s="143">
        <f>BK105+BK112+BK118+BK124</f>
        <v>0</v>
      </c>
    </row>
    <row r="105" spans="2:63" s="12" customFormat="1" ht="22.9" customHeight="1">
      <c r="B105" s="133"/>
      <c r="D105" s="134" t="s">
        <v>70</v>
      </c>
      <c r="E105" s="144" t="s">
        <v>126</v>
      </c>
      <c r="F105" s="144" t="s">
        <v>203</v>
      </c>
      <c r="I105" s="136"/>
      <c r="J105" s="145">
        <f>BK105</f>
        <v>0</v>
      </c>
      <c r="L105" s="133"/>
      <c r="M105" s="138"/>
      <c r="N105" s="139"/>
      <c r="O105" s="139"/>
      <c r="P105" s="140">
        <f>SUM(P106:P111)</f>
        <v>0</v>
      </c>
      <c r="Q105" s="139"/>
      <c r="R105" s="140">
        <f>SUM(R106:R111)</f>
        <v>0.033075</v>
      </c>
      <c r="S105" s="139"/>
      <c r="T105" s="141">
        <f>SUM(T106:T111)</f>
        <v>0</v>
      </c>
      <c r="AR105" s="134" t="s">
        <v>15</v>
      </c>
      <c r="AT105" s="142" t="s">
        <v>70</v>
      </c>
      <c r="AU105" s="142" t="s">
        <v>15</v>
      </c>
      <c r="AY105" s="134" t="s">
        <v>182</v>
      </c>
      <c r="BK105" s="143">
        <f>SUM(BK106:BK111)</f>
        <v>0</v>
      </c>
    </row>
    <row r="106" spans="1:65" s="2" customFormat="1" ht="36">
      <c r="A106" s="33"/>
      <c r="B106" s="146"/>
      <c r="C106" s="147" t="s">
        <v>15</v>
      </c>
      <c r="D106" s="346" t="s">
        <v>184</v>
      </c>
      <c r="E106" s="148" t="s">
        <v>204</v>
      </c>
      <c r="F106" s="149" t="s">
        <v>205</v>
      </c>
      <c r="G106" s="150" t="s">
        <v>187</v>
      </c>
      <c r="H106" s="151">
        <v>2.1</v>
      </c>
      <c r="I106" s="152"/>
      <c r="J106" s="153">
        <f>ROUND(I106*H106,2)</f>
        <v>0</v>
      </c>
      <c r="K106" s="149" t="s">
        <v>188</v>
      </c>
      <c r="L106" s="34"/>
      <c r="M106" s="154" t="s">
        <v>3</v>
      </c>
      <c r="N106" s="155" t="s">
        <v>42</v>
      </c>
      <c r="O106" s="54"/>
      <c r="P106" s="156">
        <f>O106*H106</f>
        <v>0</v>
      </c>
      <c r="Q106" s="156">
        <v>0.01575</v>
      </c>
      <c r="R106" s="156">
        <f>Q106*H106</f>
        <v>0.033075</v>
      </c>
      <c r="S106" s="156">
        <v>0</v>
      </c>
      <c r="T106" s="157">
        <f>S106*H106</f>
        <v>0</v>
      </c>
      <c r="U106" s="33"/>
      <c r="V106" s="33"/>
      <c r="W106" s="33"/>
      <c r="X106" s="33"/>
      <c r="Y106" s="33"/>
      <c r="Z106" s="33"/>
      <c r="AA106" s="33"/>
      <c r="AB106" s="33"/>
      <c r="AC106" s="33"/>
      <c r="AD106" s="33"/>
      <c r="AE106" s="33"/>
      <c r="AR106" s="158" t="s">
        <v>87</v>
      </c>
      <c r="AT106" s="158" t="s">
        <v>184</v>
      </c>
      <c r="AU106" s="158" t="s">
        <v>79</v>
      </c>
      <c r="AY106" s="18" t="s">
        <v>182</v>
      </c>
      <c r="BE106" s="159">
        <f>IF(N106="základní",J106,0)</f>
        <v>0</v>
      </c>
      <c r="BF106" s="159">
        <f>IF(N106="snížená",J106,0)</f>
        <v>0</v>
      </c>
      <c r="BG106" s="159">
        <f>IF(N106="zákl. přenesená",J106,0)</f>
        <v>0</v>
      </c>
      <c r="BH106" s="159">
        <f>IF(N106="sníž. přenesená",J106,0)</f>
        <v>0</v>
      </c>
      <c r="BI106" s="159">
        <f>IF(N106="nulová",J106,0)</f>
        <v>0</v>
      </c>
      <c r="BJ106" s="18" t="s">
        <v>15</v>
      </c>
      <c r="BK106" s="159">
        <f>ROUND(I106*H106,2)</f>
        <v>0</v>
      </c>
      <c r="BL106" s="18" t="s">
        <v>87</v>
      </c>
      <c r="BM106" s="158" t="s">
        <v>735</v>
      </c>
    </row>
    <row r="107" spans="2:51" s="13" customFormat="1" ht="12">
      <c r="B107" s="160"/>
      <c r="D107" s="347" t="s">
        <v>190</v>
      </c>
      <c r="E107" s="161" t="s">
        <v>3</v>
      </c>
      <c r="F107" s="162" t="s">
        <v>499</v>
      </c>
      <c r="H107" s="163">
        <v>2.1</v>
      </c>
      <c r="I107" s="164"/>
      <c r="L107" s="160"/>
      <c r="M107" s="165"/>
      <c r="N107" s="166"/>
      <c r="O107" s="166"/>
      <c r="P107" s="166"/>
      <c r="Q107" s="166"/>
      <c r="R107" s="166"/>
      <c r="S107" s="166"/>
      <c r="T107" s="167"/>
      <c r="AT107" s="161" t="s">
        <v>190</v>
      </c>
      <c r="AU107" s="161" t="s">
        <v>79</v>
      </c>
      <c r="AV107" s="13" t="s">
        <v>79</v>
      </c>
      <c r="AW107" s="13" t="s">
        <v>33</v>
      </c>
      <c r="AX107" s="13" t="s">
        <v>15</v>
      </c>
      <c r="AY107" s="161" t="s">
        <v>182</v>
      </c>
    </row>
    <row r="108" spans="1:65" s="2" customFormat="1" ht="33" customHeight="1">
      <c r="A108" s="33"/>
      <c r="B108" s="146"/>
      <c r="C108" s="147" t="s">
        <v>79</v>
      </c>
      <c r="D108" s="346" t="s">
        <v>184</v>
      </c>
      <c r="E108" s="148" t="s">
        <v>211</v>
      </c>
      <c r="F108" s="149" t="s">
        <v>212</v>
      </c>
      <c r="G108" s="150" t="s">
        <v>187</v>
      </c>
      <c r="H108" s="151">
        <v>8</v>
      </c>
      <c r="I108" s="152"/>
      <c r="J108" s="153">
        <f>ROUND(I108*H108,2)</f>
        <v>0</v>
      </c>
      <c r="K108" s="149" t="s">
        <v>188</v>
      </c>
      <c r="L108" s="34"/>
      <c r="M108" s="154" t="s">
        <v>3</v>
      </c>
      <c r="N108" s="155" t="s">
        <v>42</v>
      </c>
      <c r="O108" s="54"/>
      <c r="P108" s="156">
        <f>O108*H108</f>
        <v>0</v>
      </c>
      <c r="Q108" s="156">
        <v>0</v>
      </c>
      <c r="R108" s="156">
        <f>Q108*H108</f>
        <v>0</v>
      </c>
      <c r="S108" s="156">
        <v>0</v>
      </c>
      <c r="T108" s="157">
        <f>S108*H108</f>
        <v>0</v>
      </c>
      <c r="U108" s="33"/>
      <c r="V108" s="33"/>
      <c r="W108" s="33"/>
      <c r="X108" s="33"/>
      <c r="Y108" s="33"/>
      <c r="Z108" s="33"/>
      <c r="AA108" s="33"/>
      <c r="AB108" s="33"/>
      <c r="AC108" s="33"/>
      <c r="AD108" s="33"/>
      <c r="AE108" s="33"/>
      <c r="AR108" s="158" t="s">
        <v>87</v>
      </c>
      <c r="AT108" s="158" t="s">
        <v>184</v>
      </c>
      <c r="AU108" s="158" t="s">
        <v>79</v>
      </c>
      <c r="AY108" s="18" t="s">
        <v>182</v>
      </c>
      <c r="BE108" s="159">
        <f>IF(N108="základní",J108,0)</f>
        <v>0</v>
      </c>
      <c r="BF108" s="159">
        <f>IF(N108="snížená",J108,0)</f>
        <v>0</v>
      </c>
      <c r="BG108" s="159">
        <f>IF(N108="zákl. přenesená",J108,0)</f>
        <v>0</v>
      </c>
      <c r="BH108" s="159">
        <f>IF(N108="sníž. přenesená",J108,0)</f>
        <v>0</v>
      </c>
      <c r="BI108" s="159">
        <f>IF(N108="nulová",J108,0)</f>
        <v>0</v>
      </c>
      <c r="BJ108" s="18" t="s">
        <v>15</v>
      </c>
      <c r="BK108" s="159">
        <f>ROUND(I108*H108,2)</f>
        <v>0</v>
      </c>
      <c r="BL108" s="18" t="s">
        <v>87</v>
      </c>
      <c r="BM108" s="158" t="s">
        <v>736</v>
      </c>
    </row>
    <row r="109" spans="1:65" s="2" customFormat="1" ht="36">
      <c r="A109" s="33"/>
      <c r="B109" s="146"/>
      <c r="C109" s="147" t="s">
        <v>75</v>
      </c>
      <c r="D109" s="346" t="s">
        <v>184</v>
      </c>
      <c r="E109" s="148" t="s">
        <v>214</v>
      </c>
      <c r="F109" s="149" t="s">
        <v>215</v>
      </c>
      <c r="G109" s="150" t="s">
        <v>187</v>
      </c>
      <c r="H109" s="151">
        <v>7</v>
      </c>
      <c r="I109" s="152"/>
      <c r="J109" s="153">
        <f>ROUND(I109*H109,2)</f>
        <v>0</v>
      </c>
      <c r="K109" s="149" t="s">
        <v>188</v>
      </c>
      <c r="L109" s="34"/>
      <c r="M109" s="154" t="s">
        <v>3</v>
      </c>
      <c r="N109" s="155" t="s">
        <v>42</v>
      </c>
      <c r="O109" s="54"/>
      <c r="P109" s="156">
        <f>O109*H109</f>
        <v>0</v>
      </c>
      <c r="Q109" s="156">
        <v>0</v>
      </c>
      <c r="R109" s="156">
        <f>Q109*H109</f>
        <v>0</v>
      </c>
      <c r="S109" s="156">
        <v>0</v>
      </c>
      <c r="T109" s="157">
        <f>S109*H109</f>
        <v>0</v>
      </c>
      <c r="U109" s="33"/>
      <c r="V109" s="33"/>
      <c r="W109" s="33"/>
      <c r="X109" s="33"/>
      <c r="Y109" s="33"/>
      <c r="Z109" s="33"/>
      <c r="AA109" s="33"/>
      <c r="AB109" s="33"/>
      <c r="AC109" s="33"/>
      <c r="AD109" s="33"/>
      <c r="AE109" s="33"/>
      <c r="AR109" s="158" t="s">
        <v>87</v>
      </c>
      <c r="AT109" s="158" t="s">
        <v>184</v>
      </c>
      <c r="AU109" s="158" t="s">
        <v>79</v>
      </c>
      <c r="AY109" s="18" t="s">
        <v>182</v>
      </c>
      <c r="BE109" s="159">
        <f>IF(N109="základní",J109,0)</f>
        <v>0</v>
      </c>
      <c r="BF109" s="159">
        <f>IF(N109="snížená",J109,0)</f>
        <v>0</v>
      </c>
      <c r="BG109" s="159">
        <f>IF(N109="zákl. přenesená",J109,0)</f>
        <v>0</v>
      </c>
      <c r="BH109" s="159">
        <f>IF(N109="sníž. přenesená",J109,0)</f>
        <v>0</v>
      </c>
      <c r="BI109" s="159">
        <f>IF(N109="nulová",J109,0)</f>
        <v>0</v>
      </c>
      <c r="BJ109" s="18" t="s">
        <v>15</v>
      </c>
      <c r="BK109" s="159">
        <f>ROUND(I109*H109,2)</f>
        <v>0</v>
      </c>
      <c r="BL109" s="18" t="s">
        <v>87</v>
      </c>
      <c r="BM109" s="158" t="s">
        <v>737</v>
      </c>
    </row>
    <row r="110" spans="2:51" s="15" customFormat="1" ht="12">
      <c r="B110" s="176"/>
      <c r="D110" s="347" t="s">
        <v>190</v>
      </c>
      <c r="E110" s="177" t="s">
        <v>3</v>
      </c>
      <c r="F110" s="178" t="s">
        <v>217</v>
      </c>
      <c r="H110" s="177" t="s">
        <v>3</v>
      </c>
      <c r="I110" s="179"/>
      <c r="L110" s="176"/>
      <c r="M110" s="180"/>
      <c r="N110" s="181"/>
      <c r="O110" s="181"/>
      <c r="P110" s="181"/>
      <c r="Q110" s="181"/>
      <c r="R110" s="181"/>
      <c r="S110" s="181"/>
      <c r="T110" s="182"/>
      <c r="AT110" s="177" t="s">
        <v>190</v>
      </c>
      <c r="AU110" s="177" t="s">
        <v>79</v>
      </c>
      <c r="AV110" s="15" t="s">
        <v>15</v>
      </c>
      <c r="AW110" s="15" t="s">
        <v>33</v>
      </c>
      <c r="AX110" s="15" t="s">
        <v>71</v>
      </c>
      <c r="AY110" s="177" t="s">
        <v>182</v>
      </c>
    </row>
    <row r="111" spans="2:51" s="13" customFormat="1" ht="12">
      <c r="B111" s="160"/>
      <c r="D111" s="347" t="s">
        <v>190</v>
      </c>
      <c r="E111" s="161" t="s">
        <v>3</v>
      </c>
      <c r="F111" s="162" t="s">
        <v>502</v>
      </c>
      <c r="H111" s="163">
        <v>7</v>
      </c>
      <c r="I111" s="164"/>
      <c r="L111" s="160"/>
      <c r="M111" s="165"/>
      <c r="N111" s="166"/>
      <c r="O111" s="166"/>
      <c r="P111" s="166"/>
      <c r="Q111" s="166"/>
      <c r="R111" s="166"/>
      <c r="S111" s="166"/>
      <c r="T111" s="167"/>
      <c r="AT111" s="161" t="s">
        <v>190</v>
      </c>
      <c r="AU111" s="161" t="s">
        <v>79</v>
      </c>
      <c r="AV111" s="13" t="s">
        <v>79</v>
      </c>
      <c r="AW111" s="13" t="s">
        <v>33</v>
      </c>
      <c r="AX111" s="13" t="s">
        <v>15</v>
      </c>
      <c r="AY111" s="161" t="s">
        <v>182</v>
      </c>
    </row>
    <row r="112" spans="2:63" s="12" customFormat="1" ht="22.9" customHeight="1">
      <c r="B112" s="133"/>
      <c r="D112" s="348" t="s">
        <v>70</v>
      </c>
      <c r="E112" s="144" t="s">
        <v>219</v>
      </c>
      <c r="F112" s="144" t="s">
        <v>220</v>
      </c>
      <c r="I112" s="136"/>
      <c r="J112" s="145">
        <f>BK112</f>
        <v>0</v>
      </c>
      <c r="L112" s="133"/>
      <c r="M112" s="138"/>
      <c r="N112" s="139"/>
      <c r="O112" s="139"/>
      <c r="P112" s="140">
        <f>P113+P115</f>
        <v>0</v>
      </c>
      <c r="Q112" s="139"/>
      <c r="R112" s="140">
        <f>R113+R115</f>
        <v>0.00032</v>
      </c>
      <c r="S112" s="139"/>
      <c r="T112" s="141">
        <f>T113+T115</f>
        <v>0.0966</v>
      </c>
      <c r="AR112" s="134" t="s">
        <v>15</v>
      </c>
      <c r="AT112" s="142" t="s">
        <v>70</v>
      </c>
      <c r="AU112" s="142" t="s">
        <v>15</v>
      </c>
      <c r="AY112" s="134" t="s">
        <v>182</v>
      </c>
      <c r="BK112" s="143">
        <f>BK113+BK115</f>
        <v>0</v>
      </c>
    </row>
    <row r="113" spans="2:63" s="12" customFormat="1" ht="20.85" customHeight="1">
      <c r="B113" s="133"/>
      <c r="D113" s="348" t="s">
        <v>70</v>
      </c>
      <c r="E113" s="144" t="s">
        <v>221</v>
      </c>
      <c r="F113" s="144" t="s">
        <v>222</v>
      </c>
      <c r="I113" s="136"/>
      <c r="J113" s="145">
        <f>BK113</f>
        <v>0</v>
      </c>
      <c r="L113" s="133"/>
      <c r="M113" s="138"/>
      <c r="N113" s="139"/>
      <c r="O113" s="139"/>
      <c r="P113" s="140">
        <f>P114</f>
        <v>0</v>
      </c>
      <c r="Q113" s="139"/>
      <c r="R113" s="140">
        <f>R114</f>
        <v>0.00032</v>
      </c>
      <c r="S113" s="139"/>
      <c r="T113" s="141">
        <f>T114</f>
        <v>0</v>
      </c>
      <c r="AR113" s="134" t="s">
        <v>15</v>
      </c>
      <c r="AT113" s="142" t="s">
        <v>70</v>
      </c>
      <c r="AU113" s="142" t="s">
        <v>79</v>
      </c>
      <c r="AY113" s="134" t="s">
        <v>182</v>
      </c>
      <c r="BK113" s="143">
        <f>BK114</f>
        <v>0</v>
      </c>
    </row>
    <row r="114" spans="1:65" s="2" customFormat="1" ht="36">
      <c r="A114" s="33"/>
      <c r="B114" s="146"/>
      <c r="C114" s="147" t="s">
        <v>87</v>
      </c>
      <c r="D114" s="346" t="s">
        <v>184</v>
      </c>
      <c r="E114" s="148" t="s">
        <v>223</v>
      </c>
      <c r="F114" s="149" t="s">
        <v>224</v>
      </c>
      <c r="G114" s="150" t="s">
        <v>187</v>
      </c>
      <c r="H114" s="151">
        <v>8</v>
      </c>
      <c r="I114" s="152"/>
      <c r="J114" s="153">
        <f>ROUND(I114*H114,2)</f>
        <v>0</v>
      </c>
      <c r="K114" s="149" t="s">
        <v>188</v>
      </c>
      <c r="L114" s="34"/>
      <c r="M114" s="154" t="s">
        <v>3</v>
      </c>
      <c r="N114" s="155" t="s">
        <v>42</v>
      </c>
      <c r="O114" s="54"/>
      <c r="P114" s="156">
        <f>O114*H114</f>
        <v>0</v>
      </c>
      <c r="Q114" s="156">
        <v>4E-05</v>
      </c>
      <c r="R114" s="156">
        <f>Q114*H114</f>
        <v>0.00032</v>
      </c>
      <c r="S114" s="156">
        <v>0</v>
      </c>
      <c r="T114" s="157">
        <f>S114*H114</f>
        <v>0</v>
      </c>
      <c r="U114" s="33"/>
      <c r="V114" s="33"/>
      <c r="W114" s="33"/>
      <c r="X114" s="33"/>
      <c r="Y114" s="33"/>
      <c r="Z114" s="33"/>
      <c r="AA114" s="33"/>
      <c r="AB114" s="33"/>
      <c r="AC114" s="33"/>
      <c r="AD114" s="33"/>
      <c r="AE114" s="33"/>
      <c r="AR114" s="158" t="s">
        <v>87</v>
      </c>
      <c r="AT114" s="158" t="s">
        <v>184</v>
      </c>
      <c r="AU114" s="158" t="s">
        <v>75</v>
      </c>
      <c r="AY114" s="18" t="s">
        <v>182</v>
      </c>
      <c r="BE114" s="159">
        <f>IF(N114="základní",J114,0)</f>
        <v>0</v>
      </c>
      <c r="BF114" s="159">
        <f>IF(N114="snížená",J114,0)</f>
        <v>0</v>
      </c>
      <c r="BG114" s="159">
        <f>IF(N114="zákl. přenesená",J114,0)</f>
        <v>0</v>
      </c>
      <c r="BH114" s="159">
        <f>IF(N114="sníž. přenesená",J114,0)</f>
        <v>0</v>
      </c>
      <c r="BI114" s="159">
        <f>IF(N114="nulová",J114,0)</f>
        <v>0</v>
      </c>
      <c r="BJ114" s="18" t="s">
        <v>15</v>
      </c>
      <c r="BK114" s="159">
        <f>ROUND(I114*H114,2)</f>
        <v>0</v>
      </c>
      <c r="BL114" s="18" t="s">
        <v>87</v>
      </c>
      <c r="BM114" s="158" t="s">
        <v>738</v>
      </c>
    </row>
    <row r="115" spans="2:63" s="12" customFormat="1" ht="20.85" customHeight="1">
      <c r="B115" s="133"/>
      <c r="D115" s="348" t="s">
        <v>70</v>
      </c>
      <c r="E115" s="144" t="s">
        <v>227</v>
      </c>
      <c r="F115" s="144" t="s">
        <v>228</v>
      </c>
      <c r="I115" s="136"/>
      <c r="J115" s="145">
        <f>BK115</f>
        <v>0</v>
      </c>
      <c r="L115" s="133"/>
      <c r="M115" s="138"/>
      <c r="N115" s="139"/>
      <c r="O115" s="139"/>
      <c r="P115" s="140">
        <f>SUM(P116:P117)</f>
        <v>0</v>
      </c>
      <c r="Q115" s="139"/>
      <c r="R115" s="140">
        <f>SUM(R116:R117)</f>
        <v>0</v>
      </c>
      <c r="S115" s="139"/>
      <c r="T115" s="141">
        <f>SUM(T116:T117)</f>
        <v>0.0966</v>
      </c>
      <c r="AR115" s="134" t="s">
        <v>15</v>
      </c>
      <c r="AT115" s="142" t="s">
        <v>70</v>
      </c>
      <c r="AU115" s="142" t="s">
        <v>79</v>
      </c>
      <c r="AY115" s="134" t="s">
        <v>182</v>
      </c>
      <c r="BK115" s="143">
        <f>SUM(BK116:BK117)</f>
        <v>0</v>
      </c>
    </row>
    <row r="116" spans="1:65" s="2" customFormat="1" ht="36">
      <c r="A116" s="33"/>
      <c r="B116" s="146"/>
      <c r="C116" s="147" t="s">
        <v>111</v>
      </c>
      <c r="D116" s="346" t="s">
        <v>184</v>
      </c>
      <c r="E116" s="148" t="s">
        <v>236</v>
      </c>
      <c r="F116" s="149" t="s">
        <v>237</v>
      </c>
      <c r="G116" s="150" t="s">
        <v>187</v>
      </c>
      <c r="H116" s="151">
        <v>2.1</v>
      </c>
      <c r="I116" s="152"/>
      <c r="J116" s="153">
        <f>ROUND(I116*H116,2)</f>
        <v>0</v>
      </c>
      <c r="K116" s="149" t="s">
        <v>188</v>
      </c>
      <c r="L116" s="34"/>
      <c r="M116" s="154" t="s">
        <v>3</v>
      </c>
      <c r="N116" s="155" t="s">
        <v>42</v>
      </c>
      <c r="O116" s="54"/>
      <c r="P116" s="156">
        <f>O116*H116</f>
        <v>0</v>
      </c>
      <c r="Q116" s="156">
        <v>0</v>
      </c>
      <c r="R116" s="156">
        <f>Q116*H116</f>
        <v>0</v>
      </c>
      <c r="S116" s="156">
        <v>0.046</v>
      </c>
      <c r="T116" s="157">
        <f>S116*H116</f>
        <v>0.0966</v>
      </c>
      <c r="U116" s="33"/>
      <c r="V116" s="33"/>
      <c r="W116" s="33"/>
      <c r="X116" s="33"/>
      <c r="Y116" s="33"/>
      <c r="Z116" s="33"/>
      <c r="AA116" s="33"/>
      <c r="AB116" s="33"/>
      <c r="AC116" s="33"/>
      <c r="AD116" s="33"/>
      <c r="AE116" s="33"/>
      <c r="AR116" s="158" t="s">
        <v>87</v>
      </c>
      <c r="AT116" s="158" t="s">
        <v>184</v>
      </c>
      <c r="AU116" s="158" t="s">
        <v>75</v>
      </c>
      <c r="AY116" s="18" t="s">
        <v>182</v>
      </c>
      <c r="BE116" s="159">
        <f>IF(N116="základní",J116,0)</f>
        <v>0</v>
      </c>
      <c r="BF116" s="159">
        <f>IF(N116="snížená",J116,0)</f>
        <v>0</v>
      </c>
      <c r="BG116" s="159">
        <f>IF(N116="zákl. přenesená",J116,0)</f>
        <v>0</v>
      </c>
      <c r="BH116" s="159">
        <f>IF(N116="sníž. přenesená",J116,0)</f>
        <v>0</v>
      </c>
      <c r="BI116" s="159">
        <f>IF(N116="nulová",J116,0)</f>
        <v>0</v>
      </c>
      <c r="BJ116" s="18" t="s">
        <v>15</v>
      </c>
      <c r="BK116" s="159">
        <f>ROUND(I116*H116,2)</f>
        <v>0</v>
      </c>
      <c r="BL116" s="18" t="s">
        <v>87</v>
      </c>
      <c r="BM116" s="158" t="s">
        <v>739</v>
      </c>
    </row>
    <row r="117" spans="2:51" s="13" customFormat="1" ht="12">
      <c r="B117" s="160"/>
      <c r="D117" s="347" t="s">
        <v>190</v>
      </c>
      <c r="E117" s="161" t="s">
        <v>3</v>
      </c>
      <c r="F117" s="162" t="s">
        <v>499</v>
      </c>
      <c r="H117" s="163">
        <v>2.1</v>
      </c>
      <c r="I117" s="164"/>
      <c r="L117" s="160"/>
      <c r="M117" s="165"/>
      <c r="N117" s="166"/>
      <c r="O117" s="166"/>
      <c r="P117" s="166"/>
      <c r="Q117" s="166"/>
      <c r="R117" s="166"/>
      <c r="S117" s="166"/>
      <c r="T117" s="167"/>
      <c r="AT117" s="161" t="s">
        <v>190</v>
      </c>
      <c r="AU117" s="161" t="s">
        <v>75</v>
      </c>
      <c r="AV117" s="13" t="s">
        <v>79</v>
      </c>
      <c r="AW117" s="13" t="s">
        <v>33</v>
      </c>
      <c r="AX117" s="13" t="s">
        <v>15</v>
      </c>
      <c r="AY117" s="161" t="s">
        <v>182</v>
      </c>
    </row>
    <row r="118" spans="2:63" s="12" customFormat="1" ht="22.9" customHeight="1">
      <c r="B118" s="133"/>
      <c r="D118" s="348" t="s">
        <v>70</v>
      </c>
      <c r="E118" s="144" t="s">
        <v>240</v>
      </c>
      <c r="F118" s="144" t="s">
        <v>241</v>
      </c>
      <c r="I118" s="136"/>
      <c r="J118" s="145">
        <f>BK118</f>
        <v>0</v>
      </c>
      <c r="L118" s="133"/>
      <c r="M118" s="138"/>
      <c r="N118" s="139"/>
      <c r="O118" s="139"/>
      <c r="P118" s="140">
        <f>SUM(P119:P123)</f>
        <v>0</v>
      </c>
      <c r="Q118" s="139"/>
      <c r="R118" s="140">
        <f>SUM(R119:R123)</f>
        <v>0</v>
      </c>
      <c r="S118" s="139"/>
      <c r="T118" s="141">
        <f>SUM(T119:T123)</f>
        <v>0</v>
      </c>
      <c r="AR118" s="134" t="s">
        <v>15</v>
      </c>
      <c r="AT118" s="142" t="s">
        <v>70</v>
      </c>
      <c r="AU118" s="142" t="s">
        <v>15</v>
      </c>
      <c r="AY118" s="134" t="s">
        <v>182</v>
      </c>
      <c r="BK118" s="143">
        <f>SUM(BK119:BK123)</f>
        <v>0</v>
      </c>
    </row>
    <row r="119" spans="1:65" s="2" customFormat="1" ht="36">
      <c r="A119" s="33"/>
      <c r="B119" s="146"/>
      <c r="C119" s="147" t="s">
        <v>126</v>
      </c>
      <c r="D119" s="346" t="s">
        <v>184</v>
      </c>
      <c r="E119" s="148" t="s">
        <v>243</v>
      </c>
      <c r="F119" s="149" t="s">
        <v>244</v>
      </c>
      <c r="G119" s="150" t="s">
        <v>245</v>
      </c>
      <c r="H119" s="151">
        <v>1.415</v>
      </c>
      <c r="I119" s="152"/>
      <c r="J119" s="153">
        <f>ROUND(I119*H119,2)</f>
        <v>0</v>
      </c>
      <c r="K119" s="149" t="s">
        <v>188</v>
      </c>
      <c r="L119" s="34"/>
      <c r="M119" s="154" t="s">
        <v>3</v>
      </c>
      <c r="N119" s="155" t="s">
        <v>42</v>
      </c>
      <c r="O119" s="54"/>
      <c r="P119" s="156">
        <f>O119*H119</f>
        <v>0</v>
      </c>
      <c r="Q119" s="156">
        <v>0</v>
      </c>
      <c r="R119" s="156">
        <f>Q119*H119</f>
        <v>0</v>
      </c>
      <c r="S119" s="156">
        <v>0</v>
      </c>
      <c r="T119" s="157">
        <f>S119*H119</f>
        <v>0</v>
      </c>
      <c r="U119" s="33"/>
      <c r="V119" s="33"/>
      <c r="W119" s="33"/>
      <c r="X119" s="33"/>
      <c r="Y119" s="33"/>
      <c r="Z119" s="33"/>
      <c r="AA119" s="33"/>
      <c r="AB119" s="33"/>
      <c r="AC119" s="33"/>
      <c r="AD119" s="33"/>
      <c r="AE119" s="33"/>
      <c r="AR119" s="158" t="s">
        <v>87</v>
      </c>
      <c r="AT119" s="158" t="s">
        <v>184</v>
      </c>
      <c r="AU119" s="158" t="s">
        <v>79</v>
      </c>
      <c r="AY119" s="18" t="s">
        <v>182</v>
      </c>
      <c r="BE119" s="159">
        <f>IF(N119="základní",J119,0)</f>
        <v>0</v>
      </c>
      <c r="BF119" s="159">
        <f>IF(N119="snížená",J119,0)</f>
        <v>0</v>
      </c>
      <c r="BG119" s="159">
        <f>IF(N119="zákl. přenesená",J119,0)</f>
        <v>0</v>
      </c>
      <c r="BH119" s="159">
        <f>IF(N119="sníž. přenesená",J119,0)</f>
        <v>0</v>
      </c>
      <c r="BI119" s="159">
        <f>IF(N119="nulová",J119,0)</f>
        <v>0</v>
      </c>
      <c r="BJ119" s="18" t="s">
        <v>15</v>
      </c>
      <c r="BK119" s="159">
        <f>ROUND(I119*H119,2)</f>
        <v>0</v>
      </c>
      <c r="BL119" s="18" t="s">
        <v>87</v>
      </c>
      <c r="BM119" s="158" t="s">
        <v>740</v>
      </c>
    </row>
    <row r="120" spans="1:65" s="2" customFormat="1" ht="33" customHeight="1">
      <c r="A120" s="33"/>
      <c r="B120" s="146"/>
      <c r="C120" s="147" t="s">
        <v>129</v>
      </c>
      <c r="D120" s="346" t="s">
        <v>184</v>
      </c>
      <c r="E120" s="148" t="s">
        <v>248</v>
      </c>
      <c r="F120" s="149" t="s">
        <v>249</v>
      </c>
      <c r="G120" s="150" t="s">
        <v>245</v>
      </c>
      <c r="H120" s="151">
        <v>1.415</v>
      </c>
      <c r="I120" s="152"/>
      <c r="J120" s="153">
        <f>ROUND(I120*H120,2)</f>
        <v>0</v>
      </c>
      <c r="K120" s="149" t="s">
        <v>188</v>
      </c>
      <c r="L120" s="34"/>
      <c r="M120" s="154" t="s">
        <v>3</v>
      </c>
      <c r="N120" s="155" t="s">
        <v>42</v>
      </c>
      <c r="O120" s="54"/>
      <c r="P120" s="156">
        <f>O120*H120</f>
        <v>0</v>
      </c>
      <c r="Q120" s="156">
        <v>0</v>
      </c>
      <c r="R120" s="156">
        <f>Q120*H120</f>
        <v>0</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741</v>
      </c>
    </row>
    <row r="121" spans="1:65" s="2" customFormat="1" ht="44.25" customHeight="1">
      <c r="A121" s="33"/>
      <c r="B121" s="146"/>
      <c r="C121" s="147" t="s">
        <v>132</v>
      </c>
      <c r="D121" s="346" t="s">
        <v>184</v>
      </c>
      <c r="E121" s="148" t="s">
        <v>252</v>
      </c>
      <c r="F121" s="149" t="s">
        <v>253</v>
      </c>
      <c r="G121" s="150" t="s">
        <v>245</v>
      </c>
      <c r="H121" s="151">
        <v>42.45</v>
      </c>
      <c r="I121" s="152"/>
      <c r="J121" s="153">
        <f>ROUND(I121*H121,2)</f>
        <v>0</v>
      </c>
      <c r="K121" s="149" t="s">
        <v>188</v>
      </c>
      <c r="L121" s="34"/>
      <c r="M121" s="154" t="s">
        <v>3</v>
      </c>
      <c r="N121" s="155" t="s">
        <v>42</v>
      </c>
      <c r="O121" s="54"/>
      <c r="P121" s="156">
        <f>O121*H121</f>
        <v>0</v>
      </c>
      <c r="Q121" s="156">
        <v>0</v>
      </c>
      <c r="R121" s="156">
        <f>Q121*H121</f>
        <v>0</v>
      </c>
      <c r="S121" s="156">
        <v>0</v>
      </c>
      <c r="T121" s="157">
        <f>S121*H121</f>
        <v>0</v>
      </c>
      <c r="U121" s="33"/>
      <c r="V121" s="33"/>
      <c r="W121" s="33"/>
      <c r="X121" s="33"/>
      <c r="Y121" s="33"/>
      <c r="Z121" s="33"/>
      <c r="AA121" s="33"/>
      <c r="AB121" s="33"/>
      <c r="AC121" s="33"/>
      <c r="AD121" s="33"/>
      <c r="AE121" s="33"/>
      <c r="AR121" s="158" t="s">
        <v>87</v>
      </c>
      <c r="AT121" s="158" t="s">
        <v>184</v>
      </c>
      <c r="AU121" s="158" t="s">
        <v>79</v>
      </c>
      <c r="AY121" s="18" t="s">
        <v>182</v>
      </c>
      <c r="BE121" s="159">
        <f>IF(N121="základní",J121,0)</f>
        <v>0</v>
      </c>
      <c r="BF121" s="159">
        <f>IF(N121="snížená",J121,0)</f>
        <v>0</v>
      </c>
      <c r="BG121" s="159">
        <f>IF(N121="zákl. přenesená",J121,0)</f>
        <v>0</v>
      </c>
      <c r="BH121" s="159">
        <f>IF(N121="sníž. přenesená",J121,0)</f>
        <v>0</v>
      </c>
      <c r="BI121" s="159">
        <f>IF(N121="nulová",J121,0)</f>
        <v>0</v>
      </c>
      <c r="BJ121" s="18" t="s">
        <v>15</v>
      </c>
      <c r="BK121" s="159">
        <f>ROUND(I121*H121,2)</f>
        <v>0</v>
      </c>
      <c r="BL121" s="18" t="s">
        <v>87</v>
      </c>
      <c r="BM121" s="158" t="s">
        <v>742</v>
      </c>
    </row>
    <row r="122" spans="2:51" s="13" customFormat="1" ht="12">
      <c r="B122" s="160"/>
      <c r="D122" s="347" t="s">
        <v>190</v>
      </c>
      <c r="F122" s="162" t="s">
        <v>508</v>
      </c>
      <c r="H122" s="163">
        <v>42.45</v>
      </c>
      <c r="I122" s="164"/>
      <c r="L122" s="160"/>
      <c r="M122" s="165"/>
      <c r="N122" s="166"/>
      <c r="O122" s="166"/>
      <c r="P122" s="166"/>
      <c r="Q122" s="166"/>
      <c r="R122" s="166"/>
      <c r="S122" s="166"/>
      <c r="T122" s="167"/>
      <c r="AT122" s="161" t="s">
        <v>190</v>
      </c>
      <c r="AU122" s="161" t="s">
        <v>79</v>
      </c>
      <c r="AV122" s="13" t="s">
        <v>79</v>
      </c>
      <c r="AW122" s="13" t="s">
        <v>4</v>
      </c>
      <c r="AX122" s="13" t="s">
        <v>15</v>
      </c>
      <c r="AY122" s="161" t="s">
        <v>182</v>
      </c>
    </row>
    <row r="123" spans="1:65" s="2" customFormat="1" ht="44.25" customHeight="1">
      <c r="A123" s="33"/>
      <c r="B123" s="146"/>
      <c r="C123" s="147" t="s">
        <v>219</v>
      </c>
      <c r="D123" s="346" t="s">
        <v>184</v>
      </c>
      <c r="E123" s="148" t="s">
        <v>257</v>
      </c>
      <c r="F123" s="149" t="s">
        <v>258</v>
      </c>
      <c r="G123" s="150" t="s">
        <v>245</v>
      </c>
      <c r="H123" s="151">
        <v>1.415</v>
      </c>
      <c r="I123" s="152"/>
      <c r="J123" s="153">
        <f>ROUND(I123*H123,2)</f>
        <v>0</v>
      </c>
      <c r="K123" s="149" t="s">
        <v>188</v>
      </c>
      <c r="L123" s="34"/>
      <c r="M123" s="154" t="s">
        <v>3</v>
      </c>
      <c r="N123" s="155" t="s">
        <v>42</v>
      </c>
      <c r="O123" s="54"/>
      <c r="P123" s="156">
        <f>O123*H123</f>
        <v>0</v>
      </c>
      <c r="Q123" s="156">
        <v>0</v>
      </c>
      <c r="R123" s="156">
        <f>Q123*H123</f>
        <v>0</v>
      </c>
      <c r="S123" s="156">
        <v>0</v>
      </c>
      <c r="T123" s="157">
        <f>S123*H123</f>
        <v>0</v>
      </c>
      <c r="U123" s="33"/>
      <c r="V123" s="33"/>
      <c r="W123" s="33"/>
      <c r="X123" s="33"/>
      <c r="Y123" s="33"/>
      <c r="Z123" s="33"/>
      <c r="AA123" s="33"/>
      <c r="AB123" s="33"/>
      <c r="AC123" s="33"/>
      <c r="AD123" s="33"/>
      <c r="AE123" s="33"/>
      <c r="AR123" s="158" t="s">
        <v>87</v>
      </c>
      <c r="AT123" s="158" t="s">
        <v>184</v>
      </c>
      <c r="AU123" s="158" t="s">
        <v>79</v>
      </c>
      <c r="AY123" s="18" t="s">
        <v>182</v>
      </c>
      <c r="BE123" s="159">
        <f>IF(N123="základní",J123,0)</f>
        <v>0</v>
      </c>
      <c r="BF123" s="159">
        <f>IF(N123="snížená",J123,0)</f>
        <v>0</v>
      </c>
      <c r="BG123" s="159">
        <f>IF(N123="zákl. přenesená",J123,0)</f>
        <v>0</v>
      </c>
      <c r="BH123" s="159">
        <f>IF(N123="sníž. přenesená",J123,0)</f>
        <v>0</v>
      </c>
      <c r="BI123" s="159">
        <f>IF(N123="nulová",J123,0)</f>
        <v>0</v>
      </c>
      <c r="BJ123" s="18" t="s">
        <v>15</v>
      </c>
      <c r="BK123" s="159">
        <f>ROUND(I123*H123,2)</f>
        <v>0</v>
      </c>
      <c r="BL123" s="18" t="s">
        <v>87</v>
      </c>
      <c r="BM123" s="158" t="s">
        <v>743</v>
      </c>
    </row>
    <row r="124" spans="2:63" s="12" customFormat="1" ht="22.9" customHeight="1">
      <c r="B124" s="133"/>
      <c r="D124" s="348" t="s">
        <v>70</v>
      </c>
      <c r="E124" s="144" t="s">
        <v>260</v>
      </c>
      <c r="F124" s="144" t="s">
        <v>261</v>
      </c>
      <c r="I124" s="136"/>
      <c r="J124" s="145">
        <f>BK124</f>
        <v>0</v>
      </c>
      <c r="L124" s="133"/>
      <c r="M124" s="138"/>
      <c r="N124" s="139"/>
      <c r="O124" s="139"/>
      <c r="P124" s="140">
        <f>P125</f>
        <v>0</v>
      </c>
      <c r="Q124" s="139"/>
      <c r="R124" s="140">
        <f>R125</f>
        <v>0</v>
      </c>
      <c r="S124" s="139"/>
      <c r="T124" s="141">
        <f>T125</f>
        <v>0</v>
      </c>
      <c r="AR124" s="134" t="s">
        <v>15</v>
      </c>
      <c r="AT124" s="142" t="s">
        <v>70</v>
      </c>
      <c r="AU124" s="142" t="s">
        <v>15</v>
      </c>
      <c r="AY124" s="134" t="s">
        <v>182</v>
      </c>
      <c r="BK124" s="143">
        <f>BK125</f>
        <v>0</v>
      </c>
    </row>
    <row r="125" spans="1:65" s="2" customFormat="1" ht="55.5" customHeight="1">
      <c r="A125" s="33"/>
      <c r="B125" s="146"/>
      <c r="C125" s="147" t="s">
        <v>235</v>
      </c>
      <c r="D125" s="346" t="s">
        <v>184</v>
      </c>
      <c r="E125" s="148" t="s">
        <v>262</v>
      </c>
      <c r="F125" s="149" t="s">
        <v>263</v>
      </c>
      <c r="G125" s="150" t="s">
        <v>245</v>
      </c>
      <c r="H125" s="151">
        <v>0.033</v>
      </c>
      <c r="I125" s="152"/>
      <c r="J125" s="153">
        <f>ROUND(I125*H125,2)</f>
        <v>0</v>
      </c>
      <c r="K125" s="149" t="s">
        <v>188</v>
      </c>
      <c r="L125" s="34"/>
      <c r="M125" s="154" t="s">
        <v>3</v>
      </c>
      <c r="N125" s="155" t="s">
        <v>42</v>
      </c>
      <c r="O125" s="54"/>
      <c r="P125" s="156">
        <f>O125*H125</f>
        <v>0</v>
      </c>
      <c r="Q125" s="156">
        <v>0</v>
      </c>
      <c r="R125" s="156">
        <f>Q125*H125</f>
        <v>0</v>
      </c>
      <c r="S125" s="156">
        <v>0</v>
      </c>
      <c r="T125" s="157">
        <f>S125*H125</f>
        <v>0</v>
      </c>
      <c r="U125" s="33"/>
      <c r="V125" s="33"/>
      <c r="W125" s="33"/>
      <c r="X125" s="33"/>
      <c r="Y125" s="33"/>
      <c r="Z125" s="33"/>
      <c r="AA125" s="33"/>
      <c r="AB125" s="33"/>
      <c r="AC125" s="33"/>
      <c r="AD125" s="33"/>
      <c r="AE125" s="33"/>
      <c r="AR125" s="158" t="s">
        <v>87</v>
      </c>
      <c r="AT125" s="158" t="s">
        <v>184</v>
      </c>
      <c r="AU125" s="158" t="s">
        <v>79</v>
      </c>
      <c r="AY125" s="18" t="s">
        <v>182</v>
      </c>
      <c r="BE125" s="159">
        <f>IF(N125="základní",J125,0)</f>
        <v>0</v>
      </c>
      <c r="BF125" s="159">
        <f>IF(N125="snížená",J125,0)</f>
        <v>0</v>
      </c>
      <c r="BG125" s="159">
        <f>IF(N125="zákl. přenesená",J125,0)</f>
        <v>0</v>
      </c>
      <c r="BH125" s="159">
        <f>IF(N125="sníž. přenesená",J125,0)</f>
        <v>0</v>
      </c>
      <c r="BI125" s="159">
        <f>IF(N125="nulová",J125,0)</f>
        <v>0</v>
      </c>
      <c r="BJ125" s="18" t="s">
        <v>15</v>
      </c>
      <c r="BK125" s="159">
        <f>ROUND(I125*H125,2)</f>
        <v>0</v>
      </c>
      <c r="BL125" s="18" t="s">
        <v>87</v>
      </c>
      <c r="BM125" s="158" t="s">
        <v>744</v>
      </c>
    </row>
    <row r="126" spans="2:63" s="12" customFormat="1" ht="25.9" customHeight="1">
      <c r="B126" s="133"/>
      <c r="D126" s="348" t="s">
        <v>70</v>
      </c>
      <c r="E126" s="135" t="s">
        <v>265</v>
      </c>
      <c r="F126" s="135" t="s">
        <v>266</v>
      </c>
      <c r="I126" s="136"/>
      <c r="J126" s="137">
        <f>BK126</f>
        <v>0</v>
      </c>
      <c r="L126" s="133"/>
      <c r="M126" s="138"/>
      <c r="N126" s="139"/>
      <c r="O126" s="139"/>
      <c r="P126" s="140">
        <f>P127+P133+P143+P155</f>
        <v>0</v>
      </c>
      <c r="Q126" s="139"/>
      <c r="R126" s="140">
        <f>R127+R133+R143+R155</f>
        <v>0.157984</v>
      </c>
      <c r="S126" s="139"/>
      <c r="T126" s="141">
        <f>T127+T133+T143+T155</f>
        <v>1.318285</v>
      </c>
      <c r="AR126" s="134" t="s">
        <v>79</v>
      </c>
      <c r="AT126" s="142" t="s">
        <v>70</v>
      </c>
      <c r="AU126" s="142" t="s">
        <v>71</v>
      </c>
      <c r="AY126" s="134" t="s">
        <v>182</v>
      </c>
      <c r="BK126" s="143">
        <f>BK127+BK133+BK143+BK155</f>
        <v>0</v>
      </c>
    </row>
    <row r="127" spans="2:63" s="12" customFormat="1" ht="22.9" customHeight="1">
      <c r="B127" s="133"/>
      <c r="D127" s="348" t="s">
        <v>70</v>
      </c>
      <c r="E127" s="144" t="s">
        <v>326</v>
      </c>
      <c r="F127" s="144" t="s">
        <v>327</v>
      </c>
      <c r="I127" s="136"/>
      <c r="J127" s="145">
        <f>BK127</f>
        <v>0</v>
      </c>
      <c r="L127" s="133"/>
      <c r="M127" s="138"/>
      <c r="N127" s="139"/>
      <c r="O127" s="139"/>
      <c r="P127" s="140">
        <f>SUM(P128:P132)</f>
        <v>0</v>
      </c>
      <c r="Q127" s="139"/>
      <c r="R127" s="140">
        <f>SUM(R128:R132)</f>
        <v>0.10071000000000001</v>
      </c>
      <c r="S127" s="139"/>
      <c r="T127" s="141">
        <f>SUM(T128:T132)</f>
        <v>0.13768</v>
      </c>
      <c r="AR127" s="134" t="s">
        <v>79</v>
      </c>
      <c r="AT127" s="142" t="s">
        <v>70</v>
      </c>
      <c r="AU127" s="142" t="s">
        <v>15</v>
      </c>
      <c r="AY127" s="134" t="s">
        <v>182</v>
      </c>
      <c r="BK127" s="143">
        <f>SUM(BK128:BK132)</f>
        <v>0</v>
      </c>
    </row>
    <row r="128" spans="1:65" s="2" customFormat="1" ht="48">
      <c r="A128" s="33"/>
      <c r="B128" s="146"/>
      <c r="C128" s="147" t="s">
        <v>242</v>
      </c>
      <c r="D128" s="346" t="s">
        <v>184</v>
      </c>
      <c r="E128" s="148" t="s">
        <v>329</v>
      </c>
      <c r="F128" s="149" t="s">
        <v>330</v>
      </c>
      <c r="G128" s="150" t="s">
        <v>187</v>
      </c>
      <c r="H128" s="151">
        <v>8</v>
      </c>
      <c r="I128" s="152"/>
      <c r="J128" s="153">
        <f>ROUND(I128*H128,2)</f>
        <v>0</v>
      </c>
      <c r="K128" s="149" t="s">
        <v>3</v>
      </c>
      <c r="L128" s="34"/>
      <c r="M128" s="154" t="s">
        <v>3</v>
      </c>
      <c r="N128" s="155" t="s">
        <v>42</v>
      </c>
      <c r="O128" s="54"/>
      <c r="P128" s="156">
        <f>O128*H128</f>
        <v>0</v>
      </c>
      <c r="Q128" s="156">
        <v>0.01254</v>
      </c>
      <c r="R128" s="156">
        <f>Q128*H128</f>
        <v>0.10032</v>
      </c>
      <c r="S128" s="156">
        <v>0</v>
      </c>
      <c r="T128" s="157">
        <f>S128*H128</f>
        <v>0</v>
      </c>
      <c r="U128" s="33"/>
      <c r="V128" s="33"/>
      <c r="W128" s="33"/>
      <c r="X128" s="33"/>
      <c r="Y128" s="33"/>
      <c r="Z128" s="33"/>
      <c r="AA128" s="33"/>
      <c r="AB128" s="33"/>
      <c r="AC128" s="33"/>
      <c r="AD128" s="33"/>
      <c r="AE128" s="33"/>
      <c r="AR128" s="158" t="s">
        <v>269</v>
      </c>
      <c r="AT128" s="158" t="s">
        <v>184</v>
      </c>
      <c r="AU128" s="158" t="s">
        <v>79</v>
      </c>
      <c r="AY128" s="18" t="s">
        <v>182</v>
      </c>
      <c r="BE128" s="159">
        <f>IF(N128="základní",J128,0)</f>
        <v>0</v>
      </c>
      <c r="BF128" s="159">
        <f>IF(N128="snížená",J128,0)</f>
        <v>0</v>
      </c>
      <c r="BG128" s="159">
        <f>IF(N128="zákl. přenesená",J128,0)</f>
        <v>0</v>
      </c>
      <c r="BH128" s="159">
        <f>IF(N128="sníž. přenesená",J128,0)</f>
        <v>0</v>
      </c>
      <c r="BI128" s="159">
        <f>IF(N128="nulová",J128,0)</f>
        <v>0</v>
      </c>
      <c r="BJ128" s="18" t="s">
        <v>15</v>
      </c>
      <c r="BK128" s="159">
        <f>ROUND(I128*H128,2)</f>
        <v>0</v>
      </c>
      <c r="BL128" s="18" t="s">
        <v>269</v>
      </c>
      <c r="BM128" s="158" t="s">
        <v>745</v>
      </c>
    </row>
    <row r="129" spans="1:65" s="2" customFormat="1" ht="48">
      <c r="A129" s="33"/>
      <c r="B129" s="146"/>
      <c r="C129" s="147" t="s">
        <v>247</v>
      </c>
      <c r="D129" s="346" t="s">
        <v>184</v>
      </c>
      <c r="E129" s="148" t="s">
        <v>333</v>
      </c>
      <c r="F129" s="149" t="s">
        <v>334</v>
      </c>
      <c r="G129" s="150" t="s">
        <v>187</v>
      </c>
      <c r="H129" s="151">
        <v>8</v>
      </c>
      <c r="I129" s="152"/>
      <c r="J129" s="153">
        <f>ROUND(I129*H129,2)</f>
        <v>0</v>
      </c>
      <c r="K129" s="149" t="s">
        <v>188</v>
      </c>
      <c r="L129" s="34"/>
      <c r="M129" s="154" t="s">
        <v>3</v>
      </c>
      <c r="N129" s="155" t="s">
        <v>42</v>
      </c>
      <c r="O129" s="54"/>
      <c r="P129" s="156">
        <f>O129*H129</f>
        <v>0</v>
      </c>
      <c r="Q129" s="156">
        <v>0</v>
      </c>
      <c r="R129" s="156">
        <f>Q129*H129</f>
        <v>0</v>
      </c>
      <c r="S129" s="156">
        <v>0.01721</v>
      </c>
      <c r="T129" s="157">
        <f>S129*H129</f>
        <v>0.13768</v>
      </c>
      <c r="U129" s="33"/>
      <c r="V129" s="33"/>
      <c r="W129" s="33"/>
      <c r="X129" s="33"/>
      <c r="Y129" s="33"/>
      <c r="Z129" s="33"/>
      <c r="AA129" s="33"/>
      <c r="AB129" s="33"/>
      <c r="AC129" s="33"/>
      <c r="AD129" s="33"/>
      <c r="AE129" s="33"/>
      <c r="AR129" s="158" t="s">
        <v>269</v>
      </c>
      <c r="AT129" s="158" t="s">
        <v>184</v>
      </c>
      <c r="AU129" s="158" t="s">
        <v>79</v>
      </c>
      <c r="AY129" s="18" t="s">
        <v>182</v>
      </c>
      <c r="BE129" s="159">
        <f>IF(N129="základní",J129,0)</f>
        <v>0</v>
      </c>
      <c r="BF129" s="159">
        <f>IF(N129="snížená",J129,0)</f>
        <v>0</v>
      </c>
      <c r="BG129" s="159">
        <f>IF(N129="zákl. přenesená",J129,0)</f>
        <v>0</v>
      </c>
      <c r="BH129" s="159">
        <f>IF(N129="sníž. přenesená",J129,0)</f>
        <v>0</v>
      </c>
      <c r="BI129" s="159">
        <f>IF(N129="nulová",J129,0)</f>
        <v>0</v>
      </c>
      <c r="BJ129" s="18" t="s">
        <v>15</v>
      </c>
      <c r="BK129" s="159">
        <f>ROUND(I129*H129,2)</f>
        <v>0</v>
      </c>
      <c r="BL129" s="18" t="s">
        <v>269</v>
      </c>
      <c r="BM129" s="158" t="s">
        <v>746</v>
      </c>
    </row>
    <row r="130" spans="1:65" s="2" customFormat="1" ht="33" customHeight="1">
      <c r="A130" s="33"/>
      <c r="B130" s="146"/>
      <c r="C130" s="147" t="s">
        <v>251</v>
      </c>
      <c r="D130" s="346" t="s">
        <v>184</v>
      </c>
      <c r="E130" s="148" t="s">
        <v>337</v>
      </c>
      <c r="F130" s="149" t="s">
        <v>338</v>
      </c>
      <c r="G130" s="150" t="s">
        <v>300</v>
      </c>
      <c r="H130" s="151">
        <v>1</v>
      </c>
      <c r="I130" s="152"/>
      <c r="J130" s="153">
        <f>ROUND(I130*H130,2)</f>
        <v>0</v>
      </c>
      <c r="K130" s="149" t="s">
        <v>3</v>
      </c>
      <c r="L130" s="34"/>
      <c r="M130" s="154" t="s">
        <v>3</v>
      </c>
      <c r="N130" s="155" t="s">
        <v>42</v>
      </c>
      <c r="O130" s="54"/>
      <c r="P130" s="156">
        <f>O130*H130</f>
        <v>0</v>
      </c>
      <c r="Q130" s="156">
        <v>3E-05</v>
      </c>
      <c r="R130" s="156">
        <f>Q130*H130</f>
        <v>3E-05</v>
      </c>
      <c r="S130" s="156">
        <v>0</v>
      </c>
      <c r="T130" s="157">
        <f>S130*H130</f>
        <v>0</v>
      </c>
      <c r="U130" s="33"/>
      <c r="V130" s="33"/>
      <c r="W130" s="33"/>
      <c r="X130" s="33"/>
      <c r="Y130" s="33"/>
      <c r="Z130" s="33"/>
      <c r="AA130" s="33"/>
      <c r="AB130" s="33"/>
      <c r="AC130" s="33"/>
      <c r="AD130" s="33"/>
      <c r="AE130" s="33"/>
      <c r="AR130" s="158" t="s">
        <v>269</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269</v>
      </c>
      <c r="BM130" s="158" t="s">
        <v>747</v>
      </c>
    </row>
    <row r="131" spans="1:65" s="2" customFormat="1" ht="21.75" customHeight="1">
      <c r="A131" s="33"/>
      <c r="B131" s="146"/>
      <c r="C131" s="184" t="s">
        <v>256</v>
      </c>
      <c r="D131" s="349" t="s">
        <v>341</v>
      </c>
      <c r="E131" s="185" t="s">
        <v>342</v>
      </c>
      <c r="F131" s="186" t="s">
        <v>343</v>
      </c>
      <c r="G131" s="187" t="s">
        <v>300</v>
      </c>
      <c r="H131" s="188">
        <v>1</v>
      </c>
      <c r="I131" s="189"/>
      <c r="J131" s="190">
        <f>ROUND(I131*H131,2)</f>
        <v>0</v>
      </c>
      <c r="K131" s="186" t="s">
        <v>3</v>
      </c>
      <c r="L131" s="191"/>
      <c r="M131" s="192" t="s">
        <v>3</v>
      </c>
      <c r="N131" s="193" t="s">
        <v>42</v>
      </c>
      <c r="O131" s="54"/>
      <c r="P131" s="156">
        <f>O131*H131</f>
        <v>0</v>
      </c>
      <c r="Q131" s="156">
        <v>0.00036</v>
      </c>
      <c r="R131" s="156">
        <f>Q131*H131</f>
        <v>0.00036</v>
      </c>
      <c r="S131" s="156">
        <v>0</v>
      </c>
      <c r="T131" s="157">
        <f>S131*H131</f>
        <v>0</v>
      </c>
      <c r="U131" s="33"/>
      <c r="V131" s="33"/>
      <c r="W131" s="33"/>
      <c r="X131" s="33"/>
      <c r="Y131" s="33"/>
      <c r="Z131" s="33"/>
      <c r="AA131" s="33"/>
      <c r="AB131" s="33"/>
      <c r="AC131" s="33"/>
      <c r="AD131" s="33"/>
      <c r="AE131" s="33"/>
      <c r="AR131" s="158" t="s">
        <v>344</v>
      </c>
      <c r="AT131" s="158" t="s">
        <v>341</v>
      </c>
      <c r="AU131" s="158" t="s">
        <v>79</v>
      </c>
      <c r="AY131" s="18" t="s">
        <v>182</v>
      </c>
      <c r="BE131" s="159">
        <f>IF(N131="základní",J131,0)</f>
        <v>0</v>
      </c>
      <c r="BF131" s="159">
        <f>IF(N131="snížená",J131,0)</f>
        <v>0</v>
      </c>
      <c r="BG131" s="159">
        <f>IF(N131="zákl. přenesená",J131,0)</f>
        <v>0</v>
      </c>
      <c r="BH131" s="159">
        <f>IF(N131="sníž. přenesená",J131,0)</f>
        <v>0</v>
      </c>
      <c r="BI131" s="159">
        <f>IF(N131="nulová",J131,0)</f>
        <v>0</v>
      </c>
      <c r="BJ131" s="18" t="s">
        <v>15</v>
      </c>
      <c r="BK131" s="159">
        <f>ROUND(I131*H131,2)</f>
        <v>0</v>
      </c>
      <c r="BL131" s="18" t="s">
        <v>269</v>
      </c>
      <c r="BM131" s="158" t="s">
        <v>748</v>
      </c>
    </row>
    <row r="132" spans="1:65" s="2" customFormat="1" ht="44.25" customHeight="1">
      <c r="A132" s="33"/>
      <c r="B132" s="146"/>
      <c r="C132" s="147" t="s">
        <v>9</v>
      </c>
      <c r="D132" s="346" t="s">
        <v>184</v>
      </c>
      <c r="E132" s="148" t="s">
        <v>346</v>
      </c>
      <c r="F132" s="149" t="s">
        <v>347</v>
      </c>
      <c r="G132" s="150" t="s">
        <v>290</v>
      </c>
      <c r="H132" s="183"/>
      <c r="I132" s="152"/>
      <c r="J132" s="153">
        <f>ROUND(I132*H132,2)</f>
        <v>0</v>
      </c>
      <c r="K132" s="149" t="s">
        <v>188</v>
      </c>
      <c r="L132" s="34"/>
      <c r="M132" s="154" t="s">
        <v>3</v>
      </c>
      <c r="N132" s="155" t="s">
        <v>42</v>
      </c>
      <c r="O132" s="54"/>
      <c r="P132" s="156">
        <f>O132*H132</f>
        <v>0</v>
      </c>
      <c r="Q132" s="156">
        <v>0</v>
      </c>
      <c r="R132" s="156">
        <f>Q132*H132</f>
        <v>0</v>
      </c>
      <c r="S132" s="156">
        <v>0</v>
      </c>
      <c r="T132" s="157">
        <f>S132*H132</f>
        <v>0</v>
      </c>
      <c r="U132" s="33"/>
      <c r="V132" s="33"/>
      <c r="W132" s="33"/>
      <c r="X132" s="33"/>
      <c r="Y132" s="33"/>
      <c r="Z132" s="33"/>
      <c r="AA132" s="33"/>
      <c r="AB132" s="33"/>
      <c r="AC132" s="33"/>
      <c r="AD132" s="33"/>
      <c r="AE132" s="33"/>
      <c r="AR132" s="158" t="s">
        <v>269</v>
      </c>
      <c r="AT132" s="158" t="s">
        <v>184</v>
      </c>
      <c r="AU132" s="158" t="s">
        <v>79</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269</v>
      </c>
      <c r="BM132" s="158" t="s">
        <v>749</v>
      </c>
    </row>
    <row r="133" spans="2:63" s="12" customFormat="1" ht="22.9" customHeight="1">
      <c r="B133" s="133"/>
      <c r="D133" s="348" t="s">
        <v>70</v>
      </c>
      <c r="E133" s="144" t="s">
        <v>349</v>
      </c>
      <c r="F133" s="144" t="s">
        <v>350</v>
      </c>
      <c r="I133" s="136"/>
      <c r="J133" s="145">
        <f>BK133</f>
        <v>0</v>
      </c>
      <c r="L133" s="133"/>
      <c r="M133" s="138"/>
      <c r="N133" s="139"/>
      <c r="O133" s="139"/>
      <c r="P133" s="140">
        <f>SUM(P134:P142)</f>
        <v>0</v>
      </c>
      <c r="Q133" s="139"/>
      <c r="R133" s="140">
        <f>SUM(R134:R142)</f>
        <v>0</v>
      </c>
      <c r="S133" s="139"/>
      <c r="T133" s="141">
        <f>SUM(T134:T142)</f>
        <v>1</v>
      </c>
      <c r="AR133" s="134" t="s">
        <v>79</v>
      </c>
      <c r="AT133" s="142" t="s">
        <v>70</v>
      </c>
      <c r="AU133" s="142" t="s">
        <v>15</v>
      </c>
      <c r="AY133" s="134" t="s">
        <v>182</v>
      </c>
      <c r="BK133" s="143">
        <f>SUM(BK134:BK142)</f>
        <v>0</v>
      </c>
    </row>
    <row r="134" spans="1:65" s="2" customFormat="1" ht="44.25" customHeight="1">
      <c r="A134" s="33"/>
      <c r="B134" s="146"/>
      <c r="C134" s="147" t="s">
        <v>269</v>
      </c>
      <c r="D134" s="346" t="s">
        <v>184</v>
      </c>
      <c r="E134" s="148" t="s">
        <v>380</v>
      </c>
      <c r="F134" s="149" t="s">
        <v>381</v>
      </c>
      <c r="G134" s="150" t="s">
        <v>290</v>
      </c>
      <c r="H134" s="183"/>
      <c r="I134" s="152"/>
      <c r="J134" s="153">
        <f aca="true" t="shared" si="0" ref="J134:J142">ROUND(I134*H134,2)</f>
        <v>0</v>
      </c>
      <c r="K134" s="149" t="s">
        <v>188</v>
      </c>
      <c r="L134" s="34"/>
      <c r="M134" s="154" t="s">
        <v>3</v>
      </c>
      <c r="N134" s="155" t="s">
        <v>42</v>
      </c>
      <c r="O134" s="54"/>
      <c r="P134" s="156">
        <f aca="true" t="shared" si="1" ref="P134:P142">O134*H134</f>
        <v>0</v>
      </c>
      <c r="Q134" s="156">
        <v>0</v>
      </c>
      <c r="R134" s="156">
        <f aca="true" t="shared" si="2" ref="R134:R142">Q134*H134</f>
        <v>0</v>
      </c>
      <c r="S134" s="156">
        <v>0</v>
      </c>
      <c r="T134" s="157">
        <f aca="true" t="shared" si="3" ref="T134:T142">S134*H134</f>
        <v>0</v>
      </c>
      <c r="U134" s="33"/>
      <c r="V134" s="33"/>
      <c r="W134" s="33"/>
      <c r="X134" s="33"/>
      <c r="Y134" s="33"/>
      <c r="Z134" s="33"/>
      <c r="AA134" s="33"/>
      <c r="AB134" s="33"/>
      <c r="AC134" s="33"/>
      <c r="AD134" s="33"/>
      <c r="AE134" s="33"/>
      <c r="AR134" s="158" t="s">
        <v>269</v>
      </c>
      <c r="AT134" s="158" t="s">
        <v>184</v>
      </c>
      <c r="AU134" s="158" t="s">
        <v>79</v>
      </c>
      <c r="AY134" s="18" t="s">
        <v>182</v>
      </c>
      <c r="BE134" s="159">
        <f aca="true" t="shared" si="4" ref="BE134:BE142">IF(N134="základní",J134,0)</f>
        <v>0</v>
      </c>
      <c r="BF134" s="159">
        <f aca="true" t="shared" si="5" ref="BF134:BF142">IF(N134="snížená",J134,0)</f>
        <v>0</v>
      </c>
      <c r="BG134" s="159">
        <f aca="true" t="shared" si="6" ref="BG134:BG142">IF(N134="zákl. přenesená",J134,0)</f>
        <v>0</v>
      </c>
      <c r="BH134" s="159">
        <f aca="true" t="shared" si="7" ref="BH134:BH142">IF(N134="sníž. přenesená",J134,0)</f>
        <v>0</v>
      </c>
      <c r="BI134" s="159">
        <f aca="true" t="shared" si="8" ref="BI134:BI142">IF(N134="nulová",J134,0)</f>
        <v>0</v>
      </c>
      <c r="BJ134" s="18" t="s">
        <v>15</v>
      </c>
      <c r="BK134" s="159">
        <f aca="true" t="shared" si="9" ref="BK134:BK142">ROUND(I134*H134,2)</f>
        <v>0</v>
      </c>
      <c r="BL134" s="18" t="s">
        <v>269</v>
      </c>
      <c r="BM134" s="158" t="s">
        <v>750</v>
      </c>
    </row>
    <row r="135" spans="1:65" s="2" customFormat="1" ht="24">
      <c r="A135" s="33"/>
      <c r="B135" s="146"/>
      <c r="C135" s="147" t="s">
        <v>273</v>
      </c>
      <c r="D135" s="346" t="s">
        <v>184</v>
      </c>
      <c r="E135" s="148" t="s">
        <v>517</v>
      </c>
      <c r="F135" s="149" t="s">
        <v>518</v>
      </c>
      <c r="G135" s="150" t="s">
        <v>519</v>
      </c>
      <c r="H135" s="151">
        <v>1</v>
      </c>
      <c r="I135" s="152"/>
      <c r="J135" s="153">
        <f t="shared" si="0"/>
        <v>0</v>
      </c>
      <c r="K135" s="149" t="s">
        <v>3</v>
      </c>
      <c r="L135" s="34"/>
      <c r="M135" s="154" t="s">
        <v>3</v>
      </c>
      <c r="N135" s="155" t="s">
        <v>42</v>
      </c>
      <c r="O135" s="54"/>
      <c r="P135" s="156">
        <f t="shared" si="1"/>
        <v>0</v>
      </c>
      <c r="Q135" s="156">
        <v>0</v>
      </c>
      <c r="R135" s="156">
        <f t="shared" si="2"/>
        <v>0</v>
      </c>
      <c r="S135" s="156">
        <v>1</v>
      </c>
      <c r="T135" s="157">
        <f t="shared" si="3"/>
        <v>1</v>
      </c>
      <c r="U135" s="33"/>
      <c r="V135" s="33"/>
      <c r="W135" s="33"/>
      <c r="X135" s="33"/>
      <c r="Y135" s="33"/>
      <c r="Z135" s="33"/>
      <c r="AA135" s="33"/>
      <c r="AB135" s="33"/>
      <c r="AC135" s="33"/>
      <c r="AD135" s="33"/>
      <c r="AE135" s="33"/>
      <c r="AR135" s="158" t="s">
        <v>269</v>
      </c>
      <c r="AT135" s="158" t="s">
        <v>184</v>
      </c>
      <c r="AU135" s="158" t="s">
        <v>79</v>
      </c>
      <c r="AY135" s="18" t="s">
        <v>182</v>
      </c>
      <c r="BE135" s="159">
        <f t="shared" si="4"/>
        <v>0</v>
      </c>
      <c r="BF135" s="159">
        <f t="shared" si="5"/>
        <v>0</v>
      </c>
      <c r="BG135" s="159">
        <f t="shared" si="6"/>
        <v>0</v>
      </c>
      <c r="BH135" s="159">
        <f t="shared" si="7"/>
        <v>0</v>
      </c>
      <c r="BI135" s="159">
        <f t="shared" si="8"/>
        <v>0</v>
      </c>
      <c r="BJ135" s="18" t="s">
        <v>15</v>
      </c>
      <c r="BK135" s="159">
        <f t="shared" si="9"/>
        <v>0</v>
      </c>
      <c r="BL135" s="18" t="s">
        <v>269</v>
      </c>
      <c r="BM135" s="158" t="s">
        <v>751</v>
      </c>
    </row>
    <row r="136" spans="1:65" s="2" customFormat="1" ht="72">
      <c r="A136" s="33"/>
      <c r="B136" s="146"/>
      <c r="C136" s="147" t="s">
        <v>280</v>
      </c>
      <c r="D136" s="346" t="s">
        <v>184</v>
      </c>
      <c r="E136" s="148" t="s">
        <v>521</v>
      </c>
      <c r="F136" s="149" t="s">
        <v>522</v>
      </c>
      <c r="G136" s="150" t="s">
        <v>519</v>
      </c>
      <c r="H136" s="151">
        <v>1</v>
      </c>
      <c r="I136" s="152"/>
      <c r="J136" s="153">
        <f t="shared" si="0"/>
        <v>0</v>
      </c>
      <c r="K136" s="149" t="s">
        <v>3</v>
      </c>
      <c r="L136" s="34"/>
      <c r="M136" s="154" t="s">
        <v>3</v>
      </c>
      <c r="N136" s="155" t="s">
        <v>42</v>
      </c>
      <c r="O136" s="54"/>
      <c r="P136" s="156">
        <f t="shared" si="1"/>
        <v>0</v>
      </c>
      <c r="Q136" s="156">
        <v>0</v>
      </c>
      <c r="R136" s="156">
        <f t="shared" si="2"/>
        <v>0</v>
      </c>
      <c r="S136" s="156">
        <v>0</v>
      </c>
      <c r="T136" s="157">
        <f t="shared" si="3"/>
        <v>0</v>
      </c>
      <c r="U136" s="33"/>
      <c r="V136" s="33"/>
      <c r="W136" s="33"/>
      <c r="X136" s="33"/>
      <c r="Y136" s="33"/>
      <c r="Z136" s="33"/>
      <c r="AA136" s="33"/>
      <c r="AB136" s="33"/>
      <c r="AC136" s="33"/>
      <c r="AD136" s="33"/>
      <c r="AE136" s="33"/>
      <c r="AR136" s="158" t="s">
        <v>269</v>
      </c>
      <c r="AT136" s="158" t="s">
        <v>184</v>
      </c>
      <c r="AU136" s="158" t="s">
        <v>79</v>
      </c>
      <c r="AY136" s="18" t="s">
        <v>182</v>
      </c>
      <c r="BE136" s="159">
        <f t="shared" si="4"/>
        <v>0</v>
      </c>
      <c r="BF136" s="159">
        <f t="shared" si="5"/>
        <v>0</v>
      </c>
      <c r="BG136" s="159">
        <f t="shared" si="6"/>
        <v>0</v>
      </c>
      <c r="BH136" s="159">
        <f t="shared" si="7"/>
        <v>0</v>
      </c>
      <c r="BI136" s="159">
        <f t="shared" si="8"/>
        <v>0</v>
      </c>
      <c r="BJ136" s="18" t="s">
        <v>15</v>
      </c>
      <c r="BK136" s="159">
        <f t="shared" si="9"/>
        <v>0</v>
      </c>
      <c r="BL136" s="18" t="s">
        <v>269</v>
      </c>
      <c r="BM136" s="158" t="s">
        <v>752</v>
      </c>
    </row>
    <row r="137" spans="1:65" s="2" customFormat="1" ht="16.5" customHeight="1">
      <c r="A137" s="33"/>
      <c r="B137" s="146"/>
      <c r="C137" s="147" t="s">
        <v>287</v>
      </c>
      <c r="D137" s="346" t="s">
        <v>184</v>
      </c>
      <c r="E137" s="148" t="s">
        <v>524</v>
      </c>
      <c r="F137" s="149" t="s">
        <v>525</v>
      </c>
      <c r="G137" s="150" t="s">
        <v>300</v>
      </c>
      <c r="H137" s="151">
        <v>1</v>
      </c>
      <c r="I137" s="152"/>
      <c r="J137" s="153">
        <f t="shared" si="0"/>
        <v>0</v>
      </c>
      <c r="K137" s="149" t="s">
        <v>3</v>
      </c>
      <c r="L137" s="34"/>
      <c r="M137" s="154" t="s">
        <v>3</v>
      </c>
      <c r="N137" s="155" t="s">
        <v>42</v>
      </c>
      <c r="O137" s="54"/>
      <c r="P137" s="156">
        <f t="shared" si="1"/>
        <v>0</v>
      </c>
      <c r="Q137" s="156">
        <v>0</v>
      </c>
      <c r="R137" s="156">
        <f t="shared" si="2"/>
        <v>0</v>
      </c>
      <c r="S137" s="156">
        <v>0</v>
      </c>
      <c r="T137" s="157">
        <f t="shared" si="3"/>
        <v>0</v>
      </c>
      <c r="U137" s="33"/>
      <c r="V137" s="33"/>
      <c r="W137" s="33"/>
      <c r="X137" s="33"/>
      <c r="Y137" s="33"/>
      <c r="Z137" s="33"/>
      <c r="AA137" s="33"/>
      <c r="AB137" s="33"/>
      <c r="AC137" s="33"/>
      <c r="AD137" s="33"/>
      <c r="AE137" s="33"/>
      <c r="AR137" s="158" t="s">
        <v>269</v>
      </c>
      <c r="AT137" s="158" t="s">
        <v>184</v>
      </c>
      <c r="AU137" s="158" t="s">
        <v>79</v>
      </c>
      <c r="AY137" s="18" t="s">
        <v>182</v>
      </c>
      <c r="BE137" s="159">
        <f t="shared" si="4"/>
        <v>0</v>
      </c>
      <c r="BF137" s="159">
        <f t="shared" si="5"/>
        <v>0</v>
      </c>
      <c r="BG137" s="159">
        <f t="shared" si="6"/>
        <v>0</v>
      </c>
      <c r="BH137" s="159">
        <f t="shared" si="7"/>
        <v>0</v>
      </c>
      <c r="BI137" s="159">
        <f t="shared" si="8"/>
        <v>0</v>
      </c>
      <c r="BJ137" s="18" t="s">
        <v>15</v>
      </c>
      <c r="BK137" s="159">
        <f t="shared" si="9"/>
        <v>0</v>
      </c>
      <c r="BL137" s="18" t="s">
        <v>269</v>
      </c>
      <c r="BM137" s="158" t="s">
        <v>753</v>
      </c>
    </row>
    <row r="138" spans="1:65" s="2" customFormat="1" ht="16.5" customHeight="1">
      <c r="A138" s="33"/>
      <c r="B138" s="146"/>
      <c r="C138" s="147" t="s">
        <v>294</v>
      </c>
      <c r="D138" s="346" t="s">
        <v>184</v>
      </c>
      <c r="E138" s="148" t="s">
        <v>527</v>
      </c>
      <c r="F138" s="149" t="s">
        <v>528</v>
      </c>
      <c r="G138" s="150" t="s">
        <v>300</v>
      </c>
      <c r="H138" s="151">
        <v>1</v>
      </c>
      <c r="I138" s="152"/>
      <c r="J138" s="153">
        <f t="shared" si="0"/>
        <v>0</v>
      </c>
      <c r="K138" s="149" t="s">
        <v>3</v>
      </c>
      <c r="L138" s="34"/>
      <c r="M138" s="154" t="s">
        <v>3</v>
      </c>
      <c r="N138" s="155" t="s">
        <v>42</v>
      </c>
      <c r="O138" s="54"/>
      <c r="P138" s="156">
        <f t="shared" si="1"/>
        <v>0</v>
      </c>
      <c r="Q138" s="156">
        <v>0</v>
      </c>
      <c r="R138" s="156">
        <f t="shared" si="2"/>
        <v>0</v>
      </c>
      <c r="S138" s="156">
        <v>0</v>
      </c>
      <c r="T138" s="157">
        <f t="shared" si="3"/>
        <v>0</v>
      </c>
      <c r="U138" s="33"/>
      <c r="V138" s="33"/>
      <c r="W138" s="33"/>
      <c r="X138" s="33"/>
      <c r="Y138" s="33"/>
      <c r="Z138" s="33"/>
      <c r="AA138" s="33"/>
      <c r="AB138" s="33"/>
      <c r="AC138" s="33"/>
      <c r="AD138" s="33"/>
      <c r="AE138" s="33"/>
      <c r="AR138" s="158" t="s">
        <v>269</v>
      </c>
      <c r="AT138" s="158" t="s">
        <v>184</v>
      </c>
      <c r="AU138" s="158" t="s">
        <v>79</v>
      </c>
      <c r="AY138" s="18" t="s">
        <v>182</v>
      </c>
      <c r="BE138" s="159">
        <f t="shared" si="4"/>
        <v>0</v>
      </c>
      <c r="BF138" s="159">
        <f t="shared" si="5"/>
        <v>0</v>
      </c>
      <c r="BG138" s="159">
        <f t="shared" si="6"/>
        <v>0</v>
      </c>
      <c r="BH138" s="159">
        <f t="shared" si="7"/>
        <v>0</v>
      </c>
      <c r="BI138" s="159">
        <f t="shared" si="8"/>
        <v>0</v>
      </c>
      <c r="BJ138" s="18" t="s">
        <v>15</v>
      </c>
      <c r="BK138" s="159">
        <f t="shared" si="9"/>
        <v>0</v>
      </c>
      <c r="BL138" s="18" t="s">
        <v>269</v>
      </c>
      <c r="BM138" s="158" t="s">
        <v>754</v>
      </c>
    </row>
    <row r="139" spans="1:65" s="2" customFormat="1" ht="16.5" customHeight="1">
      <c r="A139" s="33"/>
      <c r="B139" s="146"/>
      <c r="C139" s="147" t="s">
        <v>8</v>
      </c>
      <c r="D139" s="346" t="s">
        <v>184</v>
      </c>
      <c r="E139" s="148" t="s">
        <v>530</v>
      </c>
      <c r="F139" s="149" t="s">
        <v>531</v>
      </c>
      <c r="G139" s="150" t="s">
        <v>300</v>
      </c>
      <c r="H139" s="151">
        <v>1</v>
      </c>
      <c r="I139" s="152"/>
      <c r="J139" s="153">
        <f t="shared" si="0"/>
        <v>0</v>
      </c>
      <c r="K139" s="149" t="s">
        <v>3</v>
      </c>
      <c r="L139" s="34"/>
      <c r="M139" s="154" t="s">
        <v>3</v>
      </c>
      <c r="N139" s="155" t="s">
        <v>42</v>
      </c>
      <c r="O139" s="54"/>
      <c r="P139" s="156">
        <f t="shared" si="1"/>
        <v>0</v>
      </c>
      <c r="Q139" s="156">
        <v>0</v>
      </c>
      <c r="R139" s="156">
        <f t="shared" si="2"/>
        <v>0</v>
      </c>
      <c r="S139" s="156">
        <v>0</v>
      </c>
      <c r="T139" s="157">
        <f t="shared" si="3"/>
        <v>0</v>
      </c>
      <c r="U139" s="33"/>
      <c r="V139" s="33"/>
      <c r="W139" s="33"/>
      <c r="X139" s="33"/>
      <c r="Y139" s="33"/>
      <c r="Z139" s="33"/>
      <c r="AA139" s="33"/>
      <c r="AB139" s="33"/>
      <c r="AC139" s="33"/>
      <c r="AD139" s="33"/>
      <c r="AE139" s="33"/>
      <c r="AR139" s="158" t="s">
        <v>269</v>
      </c>
      <c r="AT139" s="158" t="s">
        <v>184</v>
      </c>
      <c r="AU139" s="158" t="s">
        <v>79</v>
      </c>
      <c r="AY139" s="18" t="s">
        <v>182</v>
      </c>
      <c r="BE139" s="159">
        <f t="shared" si="4"/>
        <v>0</v>
      </c>
      <c r="BF139" s="159">
        <f t="shared" si="5"/>
        <v>0</v>
      </c>
      <c r="BG139" s="159">
        <f t="shared" si="6"/>
        <v>0</v>
      </c>
      <c r="BH139" s="159">
        <f t="shared" si="7"/>
        <v>0</v>
      </c>
      <c r="BI139" s="159">
        <f t="shared" si="8"/>
        <v>0</v>
      </c>
      <c r="BJ139" s="18" t="s">
        <v>15</v>
      </c>
      <c r="BK139" s="159">
        <f t="shared" si="9"/>
        <v>0</v>
      </c>
      <c r="BL139" s="18" t="s">
        <v>269</v>
      </c>
      <c r="BM139" s="158" t="s">
        <v>755</v>
      </c>
    </row>
    <row r="140" spans="1:65" s="2" customFormat="1" ht="16.5" customHeight="1">
      <c r="A140" s="33"/>
      <c r="B140" s="146"/>
      <c r="C140" s="147" t="s">
        <v>302</v>
      </c>
      <c r="D140" s="346" t="s">
        <v>184</v>
      </c>
      <c r="E140" s="148" t="s">
        <v>533</v>
      </c>
      <c r="F140" s="149" t="s">
        <v>534</v>
      </c>
      <c r="G140" s="150" t="s">
        <v>300</v>
      </c>
      <c r="H140" s="151">
        <v>1</v>
      </c>
      <c r="I140" s="152"/>
      <c r="J140" s="153">
        <f t="shared" si="0"/>
        <v>0</v>
      </c>
      <c r="K140" s="149" t="s">
        <v>3</v>
      </c>
      <c r="L140" s="34"/>
      <c r="M140" s="154" t="s">
        <v>3</v>
      </c>
      <c r="N140" s="155" t="s">
        <v>42</v>
      </c>
      <c r="O140" s="54"/>
      <c r="P140" s="156">
        <f t="shared" si="1"/>
        <v>0</v>
      </c>
      <c r="Q140" s="156">
        <v>0</v>
      </c>
      <c r="R140" s="156">
        <f t="shared" si="2"/>
        <v>0</v>
      </c>
      <c r="S140" s="156">
        <v>0</v>
      </c>
      <c r="T140" s="157">
        <f t="shared" si="3"/>
        <v>0</v>
      </c>
      <c r="U140" s="33"/>
      <c r="V140" s="33"/>
      <c r="W140" s="33"/>
      <c r="X140" s="33"/>
      <c r="Y140" s="33"/>
      <c r="Z140" s="33"/>
      <c r="AA140" s="33"/>
      <c r="AB140" s="33"/>
      <c r="AC140" s="33"/>
      <c r="AD140" s="33"/>
      <c r="AE140" s="33"/>
      <c r="AR140" s="158" t="s">
        <v>269</v>
      </c>
      <c r="AT140" s="158" t="s">
        <v>184</v>
      </c>
      <c r="AU140" s="158" t="s">
        <v>79</v>
      </c>
      <c r="AY140" s="18" t="s">
        <v>182</v>
      </c>
      <c r="BE140" s="159">
        <f t="shared" si="4"/>
        <v>0</v>
      </c>
      <c r="BF140" s="159">
        <f t="shared" si="5"/>
        <v>0</v>
      </c>
      <c r="BG140" s="159">
        <f t="shared" si="6"/>
        <v>0</v>
      </c>
      <c r="BH140" s="159">
        <f t="shared" si="7"/>
        <v>0</v>
      </c>
      <c r="BI140" s="159">
        <f t="shared" si="8"/>
        <v>0</v>
      </c>
      <c r="BJ140" s="18" t="s">
        <v>15</v>
      </c>
      <c r="BK140" s="159">
        <f t="shared" si="9"/>
        <v>0</v>
      </c>
      <c r="BL140" s="18" t="s">
        <v>269</v>
      </c>
      <c r="BM140" s="158" t="s">
        <v>756</v>
      </c>
    </row>
    <row r="141" spans="1:65" s="2" customFormat="1" ht="16.5" customHeight="1">
      <c r="A141" s="33"/>
      <c r="B141" s="146"/>
      <c r="C141" s="147" t="s">
        <v>306</v>
      </c>
      <c r="D141" s="346" t="s">
        <v>184</v>
      </c>
      <c r="E141" s="148" t="s">
        <v>536</v>
      </c>
      <c r="F141" s="149" t="s">
        <v>537</v>
      </c>
      <c r="G141" s="150" t="s">
        <v>300</v>
      </c>
      <c r="H141" s="151">
        <v>1</v>
      </c>
      <c r="I141" s="152"/>
      <c r="J141" s="153">
        <f t="shared" si="0"/>
        <v>0</v>
      </c>
      <c r="K141" s="149" t="s">
        <v>3</v>
      </c>
      <c r="L141" s="34"/>
      <c r="M141" s="154" t="s">
        <v>3</v>
      </c>
      <c r="N141" s="155" t="s">
        <v>42</v>
      </c>
      <c r="O141" s="54"/>
      <c r="P141" s="156">
        <f t="shared" si="1"/>
        <v>0</v>
      </c>
      <c r="Q141" s="156">
        <v>0</v>
      </c>
      <c r="R141" s="156">
        <f t="shared" si="2"/>
        <v>0</v>
      </c>
      <c r="S141" s="156">
        <v>0</v>
      </c>
      <c r="T141" s="157">
        <f t="shared" si="3"/>
        <v>0</v>
      </c>
      <c r="U141" s="33"/>
      <c r="V141" s="33"/>
      <c r="W141" s="33"/>
      <c r="X141" s="33"/>
      <c r="Y141" s="33"/>
      <c r="Z141" s="33"/>
      <c r="AA141" s="33"/>
      <c r="AB141" s="33"/>
      <c r="AC141" s="33"/>
      <c r="AD141" s="33"/>
      <c r="AE141" s="33"/>
      <c r="AR141" s="158" t="s">
        <v>269</v>
      </c>
      <c r="AT141" s="158" t="s">
        <v>184</v>
      </c>
      <c r="AU141" s="158" t="s">
        <v>79</v>
      </c>
      <c r="AY141" s="18" t="s">
        <v>182</v>
      </c>
      <c r="BE141" s="159">
        <f t="shared" si="4"/>
        <v>0</v>
      </c>
      <c r="BF141" s="159">
        <f t="shared" si="5"/>
        <v>0</v>
      </c>
      <c r="BG141" s="159">
        <f t="shared" si="6"/>
        <v>0</v>
      </c>
      <c r="BH141" s="159">
        <f t="shared" si="7"/>
        <v>0</v>
      </c>
      <c r="BI141" s="159">
        <f t="shared" si="8"/>
        <v>0</v>
      </c>
      <c r="BJ141" s="18" t="s">
        <v>15</v>
      </c>
      <c r="BK141" s="159">
        <f t="shared" si="9"/>
        <v>0</v>
      </c>
      <c r="BL141" s="18" t="s">
        <v>269</v>
      </c>
      <c r="BM141" s="158" t="s">
        <v>757</v>
      </c>
    </row>
    <row r="142" spans="1:65" s="2" customFormat="1" ht="24">
      <c r="A142" s="33"/>
      <c r="B142" s="146"/>
      <c r="C142" s="147" t="s">
        <v>310</v>
      </c>
      <c r="D142" s="346" t="s">
        <v>184</v>
      </c>
      <c r="E142" s="148" t="s">
        <v>539</v>
      </c>
      <c r="F142" s="149" t="s">
        <v>540</v>
      </c>
      <c r="G142" s="150" t="s">
        <v>300</v>
      </c>
      <c r="H142" s="151">
        <v>1</v>
      </c>
      <c r="I142" s="152"/>
      <c r="J142" s="153">
        <f t="shared" si="0"/>
        <v>0</v>
      </c>
      <c r="K142" s="149" t="s">
        <v>3</v>
      </c>
      <c r="L142" s="34"/>
      <c r="M142" s="154" t="s">
        <v>3</v>
      </c>
      <c r="N142" s="155" t="s">
        <v>42</v>
      </c>
      <c r="O142" s="54"/>
      <c r="P142" s="156">
        <f t="shared" si="1"/>
        <v>0</v>
      </c>
      <c r="Q142" s="156">
        <v>0</v>
      </c>
      <c r="R142" s="156">
        <f t="shared" si="2"/>
        <v>0</v>
      </c>
      <c r="S142" s="156">
        <v>0</v>
      </c>
      <c r="T142" s="157">
        <f t="shared" si="3"/>
        <v>0</v>
      </c>
      <c r="U142" s="33"/>
      <c r="V142" s="33"/>
      <c r="W142" s="33"/>
      <c r="X142" s="33"/>
      <c r="Y142" s="33"/>
      <c r="Z142" s="33"/>
      <c r="AA142" s="33"/>
      <c r="AB142" s="33"/>
      <c r="AC142" s="33"/>
      <c r="AD142" s="33"/>
      <c r="AE142" s="33"/>
      <c r="AR142" s="158" t="s">
        <v>269</v>
      </c>
      <c r="AT142" s="158" t="s">
        <v>184</v>
      </c>
      <c r="AU142" s="158" t="s">
        <v>79</v>
      </c>
      <c r="AY142" s="18" t="s">
        <v>182</v>
      </c>
      <c r="BE142" s="159">
        <f t="shared" si="4"/>
        <v>0</v>
      </c>
      <c r="BF142" s="159">
        <f t="shared" si="5"/>
        <v>0</v>
      </c>
      <c r="BG142" s="159">
        <f t="shared" si="6"/>
        <v>0</v>
      </c>
      <c r="BH142" s="159">
        <f t="shared" si="7"/>
        <v>0</v>
      </c>
      <c r="BI142" s="159">
        <f t="shared" si="8"/>
        <v>0</v>
      </c>
      <c r="BJ142" s="18" t="s">
        <v>15</v>
      </c>
      <c r="BK142" s="159">
        <f t="shared" si="9"/>
        <v>0</v>
      </c>
      <c r="BL142" s="18" t="s">
        <v>269</v>
      </c>
      <c r="BM142" s="158" t="s">
        <v>758</v>
      </c>
    </row>
    <row r="143" spans="2:63" s="12" customFormat="1" ht="22.9" customHeight="1">
      <c r="B143" s="133"/>
      <c r="D143" s="348" t="s">
        <v>70</v>
      </c>
      <c r="E143" s="144" t="s">
        <v>420</v>
      </c>
      <c r="F143" s="144" t="s">
        <v>421</v>
      </c>
      <c r="I143" s="136"/>
      <c r="J143" s="145">
        <f>BK143</f>
        <v>0</v>
      </c>
      <c r="L143" s="133"/>
      <c r="M143" s="138"/>
      <c r="N143" s="139"/>
      <c r="O143" s="139"/>
      <c r="P143" s="140">
        <f>SUM(P144:P154)</f>
        <v>0</v>
      </c>
      <c r="Q143" s="139"/>
      <c r="R143" s="140">
        <f>SUM(R144:R154)</f>
        <v>0.007909</v>
      </c>
      <c r="S143" s="139"/>
      <c r="T143" s="141">
        <f>SUM(T144:T154)</f>
        <v>0.17115000000000002</v>
      </c>
      <c r="AR143" s="134" t="s">
        <v>79</v>
      </c>
      <c r="AT143" s="142" t="s">
        <v>70</v>
      </c>
      <c r="AU143" s="142" t="s">
        <v>15</v>
      </c>
      <c r="AY143" s="134" t="s">
        <v>182</v>
      </c>
      <c r="BK143" s="143">
        <f>SUM(BK144:BK154)</f>
        <v>0</v>
      </c>
    </row>
    <row r="144" spans="1:65" s="2" customFormat="1" ht="24">
      <c r="A144" s="33"/>
      <c r="B144" s="146"/>
      <c r="C144" s="147" t="s">
        <v>314</v>
      </c>
      <c r="D144" s="346" t="s">
        <v>184</v>
      </c>
      <c r="E144" s="148" t="s">
        <v>423</v>
      </c>
      <c r="F144" s="149" t="s">
        <v>424</v>
      </c>
      <c r="G144" s="150" t="s">
        <v>187</v>
      </c>
      <c r="H144" s="151">
        <v>2.1</v>
      </c>
      <c r="I144" s="152"/>
      <c r="J144" s="153">
        <f>ROUND(I144*H144,2)</f>
        <v>0</v>
      </c>
      <c r="K144" s="149" t="s">
        <v>188</v>
      </c>
      <c r="L144" s="34"/>
      <c r="M144" s="154" t="s">
        <v>3</v>
      </c>
      <c r="N144" s="155" t="s">
        <v>42</v>
      </c>
      <c r="O144" s="54"/>
      <c r="P144" s="156">
        <f>O144*H144</f>
        <v>0</v>
      </c>
      <c r="Q144" s="156">
        <v>0</v>
      </c>
      <c r="R144" s="156">
        <f>Q144*H144</f>
        <v>0</v>
      </c>
      <c r="S144" s="156">
        <v>0.0815</v>
      </c>
      <c r="T144" s="157">
        <f>S144*H144</f>
        <v>0.17115000000000002</v>
      </c>
      <c r="U144" s="33"/>
      <c r="V144" s="33"/>
      <c r="W144" s="33"/>
      <c r="X144" s="33"/>
      <c r="Y144" s="33"/>
      <c r="Z144" s="33"/>
      <c r="AA144" s="33"/>
      <c r="AB144" s="33"/>
      <c r="AC144" s="33"/>
      <c r="AD144" s="33"/>
      <c r="AE144" s="33"/>
      <c r="AR144" s="158" t="s">
        <v>269</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269</v>
      </c>
      <c r="BM144" s="158" t="s">
        <v>759</v>
      </c>
    </row>
    <row r="145" spans="2:51" s="13" customFormat="1" ht="12">
      <c r="B145" s="160"/>
      <c r="D145" s="347" t="s">
        <v>190</v>
      </c>
      <c r="E145" s="161" t="s">
        <v>3</v>
      </c>
      <c r="F145" s="162" t="s">
        <v>499</v>
      </c>
      <c r="H145" s="163">
        <v>2.1</v>
      </c>
      <c r="I145" s="164"/>
      <c r="L145" s="160"/>
      <c r="M145" s="165"/>
      <c r="N145" s="166"/>
      <c r="O145" s="166"/>
      <c r="P145" s="166"/>
      <c r="Q145" s="166"/>
      <c r="R145" s="166"/>
      <c r="S145" s="166"/>
      <c r="T145" s="167"/>
      <c r="AT145" s="161" t="s">
        <v>190</v>
      </c>
      <c r="AU145" s="161" t="s">
        <v>79</v>
      </c>
      <c r="AV145" s="13" t="s">
        <v>79</v>
      </c>
      <c r="AW145" s="13" t="s">
        <v>33</v>
      </c>
      <c r="AX145" s="13" t="s">
        <v>15</v>
      </c>
      <c r="AY145" s="161" t="s">
        <v>182</v>
      </c>
    </row>
    <row r="146" spans="1:65" s="2" customFormat="1" ht="44.25" customHeight="1">
      <c r="A146" s="33"/>
      <c r="B146" s="146"/>
      <c r="C146" s="147" t="s">
        <v>318</v>
      </c>
      <c r="D146" s="346" t="s">
        <v>184</v>
      </c>
      <c r="E146" s="148" t="s">
        <v>428</v>
      </c>
      <c r="F146" s="149" t="s">
        <v>429</v>
      </c>
      <c r="G146" s="150" t="s">
        <v>187</v>
      </c>
      <c r="H146" s="151">
        <v>2.1</v>
      </c>
      <c r="I146" s="152"/>
      <c r="J146" s="153">
        <f>ROUND(I146*H146,2)</f>
        <v>0</v>
      </c>
      <c r="K146" s="149" t="s">
        <v>188</v>
      </c>
      <c r="L146" s="34"/>
      <c r="M146" s="154" t="s">
        <v>3</v>
      </c>
      <c r="N146" s="155" t="s">
        <v>42</v>
      </c>
      <c r="O146" s="54"/>
      <c r="P146" s="156">
        <f>O146*H146</f>
        <v>0</v>
      </c>
      <c r="Q146" s="156">
        <v>0.0029</v>
      </c>
      <c r="R146" s="156">
        <f>Q146*H146</f>
        <v>0.00609</v>
      </c>
      <c r="S146" s="156">
        <v>0</v>
      </c>
      <c r="T146" s="157">
        <f>S146*H146</f>
        <v>0</v>
      </c>
      <c r="U146" s="33"/>
      <c r="V146" s="33"/>
      <c r="W146" s="33"/>
      <c r="X146" s="33"/>
      <c r="Y146" s="33"/>
      <c r="Z146" s="33"/>
      <c r="AA146" s="33"/>
      <c r="AB146" s="33"/>
      <c r="AC146" s="33"/>
      <c r="AD146" s="33"/>
      <c r="AE146" s="33"/>
      <c r="AR146" s="158" t="s">
        <v>269</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269</v>
      </c>
      <c r="BM146" s="158" t="s">
        <v>760</v>
      </c>
    </row>
    <row r="147" spans="1:65" s="2" customFormat="1" ht="24">
      <c r="A147" s="33"/>
      <c r="B147" s="146"/>
      <c r="C147" s="184" t="s">
        <v>322</v>
      </c>
      <c r="D147" s="349" t="s">
        <v>341</v>
      </c>
      <c r="E147" s="185" t="s">
        <v>433</v>
      </c>
      <c r="F147" s="186" t="s">
        <v>434</v>
      </c>
      <c r="G147" s="187" t="s">
        <v>187</v>
      </c>
      <c r="H147" s="188">
        <v>2.31</v>
      </c>
      <c r="I147" s="189"/>
      <c r="J147" s="190">
        <f>ROUND(I147*H147,2)</f>
        <v>0</v>
      </c>
      <c r="K147" s="186" t="s">
        <v>3</v>
      </c>
      <c r="L147" s="191"/>
      <c r="M147" s="192" t="s">
        <v>3</v>
      </c>
      <c r="N147" s="193" t="s">
        <v>42</v>
      </c>
      <c r="O147" s="54"/>
      <c r="P147" s="156">
        <f>O147*H147</f>
        <v>0</v>
      </c>
      <c r="Q147" s="156">
        <v>0</v>
      </c>
      <c r="R147" s="156">
        <f>Q147*H147</f>
        <v>0</v>
      </c>
      <c r="S147" s="156">
        <v>0</v>
      </c>
      <c r="T147" s="157">
        <f>S147*H147</f>
        <v>0</v>
      </c>
      <c r="U147" s="33"/>
      <c r="V147" s="33"/>
      <c r="W147" s="33"/>
      <c r="X147" s="33"/>
      <c r="Y147" s="33"/>
      <c r="Z147" s="33"/>
      <c r="AA147" s="33"/>
      <c r="AB147" s="33"/>
      <c r="AC147" s="33"/>
      <c r="AD147" s="33"/>
      <c r="AE147" s="33"/>
      <c r="AR147" s="158" t="s">
        <v>344</v>
      </c>
      <c r="AT147" s="158" t="s">
        <v>341</v>
      </c>
      <c r="AU147" s="158" t="s">
        <v>79</v>
      </c>
      <c r="AY147" s="18" t="s">
        <v>182</v>
      </c>
      <c r="BE147" s="159">
        <f>IF(N147="základní",J147,0)</f>
        <v>0</v>
      </c>
      <c r="BF147" s="159">
        <f>IF(N147="snížená",J147,0)</f>
        <v>0</v>
      </c>
      <c r="BG147" s="159">
        <f>IF(N147="zákl. přenesená",J147,0)</f>
        <v>0</v>
      </c>
      <c r="BH147" s="159">
        <f>IF(N147="sníž. přenesená",J147,0)</f>
        <v>0</v>
      </c>
      <c r="BI147" s="159">
        <f>IF(N147="nulová",J147,0)</f>
        <v>0</v>
      </c>
      <c r="BJ147" s="18" t="s">
        <v>15</v>
      </c>
      <c r="BK147" s="159">
        <f>ROUND(I147*H147,2)</f>
        <v>0</v>
      </c>
      <c r="BL147" s="18" t="s">
        <v>269</v>
      </c>
      <c r="BM147" s="158" t="s">
        <v>761</v>
      </c>
    </row>
    <row r="148" spans="2:51" s="13" customFormat="1" ht="12">
      <c r="B148" s="160"/>
      <c r="D148" s="347" t="s">
        <v>190</v>
      </c>
      <c r="F148" s="162" t="s">
        <v>545</v>
      </c>
      <c r="H148" s="163">
        <v>2.31</v>
      </c>
      <c r="I148" s="164"/>
      <c r="L148" s="160"/>
      <c r="M148" s="165"/>
      <c r="N148" s="166"/>
      <c r="O148" s="166"/>
      <c r="P148" s="166"/>
      <c r="Q148" s="166"/>
      <c r="R148" s="166"/>
      <c r="S148" s="166"/>
      <c r="T148" s="167"/>
      <c r="AT148" s="161" t="s">
        <v>190</v>
      </c>
      <c r="AU148" s="161" t="s">
        <v>79</v>
      </c>
      <c r="AV148" s="13" t="s">
        <v>79</v>
      </c>
      <c r="AW148" s="13" t="s">
        <v>4</v>
      </c>
      <c r="AX148" s="13" t="s">
        <v>15</v>
      </c>
      <c r="AY148" s="161" t="s">
        <v>182</v>
      </c>
    </row>
    <row r="149" spans="1:65" s="2" customFormat="1" ht="24">
      <c r="A149" s="33"/>
      <c r="B149" s="146"/>
      <c r="C149" s="147" t="s">
        <v>328</v>
      </c>
      <c r="D149" s="346" t="s">
        <v>184</v>
      </c>
      <c r="E149" s="148" t="s">
        <v>546</v>
      </c>
      <c r="F149" s="149" t="s">
        <v>547</v>
      </c>
      <c r="G149" s="150" t="s">
        <v>194</v>
      </c>
      <c r="H149" s="151">
        <v>4.1</v>
      </c>
      <c r="I149" s="152"/>
      <c r="J149" s="153">
        <f>ROUND(I149*H149,2)</f>
        <v>0</v>
      </c>
      <c r="K149" s="149" t="s">
        <v>188</v>
      </c>
      <c r="L149" s="34"/>
      <c r="M149" s="154" t="s">
        <v>3</v>
      </c>
      <c r="N149" s="155" t="s">
        <v>42</v>
      </c>
      <c r="O149" s="54"/>
      <c r="P149" s="156">
        <f>O149*H149</f>
        <v>0</v>
      </c>
      <c r="Q149" s="156">
        <v>0.00026</v>
      </c>
      <c r="R149" s="156">
        <f>Q149*H149</f>
        <v>0.0010659999999999999</v>
      </c>
      <c r="S149" s="156">
        <v>0</v>
      </c>
      <c r="T149" s="157">
        <f>S149*H149</f>
        <v>0</v>
      </c>
      <c r="U149" s="33"/>
      <c r="V149" s="33"/>
      <c r="W149" s="33"/>
      <c r="X149" s="33"/>
      <c r="Y149" s="33"/>
      <c r="Z149" s="33"/>
      <c r="AA149" s="33"/>
      <c r="AB149" s="33"/>
      <c r="AC149" s="33"/>
      <c r="AD149" s="33"/>
      <c r="AE149" s="33"/>
      <c r="AR149" s="158" t="s">
        <v>269</v>
      </c>
      <c r="AT149" s="158" t="s">
        <v>184</v>
      </c>
      <c r="AU149" s="158" t="s">
        <v>79</v>
      </c>
      <c r="AY149" s="18" t="s">
        <v>182</v>
      </c>
      <c r="BE149" s="159">
        <f>IF(N149="základní",J149,0)</f>
        <v>0</v>
      </c>
      <c r="BF149" s="159">
        <f>IF(N149="snížená",J149,0)</f>
        <v>0</v>
      </c>
      <c r="BG149" s="159">
        <f>IF(N149="zákl. přenesená",J149,0)</f>
        <v>0</v>
      </c>
      <c r="BH149" s="159">
        <f>IF(N149="sníž. přenesená",J149,0)</f>
        <v>0</v>
      </c>
      <c r="BI149" s="159">
        <f>IF(N149="nulová",J149,0)</f>
        <v>0</v>
      </c>
      <c r="BJ149" s="18" t="s">
        <v>15</v>
      </c>
      <c r="BK149" s="159">
        <f>ROUND(I149*H149,2)</f>
        <v>0</v>
      </c>
      <c r="BL149" s="18" t="s">
        <v>269</v>
      </c>
      <c r="BM149" s="158" t="s">
        <v>762</v>
      </c>
    </row>
    <row r="150" spans="2:51" s="13" customFormat="1" ht="12">
      <c r="B150" s="160"/>
      <c r="D150" s="347" t="s">
        <v>190</v>
      </c>
      <c r="E150" s="161" t="s">
        <v>3</v>
      </c>
      <c r="F150" s="162" t="s">
        <v>549</v>
      </c>
      <c r="H150" s="163">
        <v>4.1</v>
      </c>
      <c r="I150" s="164"/>
      <c r="L150" s="160"/>
      <c r="M150" s="165"/>
      <c r="N150" s="166"/>
      <c r="O150" s="166"/>
      <c r="P150" s="166"/>
      <c r="Q150" s="166"/>
      <c r="R150" s="166"/>
      <c r="S150" s="166"/>
      <c r="T150" s="167"/>
      <c r="AT150" s="161" t="s">
        <v>190</v>
      </c>
      <c r="AU150" s="161" t="s">
        <v>79</v>
      </c>
      <c r="AV150" s="13" t="s">
        <v>79</v>
      </c>
      <c r="AW150" s="13" t="s">
        <v>33</v>
      </c>
      <c r="AX150" s="13" t="s">
        <v>15</v>
      </c>
      <c r="AY150" s="161" t="s">
        <v>182</v>
      </c>
    </row>
    <row r="151" spans="1:65" s="2" customFormat="1" ht="16.5" customHeight="1">
      <c r="A151" s="33"/>
      <c r="B151" s="146"/>
      <c r="C151" s="147" t="s">
        <v>332</v>
      </c>
      <c r="D151" s="346" t="s">
        <v>184</v>
      </c>
      <c r="E151" s="148" t="s">
        <v>453</v>
      </c>
      <c r="F151" s="149" t="s">
        <v>454</v>
      </c>
      <c r="G151" s="150" t="s">
        <v>187</v>
      </c>
      <c r="H151" s="151">
        <v>2.1</v>
      </c>
      <c r="I151" s="152"/>
      <c r="J151" s="153">
        <f>ROUND(I151*H151,2)</f>
        <v>0</v>
      </c>
      <c r="K151" s="149" t="s">
        <v>188</v>
      </c>
      <c r="L151" s="34"/>
      <c r="M151" s="154" t="s">
        <v>3</v>
      </c>
      <c r="N151" s="155" t="s">
        <v>42</v>
      </c>
      <c r="O151" s="54"/>
      <c r="P151" s="156">
        <f>O151*H151</f>
        <v>0</v>
      </c>
      <c r="Q151" s="156">
        <v>0.0003</v>
      </c>
      <c r="R151" s="156">
        <f>Q151*H151</f>
        <v>0.0006299999999999999</v>
      </c>
      <c r="S151" s="156">
        <v>0</v>
      </c>
      <c r="T151" s="157">
        <f>S151*H151</f>
        <v>0</v>
      </c>
      <c r="U151" s="33"/>
      <c r="V151" s="33"/>
      <c r="W151" s="33"/>
      <c r="X151" s="33"/>
      <c r="Y151" s="33"/>
      <c r="Z151" s="33"/>
      <c r="AA151" s="33"/>
      <c r="AB151" s="33"/>
      <c r="AC151" s="33"/>
      <c r="AD151" s="33"/>
      <c r="AE151" s="33"/>
      <c r="AR151" s="158" t="s">
        <v>269</v>
      </c>
      <c r="AT151" s="158" t="s">
        <v>184</v>
      </c>
      <c r="AU151" s="158" t="s">
        <v>79</v>
      </c>
      <c r="AY151" s="18" t="s">
        <v>182</v>
      </c>
      <c r="BE151" s="159">
        <f>IF(N151="základní",J151,0)</f>
        <v>0</v>
      </c>
      <c r="BF151" s="159">
        <f>IF(N151="snížená",J151,0)</f>
        <v>0</v>
      </c>
      <c r="BG151" s="159">
        <f>IF(N151="zákl. přenesená",J151,0)</f>
        <v>0</v>
      </c>
      <c r="BH151" s="159">
        <f>IF(N151="sníž. přenesená",J151,0)</f>
        <v>0</v>
      </c>
      <c r="BI151" s="159">
        <f>IF(N151="nulová",J151,0)</f>
        <v>0</v>
      </c>
      <c r="BJ151" s="18" t="s">
        <v>15</v>
      </c>
      <c r="BK151" s="159">
        <f>ROUND(I151*H151,2)</f>
        <v>0</v>
      </c>
      <c r="BL151" s="18" t="s">
        <v>269</v>
      </c>
      <c r="BM151" s="158" t="s">
        <v>763</v>
      </c>
    </row>
    <row r="152" spans="1:65" s="2" customFormat="1" ht="16.5" customHeight="1">
      <c r="A152" s="33"/>
      <c r="B152" s="146"/>
      <c r="C152" s="147" t="s">
        <v>336</v>
      </c>
      <c r="D152" s="346" t="s">
        <v>184</v>
      </c>
      <c r="E152" s="148" t="s">
        <v>457</v>
      </c>
      <c r="F152" s="149" t="s">
        <v>458</v>
      </c>
      <c r="G152" s="150" t="s">
        <v>194</v>
      </c>
      <c r="H152" s="151">
        <v>4.1</v>
      </c>
      <c r="I152" s="152"/>
      <c r="J152" s="153">
        <f>ROUND(I152*H152,2)</f>
        <v>0</v>
      </c>
      <c r="K152" s="149" t="s">
        <v>188</v>
      </c>
      <c r="L152" s="34"/>
      <c r="M152" s="154" t="s">
        <v>3</v>
      </c>
      <c r="N152" s="155" t="s">
        <v>42</v>
      </c>
      <c r="O152" s="54"/>
      <c r="P152" s="156">
        <f>O152*H152</f>
        <v>0</v>
      </c>
      <c r="Q152" s="156">
        <v>3E-05</v>
      </c>
      <c r="R152" s="156">
        <f>Q152*H152</f>
        <v>0.00012299999999999998</v>
      </c>
      <c r="S152" s="156">
        <v>0</v>
      </c>
      <c r="T152" s="157">
        <f>S152*H152</f>
        <v>0</v>
      </c>
      <c r="U152" s="33"/>
      <c r="V152" s="33"/>
      <c r="W152" s="33"/>
      <c r="X152" s="33"/>
      <c r="Y152" s="33"/>
      <c r="Z152" s="33"/>
      <c r="AA152" s="33"/>
      <c r="AB152" s="33"/>
      <c r="AC152" s="33"/>
      <c r="AD152" s="33"/>
      <c r="AE152" s="33"/>
      <c r="AR152" s="158" t="s">
        <v>269</v>
      </c>
      <c r="AT152" s="158" t="s">
        <v>184</v>
      </c>
      <c r="AU152" s="158" t="s">
        <v>79</v>
      </c>
      <c r="AY152" s="18" t="s">
        <v>182</v>
      </c>
      <c r="BE152" s="159">
        <f>IF(N152="základní",J152,0)</f>
        <v>0</v>
      </c>
      <c r="BF152" s="159">
        <f>IF(N152="snížená",J152,0)</f>
        <v>0</v>
      </c>
      <c r="BG152" s="159">
        <f>IF(N152="zákl. přenesená",J152,0)</f>
        <v>0</v>
      </c>
      <c r="BH152" s="159">
        <f>IF(N152="sníž. přenesená",J152,0)</f>
        <v>0</v>
      </c>
      <c r="BI152" s="159">
        <f>IF(N152="nulová",J152,0)</f>
        <v>0</v>
      </c>
      <c r="BJ152" s="18" t="s">
        <v>15</v>
      </c>
      <c r="BK152" s="159">
        <f>ROUND(I152*H152,2)</f>
        <v>0</v>
      </c>
      <c r="BL152" s="18" t="s">
        <v>269</v>
      </c>
      <c r="BM152" s="158" t="s">
        <v>764</v>
      </c>
    </row>
    <row r="153" spans="2:51" s="13" customFormat="1" ht="12">
      <c r="B153" s="160"/>
      <c r="D153" s="347" t="s">
        <v>190</v>
      </c>
      <c r="E153" s="161" t="s">
        <v>3</v>
      </c>
      <c r="F153" s="162" t="s">
        <v>549</v>
      </c>
      <c r="H153" s="163">
        <v>4.1</v>
      </c>
      <c r="I153" s="164"/>
      <c r="L153" s="160"/>
      <c r="M153" s="165"/>
      <c r="N153" s="166"/>
      <c r="O153" s="166"/>
      <c r="P153" s="166"/>
      <c r="Q153" s="166"/>
      <c r="R153" s="166"/>
      <c r="S153" s="166"/>
      <c r="T153" s="167"/>
      <c r="AT153" s="161" t="s">
        <v>190</v>
      </c>
      <c r="AU153" s="161" t="s">
        <v>79</v>
      </c>
      <c r="AV153" s="13" t="s">
        <v>79</v>
      </c>
      <c r="AW153" s="13" t="s">
        <v>33</v>
      </c>
      <c r="AX153" s="13" t="s">
        <v>15</v>
      </c>
      <c r="AY153" s="161" t="s">
        <v>182</v>
      </c>
    </row>
    <row r="154" spans="1:65" s="2" customFormat="1" ht="44.25" customHeight="1">
      <c r="A154" s="33"/>
      <c r="B154" s="146"/>
      <c r="C154" s="147" t="s">
        <v>340</v>
      </c>
      <c r="D154" s="346" t="s">
        <v>184</v>
      </c>
      <c r="E154" s="148" t="s">
        <v>468</v>
      </c>
      <c r="F154" s="149" t="s">
        <v>469</v>
      </c>
      <c r="G154" s="150" t="s">
        <v>290</v>
      </c>
      <c r="H154" s="183"/>
      <c r="I154" s="152"/>
      <c r="J154" s="153">
        <f>ROUND(I154*H154,2)</f>
        <v>0</v>
      </c>
      <c r="K154" s="149" t="s">
        <v>188</v>
      </c>
      <c r="L154" s="34"/>
      <c r="M154" s="154" t="s">
        <v>3</v>
      </c>
      <c r="N154" s="155" t="s">
        <v>42</v>
      </c>
      <c r="O154" s="54"/>
      <c r="P154" s="156">
        <f>O154*H154</f>
        <v>0</v>
      </c>
      <c r="Q154" s="156">
        <v>0</v>
      </c>
      <c r="R154" s="156">
        <f>Q154*H154</f>
        <v>0</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765</v>
      </c>
    </row>
    <row r="155" spans="2:63" s="12" customFormat="1" ht="22.9" customHeight="1">
      <c r="B155" s="133"/>
      <c r="D155" s="348" t="s">
        <v>70</v>
      </c>
      <c r="E155" s="144" t="s">
        <v>487</v>
      </c>
      <c r="F155" s="144" t="s">
        <v>488</v>
      </c>
      <c r="I155" s="136"/>
      <c r="J155" s="145">
        <f>BK155</f>
        <v>0</v>
      </c>
      <c r="L155" s="133"/>
      <c r="M155" s="138"/>
      <c r="N155" s="139"/>
      <c r="O155" s="139"/>
      <c r="P155" s="140">
        <f>SUM(P156:P174)</f>
        <v>0</v>
      </c>
      <c r="Q155" s="139"/>
      <c r="R155" s="140">
        <f>SUM(R156:R174)</f>
        <v>0.049365</v>
      </c>
      <c r="S155" s="139"/>
      <c r="T155" s="141">
        <f>SUM(T156:T174)</f>
        <v>0.009455</v>
      </c>
      <c r="AR155" s="134" t="s">
        <v>79</v>
      </c>
      <c r="AT155" s="142" t="s">
        <v>70</v>
      </c>
      <c r="AU155" s="142" t="s">
        <v>15</v>
      </c>
      <c r="AY155" s="134" t="s">
        <v>182</v>
      </c>
      <c r="BK155" s="143">
        <f>SUM(BK156:BK174)</f>
        <v>0</v>
      </c>
    </row>
    <row r="156" spans="1:65" s="2" customFormat="1" ht="16.5" customHeight="1">
      <c r="A156" s="33"/>
      <c r="B156" s="146"/>
      <c r="C156" s="147" t="s">
        <v>344</v>
      </c>
      <c r="D156" s="346" t="s">
        <v>184</v>
      </c>
      <c r="E156" s="148" t="s">
        <v>553</v>
      </c>
      <c r="F156" s="149" t="s">
        <v>554</v>
      </c>
      <c r="G156" s="150" t="s">
        <v>187</v>
      </c>
      <c r="H156" s="151">
        <v>30.5</v>
      </c>
      <c r="I156" s="152"/>
      <c r="J156" s="153">
        <f>ROUND(I156*H156,2)</f>
        <v>0</v>
      </c>
      <c r="K156" s="149" t="s">
        <v>188</v>
      </c>
      <c r="L156" s="34"/>
      <c r="M156" s="154" t="s">
        <v>3</v>
      </c>
      <c r="N156" s="155" t="s">
        <v>42</v>
      </c>
      <c r="O156" s="54"/>
      <c r="P156" s="156">
        <f>O156*H156</f>
        <v>0</v>
      </c>
      <c r="Q156" s="156">
        <v>0.001</v>
      </c>
      <c r="R156" s="156">
        <f>Q156*H156</f>
        <v>0.0305</v>
      </c>
      <c r="S156" s="156">
        <v>0.00031</v>
      </c>
      <c r="T156" s="157">
        <f>S156*H156</f>
        <v>0.009455</v>
      </c>
      <c r="U156" s="33"/>
      <c r="V156" s="33"/>
      <c r="W156" s="33"/>
      <c r="X156" s="33"/>
      <c r="Y156" s="33"/>
      <c r="Z156" s="33"/>
      <c r="AA156" s="33"/>
      <c r="AB156" s="33"/>
      <c r="AC156" s="33"/>
      <c r="AD156" s="33"/>
      <c r="AE156" s="33"/>
      <c r="AR156" s="158" t="s">
        <v>269</v>
      </c>
      <c r="AT156" s="158" t="s">
        <v>184</v>
      </c>
      <c r="AU156" s="158" t="s">
        <v>79</v>
      </c>
      <c r="AY156" s="18" t="s">
        <v>182</v>
      </c>
      <c r="BE156" s="159">
        <f>IF(N156="základní",J156,0)</f>
        <v>0</v>
      </c>
      <c r="BF156" s="159">
        <f>IF(N156="snížená",J156,0)</f>
        <v>0</v>
      </c>
      <c r="BG156" s="159">
        <f>IF(N156="zákl. přenesená",J156,0)</f>
        <v>0</v>
      </c>
      <c r="BH156" s="159">
        <f>IF(N156="sníž. přenesená",J156,0)</f>
        <v>0</v>
      </c>
      <c r="BI156" s="159">
        <f>IF(N156="nulová",J156,0)</f>
        <v>0</v>
      </c>
      <c r="BJ156" s="18" t="s">
        <v>15</v>
      </c>
      <c r="BK156" s="159">
        <f>ROUND(I156*H156,2)</f>
        <v>0</v>
      </c>
      <c r="BL156" s="18" t="s">
        <v>269</v>
      </c>
      <c r="BM156" s="158" t="s">
        <v>766</v>
      </c>
    </row>
    <row r="157" spans="2:51" s="15" customFormat="1" ht="12">
      <c r="B157" s="176"/>
      <c r="D157" s="347" t="s">
        <v>190</v>
      </c>
      <c r="E157" s="177" t="s">
        <v>3</v>
      </c>
      <c r="F157" s="178" t="s">
        <v>556</v>
      </c>
      <c r="H157" s="177" t="s">
        <v>3</v>
      </c>
      <c r="I157" s="179"/>
      <c r="L157" s="176"/>
      <c r="M157" s="180"/>
      <c r="N157" s="181"/>
      <c r="O157" s="181"/>
      <c r="P157" s="181"/>
      <c r="Q157" s="181"/>
      <c r="R157" s="181"/>
      <c r="S157" s="181"/>
      <c r="T157" s="182"/>
      <c r="AT157" s="177" t="s">
        <v>190</v>
      </c>
      <c r="AU157" s="177" t="s">
        <v>79</v>
      </c>
      <c r="AV157" s="15" t="s">
        <v>15</v>
      </c>
      <c r="AW157" s="15" t="s">
        <v>33</v>
      </c>
      <c r="AX157" s="15" t="s">
        <v>71</v>
      </c>
      <c r="AY157" s="177" t="s">
        <v>182</v>
      </c>
    </row>
    <row r="158" spans="2:51" s="13" customFormat="1" ht="12">
      <c r="B158" s="160"/>
      <c r="D158" s="347" t="s">
        <v>190</v>
      </c>
      <c r="E158" s="161" t="s">
        <v>3</v>
      </c>
      <c r="F158" s="162" t="s">
        <v>557</v>
      </c>
      <c r="H158" s="163">
        <v>39.6</v>
      </c>
      <c r="I158" s="164"/>
      <c r="L158" s="160"/>
      <c r="M158" s="165"/>
      <c r="N158" s="166"/>
      <c r="O158" s="166"/>
      <c r="P158" s="166"/>
      <c r="Q158" s="166"/>
      <c r="R158" s="166"/>
      <c r="S158" s="166"/>
      <c r="T158" s="167"/>
      <c r="AT158" s="161" t="s">
        <v>190</v>
      </c>
      <c r="AU158" s="161" t="s">
        <v>79</v>
      </c>
      <c r="AV158" s="13" t="s">
        <v>79</v>
      </c>
      <c r="AW158" s="13" t="s">
        <v>33</v>
      </c>
      <c r="AX158" s="13" t="s">
        <v>71</v>
      </c>
      <c r="AY158" s="161" t="s">
        <v>182</v>
      </c>
    </row>
    <row r="159" spans="2:51" s="15" customFormat="1" ht="12">
      <c r="B159" s="176"/>
      <c r="D159" s="347" t="s">
        <v>190</v>
      </c>
      <c r="E159" s="177" t="s">
        <v>3</v>
      </c>
      <c r="F159" s="178" t="s">
        <v>558</v>
      </c>
      <c r="H159" s="177" t="s">
        <v>3</v>
      </c>
      <c r="I159" s="179"/>
      <c r="L159" s="176"/>
      <c r="M159" s="180"/>
      <c r="N159" s="181"/>
      <c r="O159" s="181"/>
      <c r="P159" s="181"/>
      <c r="Q159" s="181"/>
      <c r="R159" s="181"/>
      <c r="S159" s="181"/>
      <c r="T159" s="182"/>
      <c r="AT159" s="177" t="s">
        <v>190</v>
      </c>
      <c r="AU159" s="177" t="s">
        <v>79</v>
      </c>
      <c r="AV159" s="15" t="s">
        <v>15</v>
      </c>
      <c r="AW159" s="15" t="s">
        <v>33</v>
      </c>
      <c r="AX159" s="15" t="s">
        <v>71</v>
      </c>
      <c r="AY159" s="177" t="s">
        <v>182</v>
      </c>
    </row>
    <row r="160" spans="2:51" s="13" customFormat="1" ht="12">
      <c r="B160" s="160"/>
      <c r="D160" s="347" t="s">
        <v>190</v>
      </c>
      <c r="E160" s="161" t="s">
        <v>3</v>
      </c>
      <c r="F160" s="162" t="s">
        <v>559</v>
      </c>
      <c r="H160" s="163">
        <v>-7</v>
      </c>
      <c r="I160" s="164"/>
      <c r="L160" s="160"/>
      <c r="M160" s="165"/>
      <c r="N160" s="166"/>
      <c r="O160" s="166"/>
      <c r="P160" s="166"/>
      <c r="Q160" s="166"/>
      <c r="R160" s="166"/>
      <c r="S160" s="166"/>
      <c r="T160" s="167"/>
      <c r="AT160" s="161" t="s">
        <v>190</v>
      </c>
      <c r="AU160" s="161" t="s">
        <v>79</v>
      </c>
      <c r="AV160" s="13" t="s">
        <v>79</v>
      </c>
      <c r="AW160" s="13" t="s">
        <v>33</v>
      </c>
      <c r="AX160" s="13" t="s">
        <v>71</v>
      </c>
      <c r="AY160" s="161" t="s">
        <v>182</v>
      </c>
    </row>
    <row r="161" spans="2:51" s="15" customFormat="1" ht="12">
      <c r="B161" s="176"/>
      <c r="D161" s="347" t="s">
        <v>190</v>
      </c>
      <c r="E161" s="177" t="s">
        <v>3</v>
      </c>
      <c r="F161" s="178" t="s">
        <v>560</v>
      </c>
      <c r="H161" s="177" t="s">
        <v>3</v>
      </c>
      <c r="I161" s="179"/>
      <c r="L161" s="176"/>
      <c r="M161" s="180"/>
      <c r="N161" s="181"/>
      <c r="O161" s="181"/>
      <c r="P161" s="181"/>
      <c r="Q161" s="181"/>
      <c r="R161" s="181"/>
      <c r="S161" s="181"/>
      <c r="T161" s="182"/>
      <c r="AT161" s="177" t="s">
        <v>190</v>
      </c>
      <c r="AU161" s="177" t="s">
        <v>79</v>
      </c>
      <c r="AV161" s="15" t="s">
        <v>15</v>
      </c>
      <c r="AW161" s="15" t="s">
        <v>33</v>
      </c>
      <c r="AX161" s="15" t="s">
        <v>71</v>
      </c>
      <c r="AY161" s="177" t="s">
        <v>182</v>
      </c>
    </row>
    <row r="162" spans="2:51" s="13" customFormat="1" ht="12">
      <c r="B162" s="160"/>
      <c r="D162" s="347" t="s">
        <v>190</v>
      </c>
      <c r="E162" s="161" t="s">
        <v>3</v>
      </c>
      <c r="F162" s="162" t="s">
        <v>561</v>
      </c>
      <c r="H162" s="163">
        <v>-2.1</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4" customFormat="1" ht="12">
      <c r="B163" s="168"/>
      <c r="D163" s="347" t="s">
        <v>190</v>
      </c>
      <c r="E163" s="169" t="s">
        <v>3</v>
      </c>
      <c r="F163" s="170" t="s">
        <v>198</v>
      </c>
      <c r="H163" s="171">
        <v>30.5</v>
      </c>
      <c r="I163" s="172"/>
      <c r="L163" s="168"/>
      <c r="M163" s="173"/>
      <c r="N163" s="174"/>
      <c r="O163" s="174"/>
      <c r="P163" s="174"/>
      <c r="Q163" s="174"/>
      <c r="R163" s="174"/>
      <c r="S163" s="174"/>
      <c r="T163" s="175"/>
      <c r="AT163" s="169" t="s">
        <v>190</v>
      </c>
      <c r="AU163" s="169" t="s">
        <v>79</v>
      </c>
      <c r="AV163" s="14" t="s">
        <v>87</v>
      </c>
      <c r="AW163" s="14" t="s">
        <v>33</v>
      </c>
      <c r="AX163" s="14" t="s">
        <v>15</v>
      </c>
      <c r="AY163" s="169" t="s">
        <v>182</v>
      </c>
    </row>
    <row r="164" spans="1:65" s="2" customFormat="1" ht="24">
      <c r="A164" s="33"/>
      <c r="B164" s="146"/>
      <c r="C164" s="147" t="s">
        <v>351</v>
      </c>
      <c r="D164" s="346" t="s">
        <v>184</v>
      </c>
      <c r="E164" s="148" t="s">
        <v>490</v>
      </c>
      <c r="F164" s="149" t="s">
        <v>491</v>
      </c>
      <c r="G164" s="150" t="s">
        <v>187</v>
      </c>
      <c r="H164" s="151">
        <v>38.5</v>
      </c>
      <c r="I164" s="152"/>
      <c r="J164" s="153">
        <f>ROUND(I164*H164,2)</f>
        <v>0</v>
      </c>
      <c r="K164" s="149" t="s">
        <v>188</v>
      </c>
      <c r="L164" s="34"/>
      <c r="M164" s="154" t="s">
        <v>3</v>
      </c>
      <c r="N164" s="155" t="s">
        <v>42</v>
      </c>
      <c r="O164" s="54"/>
      <c r="P164" s="156">
        <f>O164*H164</f>
        <v>0</v>
      </c>
      <c r="Q164" s="156">
        <v>0.0002</v>
      </c>
      <c r="R164" s="156">
        <f>Q164*H164</f>
        <v>0.0077</v>
      </c>
      <c r="S164" s="156">
        <v>0</v>
      </c>
      <c r="T164" s="157">
        <f>S164*H164</f>
        <v>0</v>
      </c>
      <c r="U164" s="33"/>
      <c r="V164" s="33"/>
      <c r="W164" s="33"/>
      <c r="X164" s="33"/>
      <c r="Y164" s="33"/>
      <c r="Z164" s="33"/>
      <c r="AA164" s="33"/>
      <c r="AB164" s="33"/>
      <c r="AC164" s="33"/>
      <c r="AD164" s="33"/>
      <c r="AE164" s="33"/>
      <c r="AR164" s="158" t="s">
        <v>269</v>
      </c>
      <c r="AT164" s="158" t="s">
        <v>184</v>
      </c>
      <c r="AU164" s="158" t="s">
        <v>79</v>
      </c>
      <c r="AY164" s="18" t="s">
        <v>182</v>
      </c>
      <c r="BE164" s="159">
        <f>IF(N164="základní",J164,0)</f>
        <v>0</v>
      </c>
      <c r="BF164" s="159">
        <f>IF(N164="snížená",J164,0)</f>
        <v>0</v>
      </c>
      <c r="BG164" s="159">
        <f>IF(N164="zákl. přenesená",J164,0)</f>
        <v>0</v>
      </c>
      <c r="BH164" s="159">
        <f>IF(N164="sníž. přenesená",J164,0)</f>
        <v>0</v>
      </c>
      <c r="BI164" s="159">
        <f>IF(N164="nulová",J164,0)</f>
        <v>0</v>
      </c>
      <c r="BJ164" s="18" t="s">
        <v>15</v>
      </c>
      <c r="BK164" s="159">
        <f>ROUND(I164*H164,2)</f>
        <v>0</v>
      </c>
      <c r="BL164" s="18" t="s">
        <v>269</v>
      </c>
      <c r="BM164" s="158" t="s">
        <v>767</v>
      </c>
    </row>
    <row r="165" spans="2:51" s="15" customFormat="1" ht="12">
      <c r="B165" s="176"/>
      <c r="D165" s="347" t="s">
        <v>190</v>
      </c>
      <c r="E165" s="177" t="s">
        <v>3</v>
      </c>
      <c r="F165" s="178" t="s">
        <v>563</v>
      </c>
      <c r="H165" s="177" t="s">
        <v>3</v>
      </c>
      <c r="I165" s="179"/>
      <c r="L165" s="176"/>
      <c r="M165" s="180"/>
      <c r="N165" s="181"/>
      <c r="O165" s="181"/>
      <c r="P165" s="181"/>
      <c r="Q165" s="181"/>
      <c r="R165" s="181"/>
      <c r="S165" s="181"/>
      <c r="T165" s="182"/>
      <c r="AT165" s="177" t="s">
        <v>190</v>
      </c>
      <c r="AU165" s="177" t="s">
        <v>79</v>
      </c>
      <c r="AV165" s="15" t="s">
        <v>15</v>
      </c>
      <c r="AW165" s="15" t="s">
        <v>33</v>
      </c>
      <c r="AX165" s="15" t="s">
        <v>71</v>
      </c>
      <c r="AY165" s="177" t="s">
        <v>182</v>
      </c>
    </row>
    <row r="166" spans="2:51" s="13" customFormat="1" ht="12">
      <c r="B166" s="160"/>
      <c r="D166" s="347" t="s">
        <v>190</v>
      </c>
      <c r="E166" s="161" t="s">
        <v>3</v>
      </c>
      <c r="F166" s="162" t="s">
        <v>564</v>
      </c>
      <c r="H166" s="163">
        <v>8</v>
      </c>
      <c r="I166" s="164"/>
      <c r="L166" s="160"/>
      <c r="M166" s="165"/>
      <c r="N166" s="166"/>
      <c r="O166" s="166"/>
      <c r="P166" s="166"/>
      <c r="Q166" s="166"/>
      <c r="R166" s="166"/>
      <c r="S166" s="166"/>
      <c r="T166" s="167"/>
      <c r="AT166" s="161" t="s">
        <v>190</v>
      </c>
      <c r="AU166" s="161" t="s">
        <v>79</v>
      </c>
      <c r="AV166" s="13" t="s">
        <v>79</v>
      </c>
      <c r="AW166" s="13" t="s">
        <v>33</v>
      </c>
      <c r="AX166" s="13" t="s">
        <v>71</v>
      </c>
      <c r="AY166" s="161" t="s">
        <v>182</v>
      </c>
    </row>
    <row r="167" spans="2:51" s="15" customFormat="1" ht="12">
      <c r="B167" s="176"/>
      <c r="D167" s="347" t="s">
        <v>190</v>
      </c>
      <c r="E167" s="177" t="s">
        <v>3</v>
      </c>
      <c r="F167" s="178" t="s">
        <v>556</v>
      </c>
      <c r="H167" s="177" t="s">
        <v>3</v>
      </c>
      <c r="I167" s="179"/>
      <c r="L167" s="176"/>
      <c r="M167" s="180"/>
      <c r="N167" s="181"/>
      <c r="O167" s="181"/>
      <c r="P167" s="181"/>
      <c r="Q167" s="181"/>
      <c r="R167" s="181"/>
      <c r="S167" s="181"/>
      <c r="T167" s="182"/>
      <c r="AT167" s="177" t="s">
        <v>190</v>
      </c>
      <c r="AU167" s="177" t="s">
        <v>79</v>
      </c>
      <c r="AV167" s="15" t="s">
        <v>15</v>
      </c>
      <c r="AW167" s="15" t="s">
        <v>33</v>
      </c>
      <c r="AX167" s="15" t="s">
        <v>71</v>
      </c>
      <c r="AY167" s="177" t="s">
        <v>182</v>
      </c>
    </row>
    <row r="168" spans="2:51" s="13" customFormat="1" ht="12">
      <c r="B168" s="160"/>
      <c r="D168" s="347" t="s">
        <v>190</v>
      </c>
      <c r="E168" s="161" t="s">
        <v>3</v>
      </c>
      <c r="F168" s="162" t="s">
        <v>557</v>
      </c>
      <c r="H168" s="163">
        <v>39.6</v>
      </c>
      <c r="I168" s="164"/>
      <c r="L168" s="160"/>
      <c r="M168" s="165"/>
      <c r="N168" s="166"/>
      <c r="O168" s="166"/>
      <c r="P168" s="166"/>
      <c r="Q168" s="166"/>
      <c r="R168" s="166"/>
      <c r="S168" s="166"/>
      <c r="T168" s="167"/>
      <c r="AT168" s="161" t="s">
        <v>190</v>
      </c>
      <c r="AU168" s="161" t="s">
        <v>79</v>
      </c>
      <c r="AV168" s="13" t="s">
        <v>79</v>
      </c>
      <c r="AW168" s="13" t="s">
        <v>33</v>
      </c>
      <c r="AX168" s="13" t="s">
        <v>71</v>
      </c>
      <c r="AY168" s="161" t="s">
        <v>182</v>
      </c>
    </row>
    <row r="169" spans="2:51" s="15" customFormat="1" ht="12">
      <c r="B169" s="176"/>
      <c r="D169" s="347" t="s">
        <v>190</v>
      </c>
      <c r="E169" s="177" t="s">
        <v>3</v>
      </c>
      <c r="F169" s="178" t="s">
        <v>558</v>
      </c>
      <c r="H169" s="177" t="s">
        <v>3</v>
      </c>
      <c r="I169" s="179"/>
      <c r="L169" s="176"/>
      <c r="M169" s="180"/>
      <c r="N169" s="181"/>
      <c r="O169" s="181"/>
      <c r="P169" s="181"/>
      <c r="Q169" s="181"/>
      <c r="R169" s="181"/>
      <c r="S169" s="181"/>
      <c r="T169" s="182"/>
      <c r="AT169" s="177" t="s">
        <v>190</v>
      </c>
      <c r="AU169" s="177" t="s">
        <v>79</v>
      </c>
      <c r="AV169" s="15" t="s">
        <v>15</v>
      </c>
      <c r="AW169" s="15" t="s">
        <v>33</v>
      </c>
      <c r="AX169" s="15" t="s">
        <v>71</v>
      </c>
      <c r="AY169" s="177" t="s">
        <v>182</v>
      </c>
    </row>
    <row r="170" spans="2:51" s="13" customFormat="1" ht="12">
      <c r="B170" s="160"/>
      <c r="D170" s="347" t="s">
        <v>190</v>
      </c>
      <c r="E170" s="161" t="s">
        <v>3</v>
      </c>
      <c r="F170" s="162" t="s">
        <v>559</v>
      </c>
      <c r="H170" s="163">
        <v>-7</v>
      </c>
      <c r="I170" s="164"/>
      <c r="L170" s="160"/>
      <c r="M170" s="165"/>
      <c r="N170" s="166"/>
      <c r="O170" s="166"/>
      <c r="P170" s="166"/>
      <c r="Q170" s="166"/>
      <c r="R170" s="166"/>
      <c r="S170" s="166"/>
      <c r="T170" s="167"/>
      <c r="AT170" s="161" t="s">
        <v>190</v>
      </c>
      <c r="AU170" s="161" t="s">
        <v>79</v>
      </c>
      <c r="AV170" s="13" t="s">
        <v>79</v>
      </c>
      <c r="AW170" s="13" t="s">
        <v>33</v>
      </c>
      <c r="AX170" s="13" t="s">
        <v>71</v>
      </c>
      <c r="AY170" s="161" t="s">
        <v>182</v>
      </c>
    </row>
    <row r="171" spans="2:51" s="15" customFormat="1" ht="12">
      <c r="B171" s="176"/>
      <c r="D171" s="347" t="s">
        <v>190</v>
      </c>
      <c r="E171" s="177" t="s">
        <v>3</v>
      </c>
      <c r="F171" s="178" t="s">
        <v>560</v>
      </c>
      <c r="H171" s="177" t="s">
        <v>3</v>
      </c>
      <c r="I171" s="179"/>
      <c r="L171" s="176"/>
      <c r="M171" s="180"/>
      <c r="N171" s="181"/>
      <c r="O171" s="181"/>
      <c r="P171" s="181"/>
      <c r="Q171" s="181"/>
      <c r="R171" s="181"/>
      <c r="S171" s="181"/>
      <c r="T171" s="182"/>
      <c r="AT171" s="177" t="s">
        <v>190</v>
      </c>
      <c r="AU171" s="177" t="s">
        <v>79</v>
      </c>
      <c r="AV171" s="15" t="s">
        <v>15</v>
      </c>
      <c r="AW171" s="15" t="s">
        <v>33</v>
      </c>
      <c r="AX171" s="15" t="s">
        <v>71</v>
      </c>
      <c r="AY171" s="177" t="s">
        <v>182</v>
      </c>
    </row>
    <row r="172" spans="2:51" s="13" customFormat="1" ht="12">
      <c r="B172" s="160"/>
      <c r="D172" s="347" t="s">
        <v>190</v>
      </c>
      <c r="E172" s="161" t="s">
        <v>3</v>
      </c>
      <c r="F172" s="162" t="s">
        <v>561</v>
      </c>
      <c r="H172" s="163">
        <v>-2.1</v>
      </c>
      <c r="I172" s="164"/>
      <c r="L172" s="160"/>
      <c r="M172" s="165"/>
      <c r="N172" s="166"/>
      <c r="O172" s="166"/>
      <c r="P172" s="166"/>
      <c r="Q172" s="166"/>
      <c r="R172" s="166"/>
      <c r="S172" s="166"/>
      <c r="T172" s="167"/>
      <c r="AT172" s="161" t="s">
        <v>190</v>
      </c>
      <c r="AU172" s="161" t="s">
        <v>79</v>
      </c>
      <c r="AV172" s="13" t="s">
        <v>79</v>
      </c>
      <c r="AW172" s="13" t="s">
        <v>33</v>
      </c>
      <c r="AX172" s="13" t="s">
        <v>71</v>
      </c>
      <c r="AY172" s="161" t="s">
        <v>182</v>
      </c>
    </row>
    <row r="173" spans="2:51" s="14" customFormat="1" ht="12">
      <c r="B173" s="168"/>
      <c r="D173" s="347" t="s">
        <v>190</v>
      </c>
      <c r="E173" s="169" t="s">
        <v>3</v>
      </c>
      <c r="F173" s="170" t="s">
        <v>198</v>
      </c>
      <c r="H173" s="171">
        <v>38.5</v>
      </c>
      <c r="I173" s="172"/>
      <c r="L173" s="168"/>
      <c r="M173" s="173"/>
      <c r="N173" s="174"/>
      <c r="O173" s="174"/>
      <c r="P173" s="174"/>
      <c r="Q173" s="174"/>
      <c r="R173" s="174"/>
      <c r="S173" s="174"/>
      <c r="T173" s="175"/>
      <c r="AT173" s="169" t="s">
        <v>190</v>
      </c>
      <c r="AU173" s="169" t="s">
        <v>79</v>
      </c>
      <c r="AV173" s="14" t="s">
        <v>87</v>
      </c>
      <c r="AW173" s="14" t="s">
        <v>33</v>
      </c>
      <c r="AX173" s="14" t="s">
        <v>15</v>
      </c>
      <c r="AY173" s="169" t="s">
        <v>182</v>
      </c>
    </row>
    <row r="174" spans="1:65" s="2" customFormat="1" ht="36">
      <c r="A174" s="33"/>
      <c r="B174" s="146"/>
      <c r="C174" s="147" t="s">
        <v>355</v>
      </c>
      <c r="D174" s="346" t="s">
        <v>184</v>
      </c>
      <c r="E174" s="148" t="s">
        <v>494</v>
      </c>
      <c r="F174" s="149" t="s">
        <v>495</v>
      </c>
      <c r="G174" s="150" t="s">
        <v>187</v>
      </c>
      <c r="H174" s="151">
        <v>38.5</v>
      </c>
      <c r="I174" s="152"/>
      <c r="J174" s="153">
        <f>ROUND(I174*H174,2)</f>
        <v>0</v>
      </c>
      <c r="K174" s="149" t="s">
        <v>188</v>
      </c>
      <c r="L174" s="34"/>
      <c r="M174" s="194" t="s">
        <v>3</v>
      </c>
      <c r="N174" s="195" t="s">
        <v>42</v>
      </c>
      <c r="O174" s="196"/>
      <c r="P174" s="197">
        <f>O174*H174</f>
        <v>0</v>
      </c>
      <c r="Q174" s="197">
        <v>0.00029</v>
      </c>
      <c r="R174" s="197">
        <f>Q174*H174</f>
        <v>0.011165</v>
      </c>
      <c r="S174" s="197">
        <v>0</v>
      </c>
      <c r="T174" s="198">
        <f>S174*H174</f>
        <v>0</v>
      </c>
      <c r="U174" s="33"/>
      <c r="V174" s="33"/>
      <c r="W174" s="33"/>
      <c r="X174" s="33"/>
      <c r="Y174" s="33"/>
      <c r="Z174" s="33"/>
      <c r="AA174" s="33"/>
      <c r="AB174" s="33"/>
      <c r="AC174" s="33"/>
      <c r="AD174" s="33"/>
      <c r="AE174" s="33"/>
      <c r="AR174" s="158" t="s">
        <v>269</v>
      </c>
      <c r="AT174" s="158" t="s">
        <v>184</v>
      </c>
      <c r="AU174" s="158" t="s">
        <v>79</v>
      </c>
      <c r="AY174" s="18" t="s">
        <v>182</v>
      </c>
      <c r="BE174" s="159">
        <f>IF(N174="základní",J174,0)</f>
        <v>0</v>
      </c>
      <c r="BF174" s="159">
        <f>IF(N174="snížená",J174,0)</f>
        <v>0</v>
      </c>
      <c r="BG174" s="159">
        <f>IF(N174="zákl. přenesená",J174,0)</f>
        <v>0</v>
      </c>
      <c r="BH174" s="159">
        <f>IF(N174="sníž. přenesená",J174,0)</f>
        <v>0</v>
      </c>
      <c r="BI174" s="159">
        <f>IF(N174="nulová",J174,0)</f>
        <v>0</v>
      </c>
      <c r="BJ174" s="18" t="s">
        <v>15</v>
      </c>
      <c r="BK174" s="159">
        <f>ROUND(I174*H174,2)</f>
        <v>0</v>
      </c>
      <c r="BL174" s="18" t="s">
        <v>269</v>
      </c>
      <c r="BM174" s="158" t="s">
        <v>768</v>
      </c>
    </row>
    <row r="175" spans="1:31" s="2" customFormat="1" ht="6.95" customHeight="1">
      <c r="A175" s="33"/>
      <c r="B175" s="43"/>
      <c r="C175" s="44"/>
      <c r="D175" s="44"/>
      <c r="E175" s="44"/>
      <c r="F175" s="44"/>
      <c r="G175" s="44"/>
      <c r="H175" s="44"/>
      <c r="I175" s="44"/>
      <c r="J175" s="44"/>
      <c r="K175" s="44"/>
      <c r="L175" s="34"/>
      <c r="M175" s="33"/>
      <c r="O175" s="33"/>
      <c r="P175" s="33"/>
      <c r="Q175" s="33"/>
      <c r="R175" s="33"/>
      <c r="S175" s="33"/>
      <c r="T175" s="33"/>
      <c r="U175" s="33"/>
      <c r="V175" s="33"/>
      <c r="W175" s="33"/>
      <c r="X175" s="33"/>
      <c r="Y175" s="33"/>
      <c r="Z175" s="33"/>
      <c r="AA175" s="33"/>
      <c r="AB175" s="33"/>
      <c r="AC175" s="33"/>
      <c r="AD175" s="33"/>
      <c r="AE175" s="33"/>
    </row>
  </sheetData>
  <autoFilter ref="C102:K174"/>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9"/>
  <sheetViews>
    <sheetView showGridLines="0" workbookViewId="0" topLeftCell="A89">
      <selection activeCell="D106" sqref="D106:D17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98</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769</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ROUND(J103,2)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ROUND((SUM(BE103:BE178)),2)</f>
        <v>0</v>
      </c>
      <c r="G37" s="33"/>
      <c r="H37" s="33"/>
      <c r="I37" s="105">
        <v>0.21</v>
      </c>
      <c r="J37" s="104">
        <f>ROUND(((SUM(BE103:BE178))*I37),2)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ROUND((SUM(BF103:BF178)),2)</f>
        <v>0</v>
      </c>
      <c r="G38" s="33"/>
      <c r="H38" s="33"/>
      <c r="I38" s="105">
        <v>0.15</v>
      </c>
      <c r="J38" s="104">
        <f>ROUND(((SUM(BF103:BF178))*I38),2)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ROUND((SUM(BG103:BG178)),2)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ROUND((SUM(BH103:BH178)),2)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ROUND((SUM(BI103:BI178)),2)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4 - Kuchyňka typ B</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J103</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J104</f>
        <v>0</v>
      </c>
      <c r="L68" s="115"/>
    </row>
    <row r="69" spans="2:12" s="10" customFormat="1" ht="19.9" customHeight="1">
      <c r="B69" s="119"/>
      <c r="D69" s="120" t="s">
        <v>152</v>
      </c>
      <c r="E69" s="121"/>
      <c r="F69" s="121"/>
      <c r="G69" s="121"/>
      <c r="H69" s="121"/>
      <c r="I69" s="121"/>
      <c r="J69" s="122">
        <f>J105</f>
        <v>0</v>
      </c>
      <c r="L69" s="119"/>
    </row>
    <row r="70" spans="2:12" s="10" customFormat="1" ht="19.9" customHeight="1">
      <c r="B70" s="119"/>
      <c r="D70" s="120" t="s">
        <v>153</v>
      </c>
      <c r="E70" s="121"/>
      <c r="F70" s="121"/>
      <c r="G70" s="121"/>
      <c r="H70" s="121"/>
      <c r="I70" s="121"/>
      <c r="J70" s="122">
        <f>J114</f>
        <v>0</v>
      </c>
      <c r="L70" s="119"/>
    </row>
    <row r="71" spans="2:12" s="10" customFormat="1" ht="14.85" customHeight="1">
      <c r="B71" s="119"/>
      <c r="D71" s="120" t="s">
        <v>154</v>
      </c>
      <c r="E71" s="121"/>
      <c r="F71" s="121"/>
      <c r="G71" s="121"/>
      <c r="H71" s="121"/>
      <c r="I71" s="121"/>
      <c r="J71" s="122">
        <f>J115</f>
        <v>0</v>
      </c>
      <c r="L71" s="119"/>
    </row>
    <row r="72" spans="2:12" s="10" customFormat="1" ht="14.85" customHeight="1">
      <c r="B72" s="119"/>
      <c r="D72" s="120" t="s">
        <v>155</v>
      </c>
      <c r="E72" s="121"/>
      <c r="F72" s="121"/>
      <c r="G72" s="121"/>
      <c r="H72" s="121"/>
      <c r="I72" s="121"/>
      <c r="J72" s="122">
        <f>J117</f>
        <v>0</v>
      </c>
      <c r="L72" s="119"/>
    </row>
    <row r="73" spans="2:12" s="10" customFormat="1" ht="19.9" customHeight="1">
      <c r="B73" s="119"/>
      <c r="D73" s="120" t="s">
        <v>156</v>
      </c>
      <c r="E73" s="121"/>
      <c r="F73" s="121"/>
      <c r="G73" s="121"/>
      <c r="H73" s="121"/>
      <c r="I73" s="121"/>
      <c r="J73" s="122">
        <f>J120</f>
        <v>0</v>
      </c>
      <c r="L73" s="119"/>
    </row>
    <row r="74" spans="2:12" s="10" customFormat="1" ht="19.9" customHeight="1">
      <c r="B74" s="119"/>
      <c r="D74" s="120" t="s">
        <v>157</v>
      </c>
      <c r="E74" s="121"/>
      <c r="F74" s="121"/>
      <c r="G74" s="121"/>
      <c r="H74" s="121"/>
      <c r="I74" s="121"/>
      <c r="J74" s="122">
        <f>J126</f>
        <v>0</v>
      </c>
      <c r="L74" s="119"/>
    </row>
    <row r="75" spans="2:12" s="9" customFormat="1" ht="24.95" customHeight="1">
      <c r="B75" s="115"/>
      <c r="D75" s="116" t="s">
        <v>158</v>
      </c>
      <c r="E75" s="117"/>
      <c r="F75" s="117"/>
      <c r="G75" s="117"/>
      <c r="H75" s="117"/>
      <c r="I75" s="117"/>
      <c r="J75" s="118">
        <f>J128</f>
        <v>0</v>
      </c>
      <c r="L75" s="115"/>
    </row>
    <row r="76" spans="2:12" s="10" customFormat="1" ht="19.9" customHeight="1">
      <c r="B76" s="119"/>
      <c r="D76" s="120" t="s">
        <v>161</v>
      </c>
      <c r="E76" s="121"/>
      <c r="F76" s="121"/>
      <c r="G76" s="121"/>
      <c r="H76" s="121"/>
      <c r="I76" s="121"/>
      <c r="J76" s="122">
        <f>J129</f>
        <v>0</v>
      </c>
      <c r="L76" s="119"/>
    </row>
    <row r="77" spans="2:12" s="10" customFormat="1" ht="19.9" customHeight="1">
      <c r="B77" s="119"/>
      <c r="D77" s="120" t="s">
        <v>162</v>
      </c>
      <c r="E77" s="121"/>
      <c r="F77" s="121"/>
      <c r="G77" s="121"/>
      <c r="H77" s="121"/>
      <c r="I77" s="121"/>
      <c r="J77" s="122">
        <f>J135</f>
        <v>0</v>
      </c>
      <c r="L77" s="119"/>
    </row>
    <row r="78" spans="2:12" s="10" customFormat="1" ht="19.9" customHeight="1">
      <c r="B78" s="119"/>
      <c r="D78" s="120" t="s">
        <v>164</v>
      </c>
      <c r="E78" s="121"/>
      <c r="F78" s="121"/>
      <c r="G78" s="121"/>
      <c r="H78" s="121"/>
      <c r="I78" s="121"/>
      <c r="J78" s="122">
        <f>J145</f>
        <v>0</v>
      </c>
      <c r="L78" s="119"/>
    </row>
    <row r="79" spans="2:12" s="10" customFormat="1" ht="19.9" customHeight="1">
      <c r="B79" s="119"/>
      <c r="D79" s="120" t="s">
        <v>166</v>
      </c>
      <c r="E79" s="121"/>
      <c r="F79" s="121"/>
      <c r="G79" s="121"/>
      <c r="H79" s="121"/>
      <c r="I79" s="121"/>
      <c r="J79" s="122">
        <f>J157</f>
        <v>0</v>
      </c>
      <c r="L79" s="119"/>
    </row>
    <row r="80" spans="1:31" s="2" customFormat="1" ht="21.75" customHeight="1">
      <c r="A80" s="33"/>
      <c r="B80" s="34"/>
      <c r="C80" s="33"/>
      <c r="D80" s="33"/>
      <c r="E80" s="33"/>
      <c r="F80" s="33"/>
      <c r="G80" s="33"/>
      <c r="H80" s="33"/>
      <c r="I80" s="33"/>
      <c r="J80" s="33"/>
      <c r="K80" s="33"/>
      <c r="L80" s="99"/>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44"/>
      <c r="J81" s="44"/>
      <c r="K81" s="44"/>
      <c r="L81" s="99"/>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46"/>
      <c r="J85" s="46"/>
      <c r="K85" s="46"/>
      <c r="L85" s="99"/>
      <c r="S85" s="33"/>
      <c r="T85" s="33"/>
      <c r="U85" s="33"/>
      <c r="V85" s="33"/>
      <c r="W85" s="33"/>
      <c r="X85" s="33"/>
      <c r="Y85" s="33"/>
      <c r="Z85" s="33"/>
      <c r="AA85" s="33"/>
      <c r="AB85" s="33"/>
      <c r="AC85" s="33"/>
      <c r="AD85" s="33"/>
      <c r="AE85" s="33"/>
    </row>
    <row r="86" spans="1:31" s="2" customFormat="1" ht="24.95" customHeight="1">
      <c r="A86" s="33"/>
      <c r="B86" s="34"/>
      <c r="C86" s="22" t="s">
        <v>167</v>
      </c>
      <c r="D86" s="33"/>
      <c r="E86" s="33"/>
      <c r="F86" s="33"/>
      <c r="G86" s="33"/>
      <c r="H86" s="33"/>
      <c r="I86" s="33"/>
      <c r="J86" s="33"/>
      <c r="K86" s="33"/>
      <c r="L86" s="99"/>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33"/>
      <c r="J87" s="33"/>
      <c r="K87" s="33"/>
      <c r="L87" s="99"/>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33"/>
      <c r="J88" s="33"/>
      <c r="K88" s="33"/>
      <c r="L88" s="99"/>
      <c r="S88" s="33"/>
      <c r="T88" s="33"/>
      <c r="U88" s="33"/>
      <c r="V88" s="33"/>
      <c r="W88" s="33"/>
      <c r="X88" s="33"/>
      <c r="Y88" s="33"/>
      <c r="Z88" s="33"/>
      <c r="AA88" s="33"/>
      <c r="AB88" s="33"/>
      <c r="AC88" s="33"/>
      <c r="AD88" s="33"/>
      <c r="AE88" s="33"/>
    </row>
    <row r="89" spans="1:31" s="2" customFormat="1" ht="16.5" customHeight="1">
      <c r="A89" s="33"/>
      <c r="B89" s="34"/>
      <c r="C89" s="33"/>
      <c r="D89" s="33"/>
      <c r="E89" s="326" t="str">
        <f>E7</f>
        <v>Rekonstrukce koupelen</v>
      </c>
      <c r="F89" s="327"/>
      <c r="G89" s="327"/>
      <c r="H89" s="327"/>
      <c r="I89" s="33"/>
      <c r="J89" s="33"/>
      <c r="K89" s="33"/>
      <c r="L89" s="99"/>
      <c r="S89" s="33"/>
      <c r="T89" s="33"/>
      <c r="U89" s="33"/>
      <c r="V89" s="33"/>
      <c r="W89" s="33"/>
      <c r="X89" s="33"/>
      <c r="Y89" s="33"/>
      <c r="Z89" s="33"/>
      <c r="AA89" s="33"/>
      <c r="AB89" s="33"/>
      <c r="AC89" s="33"/>
      <c r="AD89" s="33"/>
      <c r="AE89" s="33"/>
    </row>
    <row r="90" spans="2:12" s="1" customFormat="1" ht="12" customHeight="1">
      <c r="B90" s="21"/>
      <c r="C90" s="28" t="s">
        <v>139</v>
      </c>
      <c r="L90" s="21"/>
    </row>
    <row r="91" spans="2:12" s="1" customFormat="1" ht="16.5" customHeight="1">
      <c r="B91" s="21"/>
      <c r="E91" s="326" t="s">
        <v>140</v>
      </c>
      <c r="F91" s="301"/>
      <c r="G91" s="301"/>
      <c r="H91" s="301"/>
      <c r="L91" s="21"/>
    </row>
    <row r="92" spans="2:12" s="1" customFormat="1" ht="12" customHeight="1">
      <c r="B92" s="21"/>
      <c r="C92" s="28" t="s">
        <v>141</v>
      </c>
      <c r="L92" s="21"/>
    </row>
    <row r="93" spans="1:31" s="2" customFormat="1" ht="16.5" customHeight="1">
      <c r="A93" s="33"/>
      <c r="B93" s="34"/>
      <c r="C93" s="33"/>
      <c r="D93" s="33"/>
      <c r="E93" s="328" t="s">
        <v>142</v>
      </c>
      <c r="F93" s="329"/>
      <c r="G93" s="329"/>
      <c r="H93" s="329"/>
      <c r="I93" s="33"/>
      <c r="J93" s="33"/>
      <c r="K93" s="33"/>
      <c r="L93" s="99"/>
      <c r="S93" s="33"/>
      <c r="T93" s="33"/>
      <c r="U93" s="33"/>
      <c r="V93" s="33"/>
      <c r="W93" s="33"/>
      <c r="X93" s="33"/>
      <c r="Y93" s="33"/>
      <c r="Z93" s="33"/>
      <c r="AA93" s="33"/>
      <c r="AB93" s="33"/>
      <c r="AC93" s="33"/>
      <c r="AD93" s="33"/>
      <c r="AE93" s="33"/>
    </row>
    <row r="94" spans="1:31" s="2" customFormat="1" ht="12" customHeight="1">
      <c r="A94" s="33"/>
      <c r="B94" s="34"/>
      <c r="C94" s="28" t="s">
        <v>143</v>
      </c>
      <c r="D94" s="33"/>
      <c r="E94" s="33"/>
      <c r="F94" s="33"/>
      <c r="G94" s="33"/>
      <c r="H94" s="33"/>
      <c r="I94" s="33"/>
      <c r="J94" s="33"/>
      <c r="K94" s="33"/>
      <c r="L94" s="99"/>
      <c r="S94" s="33"/>
      <c r="T94" s="33"/>
      <c r="U94" s="33"/>
      <c r="V94" s="33"/>
      <c r="W94" s="33"/>
      <c r="X94" s="33"/>
      <c r="Y94" s="33"/>
      <c r="Z94" s="33"/>
      <c r="AA94" s="33"/>
      <c r="AB94" s="33"/>
      <c r="AC94" s="33"/>
      <c r="AD94" s="33"/>
      <c r="AE94" s="33"/>
    </row>
    <row r="95" spans="1:31" s="2" customFormat="1" ht="16.5" customHeight="1">
      <c r="A95" s="33"/>
      <c r="B95" s="34"/>
      <c r="C95" s="33"/>
      <c r="D95" s="33"/>
      <c r="E95" s="302" t="str">
        <f>E13</f>
        <v>4 - Kuchyňka typ B</v>
      </c>
      <c r="F95" s="329"/>
      <c r="G95" s="329"/>
      <c r="H95" s="329"/>
      <c r="I95" s="33"/>
      <c r="J95" s="33"/>
      <c r="K95" s="33"/>
      <c r="L95" s="99"/>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9"/>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28" t="s">
        <v>23</v>
      </c>
      <c r="J97" s="51" t="str">
        <f>IF(J16="","",J16)</f>
        <v>28. 8. 2018</v>
      </c>
      <c r="K97" s="33"/>
      <c r="L97" s="99"/>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9"/>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28" t="s">
        <v>31</v>
      </c>
      <c r="J99" s="31" t="str">
        <f>E25</f>
        <v>PROJECTICA s.r.o.</v>
      </c>
      <c r="K99" s="33"/>
      <c r="L99" s="99"/>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28" t="s">
        <v>34</v>
      </c>
      <c r="J100" s="31" t="str">
        <f>E28</f>
        <v xml:space="preserve"> </v>
      </c>
      <c r="K100" s="33"/>
      <c r="L100" s="99"/>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11" customFormat="1" ht="29.25" customHeight="1">
      <c r="A102" s="123"/>
      <c r="B102" s="124"/>
      <c r="C102" s="125" t="s">
        <v>168</v>
      </c>
      <c r="D102" s="126" t="s">
        <v>56</v>
      </c>
      <c r="E102" s="126" t="s">
        <v>52</v>
      </c>
      <c r="F102" s="126" t="s">
        <v>53</v>
      </c>
      <c r="G102" s="126" t="s">
        <v>169</v>
      </c>
      <c r="H102" s="126" t="s">
        <v>170</v>
      </c>
      <c r="I102" s="126" t="s">
        <v>171</v>
      </c>
      <c r="J102" s="126" t="s">
        <v>148</v>
      </c>
      <c r="K102" s="127" t="s">
        <v>172</v>
      </c>
      <c r="L102" s="128"/>
      <c r="M102" s="59" t="s">
        <v>3</v>
      </c>
      <c r="N102" s="60" t="s">
        <v>41</v>
      </c>
      <c r="O102" s="60" t="s">
        <v>173</v>
      </c>
      <c r="P102" s="60" t="s">
        <v>174</v>
      </c>
      <c r="Q102" s="60" t="s">
        <v>175</v>
      </c>
      <c r="R102" s="60" t="s">
        <v>176</v>
      </c>
      <c r="S102" s="60" t="s">
        <v>177</v>
      </c>
      <c r="T102" s="61" t="s">
        <v>178</v>
      </c>
      <c r="U102" s="123"/>
      <c r="V102" s="123"/>
      <c r="W102" s="123"/>
      <c r="X102" s="123"/>
      <c r="Y102" s="123"/>
      <c r="Z102" s="123"/>
      <c r="AA102" s="123"/>
      <c r="AB102" s="123"/>
      <c r="AC102" s="123"/>
      <c r="AD102" s="123"/>
      <c r="AE102" s="123"/>
    </row>
    <row r="103" spans="1:63" s="2" customFormat="1" ht="22.9" customHeight="1">
      <c r="A103" s="33"/>
      <c r="B103" s="34"/>
      <c r="C103" s="66" t="s">
        <v>179</v>
      </c>
      <c r="D103" s="33"/>
      <c r="E103" s="33"/>
      <c r="F103" s="33"/>
      <c r="G103" s="33"/>
      <c r="H103" s="33"/>
      <c r="I103" s="33"/>
      <c r="J103" s="129">
        <f>BK103</f>
        <v>0</v>
      </c>
      <c r="K103" s="33"/>
      <c r="L103" s="34"/>
      <c r="M103" s="62"/>
      <c r="N103" s="52"/>
      <c r="O103" s="63"/>
      <c r="P103" s="130">
        <f>P104+P128</f>
        <v>0</v>
      </c>
      <c r="Q103" s="63"/>
      <c r="R103" s="130">
        <f>R104+R128</f>
        <v>0.2031298</v>
      </c>
      <c r="S103" s="63"/>
      <c r="T103" s="131">
        <f>T104+T128</f>
        <v>1.4448622</v>
      </c>
      <c r="U103" s="33"/>
      <c r="V103" s="33"/>
      <c r="W103" s="33"/>
      <c r="X103" s="33"/>
      <c r="Y103" s="33"/>
      <c r="Z103" s="33"/>
      <c r="AA103" s="33"/>
      <c r="AB103" s="33"/>
      <c r="AC103" s="33"/>
      <c r="AD103" s="33"/>
      <c r="AE103" s="33"/>
      <c r="AT103" s="18" t="s">
        <v>70</v>
      </c>
      <c r="AU103" s="18" t="s">
        <v>149</v>
      </c>
      <c r="BK103" s="132">
        <f>BK104+BK128</f>
        <v>0</v>
      </c>
    </row>
    <row r="104" spans="2:63" s="12" customFormat="1" ht="25.9" customHeight="1">
      <c r="B104" s="133"/>
      <c r="D104" s="134" t="s">
        <v>70</v>
      </c>
      <c r="E104" s="135" t="s">
        <v>180</v>
      </c>
      <c r="F104" s="135" t="s">
        <v>181</v>
      </c>
      <c r="I104" s="136"/>
      <c r="J104" s="137">
        <f>BK104</f>
        <v>0</v>
      </c>
      <c r="L104" s="133"/>
      <c r="M104" s="138"/>
      <c r="N104" s="139"/>
      <c r="O104" s="139"/>
      <c r="P104" s="140">
        <f>P105+P114+P120+P126</f>
        <v>0</v>
      </c>
      <c r="Q104" s="139"/>
      <c r="R104" s="140">
        <f>R105+R114+R120+R126</f>
        <v>0.033471</v>
      </c>
      <c r="S104" s="139"/>
      <c r="T104" s="141">
        <f>T105+T114+T120+T126</f>
        <v>0.0966</v>
      </c>
      <c r="AR104" s="134" t="s">
        <v>15</v>
      </c>
      <c r="AT104" s="142" t="s">
        <v>70</v>
      </c>
      <c r="AU104" s="142" t="s">
        <v>71</v>
      </c>
      <c r="AY104" s="134" t="s">
        <v>182</v>
      </c>
      <c r="BK104" s="143">
        <f>BK105+BK114+BK120+BK126</f>
        <v>0</v>
      </c>
    </row>
    <row r="105" spans="2:63" s="12" customFormat="1" ht="22.9" customHeight="1">
      <c r="B105" s="133"/>
      <c r="D105" s="134" t="s">
        <v>70</v>
      </c>
      <c r="E105" s="144" t="s">
        <v>126</v>
      </c>
      <c r="F105" s="144" t="s">
        <v>203</v>
      </c>
      <c r="I105" s="136"/>
      <c r="J105" s="145">
        <f>BK105</f>
        <v>0</v>
      </c>
      <c r="L105" s="133"/>
      <c r="M105" s="138"/>
      <c r="N105" s="139"/>
      <c r="O105" s="139"/>
      <c r="P105" s="140">
        <f>SUM(P106:P113)</f>
        <v>0</v>
      </c>
      <c r="Q105" s="139"/>
      <c r="R105" s="140">
        <f>SUM(R106:R113)</f>
        <v>0.033075</v>
      </c>
      <c r="S105" s="139"/>
      <c r="T105" s="141">
        <f>SUM(T106:T113)</f>
        <v>0</v>
      </c>
      <c r="AR105" s="134" t="s">
        <v>15</v>
      </c>
      <c r="AT105" s="142" t="s">
        <v>70</v>
      </c>
      <c r="AU105" s="142" t="s">
        <v>15</v>
      </c>
      <c r="AY105" s="134" t="s">
        <v>182</v>
      </c>
      <c r="BK105" s="143">
        <f>SUM(BK106:BK113)</f>
        <v>0</v>
      </c>
    </row>
    <row r="106" spans="1:65" s="2" customFormat="1" ht="36">
      <c r="A106" s="33"/>
      <c r="B106" s="146"/>
      <c r="C106" s="147" t="s">
        <v>15</v>
      </c>
      <c r="D106" s="346" t="s">
        <v>184</v>
      </c>
      <c r="E106" s="148" t="s">
        <v>204</v>
      </c>
      <c r="F106" s="149" t="s">
        <v>205</v>
      </c>
      <c r="G106" s="150" t="s">
        <v>187</v>
      </c>
      <c r="H106" s="151">
        <v>2.1</v>
      </c>
      <c r="I106" s="152"/>
      <c r="J106" s="153">
        <f>ROUND(I106*H106,2)</f>
        <v>0</v>
      </c>
      <c r="K106" s="149" t="s">
        <v>188</v>
      </c>
      <c r="L106" s="34"/>
      <c r="M106" s="154" t="s">
        <v>3</v>
      </c>
      <c r="N106" s="155" t="s">
        <v>42</v>
      </c>
      <c r="O106" s="54"/>
      <c r="P106" s="156">
        <f>O106*H106</f>
        <v>0</v>
      </c>
      <c r="Q106" s="156">
        <v>0.01575</v>
      </c>
      <c r="R106" s="156">
        <f>Q106*H106</f>
        <v>0.033075</v>
      </c>
      <c r="S106" s="156">
        <v>0</v>
      </c>
      <c r="T106" s="157">
        <f>S106*H106</f>
        <v>0</v>
      </c>
      <c r="U106" s="33"/>
      <c r="V106" s="33"/>
      <c r="W106" s="33"/>
      <c r="X106" s="33"/>
      <c r="Y106" s="33"/>
      <c r="Z106" s="33"/>
      <c r="AA106" s="33"/>
      <c r="AB106" s="33"/>
      <c r="AC106" s="33"/>
      <c r="AD106" s="33"/>
      <c r="AE106" s="33"/>
      <c r="AR106" s="158" t="s">
        <v>87</v>
      </c>
      <c r="AT106" s="158" t="s">
        <v>184</v>
      </c>
      <c r="AU106" s="158" t="s">
        <v>79</v>
      </c>
      <c r="AY106" s="18" t="s">
        <v>182</v>
      </c>
      <c r="BE106" s="159">
        <f>IF(N106="základní",J106,0)</f>
        <v>0</v>
      </c>
      <c r="BF106" s="159">
        <f>IF(N106="snížená",J106,0)</f>
        <v>0</v>
      </c>
      <c r="BG106" s="159">
        <f>IF(N106="zákl. přenesená",J106,0)</f>
        <v>0</v>
      </c>
      <c r="BH106" s="159">
        <f>IF(N106="sníž. přenesená",J106,0)</f>
        <v>0</v>
      </c>
      <c r="BI106" s="159">
        <f>IF(N106="nulová",J106,0)</f>
        <v>0</v>
      </c>
      <c r="BJ106" s="18" t="s">
        <v>15</v>
      </c>
      <c r="BK106" s="159">
        <f>ROUND(I106*H106,2)</f>
        <v>0</v>
      </c>
      <c r="BL106" s="18" t="s">
        <v>87</v>
      </c>
      <c r="BM106" s="158" t="s">
        <v>735</v>
      </c>
    </row>
    <row r="107" spans="2:51" s="13" customFormat="1" ht="12">
      <c r="B107" s="160"/>
      <c r="D107" s="347" t="s">
        <v>190</v>
      </c>
      <c r="E107" s="161" t="s">
        <v>3</v>
      </c>
      <c r="F107" s="162" t="s">
        <v>499</v>
      </c>
      <c r="H107" s="163">
        <v>2.1</v>
      </c>
      <c r="I107" s="164"/>
      <c r="L107" s="160"/>
      <c r="M107" s="165"/>
      <c r="N107" s="166"/>
      <c r="O107" s="166"/>
      <c r="P107" s="166"/>
      <c r="Q107" s="166"/>
      <c r="R107" s="166"/>
      <c r="S107" s="166"/>
      <c r="T107" s="167"/>
      <c r="AT107" s="161" t="s">
        <v>190</v>
      </c>
      <c r="AU107" s="161" t="s">
        <v>79</v>
      </c>
      <c r="AV107" s="13" t="s">
        <v>79</v>
      </c>
      <c r="AW107" s="13" t="s">
        <v>33</v>
      </c>
      <c r="AX107" s="13" t="s">
        <v>15</v>
      </c>
      <c r="AY107" s="161" t="s">
        <v>182</v>
      </c>
    </row>
    <row r="108" spans="1:65" s="2" customFormat="1" ht="33" customHeight="1">
      <c r="A108" s="33"/>
      <c r="B108" s="146"/>
      <c r="C108" s="147" t="s">
        <v>79</v>
      </c>
      <c r="D108" s="346" t="s">
        <v>184</v>
      </c>
      <c r="E108" s="148" t="s">
        <v>211</v>
      </c>
      <c r="F108" s="149" t="s">
        <v>212</v>
      </c>
      <c r="G108" s="150" t="s">
        <v>187</v>
      </c>
      <c r="H108" s="151">
        <v>9.9</v>
      </c>
      <c r="I108" s="152"/>
      <c r="J108" s="153">
        <f>ROUND(I108*H108,2)</f>
        <v>0</v>
      </c>
      <c r="K108" s="149" t="s">
        <v>188</v>
      </c>
      <c r="L108" s="34"/>
      <c r="M108" s="154" t="s">
        <v>3</v>
      </c>
      <c r="N108" s="155" t="s">
        <v>42</v>
      </c>
      <c r="O108" s="54"/>
      <c r="P108" s="156">
        <f>O108*H108</f>
        <v>0</v>
      </c>
      <c r="Q108" s="156">
        <v>0</v>
      </c>
      <c r="R108" s="156">
        <f>Q108*H108</f>
        <v>0</v>
      </c>
      <c r="S108" s="156">
        <v>0</v>
      </c>
      <c r="T108" s="157">
        <f>S108*H108</f>
        <v>0</v>
      </c>
      <c r="U108" s="33"/>
      <c r="V108" s="33"/>
      <c r="W108" s="33"/>
      <c r="X108" s="33"/>
      <c r="Y108" s="33"/>
      <c r="Z108" s="33"/>
      <c r="AA108" s="33"/>
      <c r="AB108" s="33"/>
      <c r="AC108" s="33"/>
      <c r="AD108" s="33"/>
      <c r="AE108" s="33"/>
      <c r="AR108" s="158" t="s">
        <v>87</v>
      </c>
      <c r="AT108" s="158" t="s">
        <v>184</v>
      </c>
      <c r="AU108" s="158" t="s">
        <v>79</v>
      </c>
      <c r="AY108" s="18" t="s">
        <v>182</v>
      </c>
      <c r="BE108" s="159">
        <f>IF(N108="základní",J108,0)</f>
        <v>0</v>
      </c>
      <c r="BF108" s="159">
        <f>IF(N108="snížená",J108,0)</f>
        <v>0</v>
      </c>
      <c r="BG108" s="159">
        <f>IF(N108="zákl. přenesená",J108,0)</f>
        <v>0</v>
      </c>
      <c r="BH108" s="159">
        <f>IF(N108="sníž. přenesená",J108,0)</f>
        <v>0</v>
      </c>
      <c r="BI108" s="159">
        <f>IF(N108="nulová",J108,0)</f>
        <v>0</v>
      </c>
      <c r="BJ108" s="18" t="s">
        <v>15</v>
      </c>
      <c r="BK108" s="159">
        <f>ROUND(I108*H108,2)</f>
        <v>0</v>
      </c>
      <c r="BL108" s="18" t="s">
        <v>87</v>
      </c>
      <c r="BM108" s="158" t="s">
        <v>736</v>
      </c>
    </row>
    <row r="109" spans="1:65" s="2" customFormat="1" ht="36">
      <c r="A109" s="33"/>
      <c r="B109" s="146"/>
      <c r="C109" s="147" t="s">
        <v>75</v>
      </c>
      <c r="D109" s="346" t="s">
        <v>184</v>
      </c>
      <c r="E109" s="148" t="s">
        <v>214</v>
      </c>
      <c r="F109" s="149" t="s">
        <v>215</v>
      </c>
      <c r="G109" s="150" t="s">
        <v>187</v>
      </c>
      <c r="H109" s="151">
        <v>7.1</v>
      </c>
      <c r="I109" s="152"/>
      <c r="J109" s="153">
        <f>ROUND(I109*H109,2)</f>
        <v>0</v>
      </c>
      <c r="K109" s="149" t="s">
        <v>188</v>
      </c>
      <c r="L109" s="34"/>
      <c r="M109" s="154" t="s">
        <v>3</v>
      </c>
      <c r="N109" s="155" t="s">
        <v>42</v>
      </c>
      <c r="O109" s="54"/>
      <c r="P109" s="156">
        <f>O109*H109</f>
        <v>0</v>
      </c>
      <c r="Q109" s="156">
        <v>0</v>
      </c>
      <c r="R109" s="156">
        <f>Q109*H109</f>
        <v>0</v>
      </c>
      <c r="S109" s="156">
        <v>0</v>
      </c>
      <c r="T109" s="157">
        <f>S109*H109</f>
        <v>0</v>
      </c>
      <c r="U109" s="33"/>
      <c r="V109" s="33"/>
      <c r="W109" s="33"/>
      <c r="X109" s="33"/>
      <c r="Y109" s="33"/>
      <c r="Z109" s="33"/>
      <c r="AA109" s="33"/>
      <c r="AB109" s="33"/>
      <c r="AC109" s="33"/>
      <c r="AD109" s="33"/>
      <c r="AE109" s="33"/>
      <c r="AR109" s="158" t="s">
        <v>87</v>
      </c>
      <c r="AT109" s="158" t="s">
        <v>184</v>
      </c>
      <c r="AU109" s="158" t="s">
        <v>79</v>
      </c>
      <c r="AY109" s="18" t="s">
        <v>182</v>
      </c>
      <c r="BE109" s="159">
        <f>IF(N109="základní",J109,0)</f>
        <v>0</v>
      </c>
      <c r="BF109" s="159">
        <f>IF(N109="snížená",J109,0)</f>
        <v>0</v>
      </c>
      <c r="BG109" s="159">
        <f>IF(N109="zákl. přenesená",J109,0)</f>
        <v>0</v>
      </c>
      <c r="BH109" s="159">
        <f>IF(N109="sníž. přenesená",J109,0)</f>
        <v>0</v>
      </c>
      <c r="BI109" s="159">
        <f>IF(N109="nulová",J109,0)</f>
        <v>0</v>
      </c>
      <c r="BJ109" s="18" t="s">
        <v>15</v>
      </c>
      <c r="BK109" s="159">
        <f>ROUND(I109*H109,2)</f>
        <v>0</v>
      </c>
      <c r="BL109" s="18" t="s">
        <v>87</v>
      </c>
      <c r="BM109" s="158" t="s">
        <v>737</v>
      </c>
    </row>
    <row r="110" spans="2:51" s="15" customFormat="1" ht="12">
      <c r="B110" s="176"/>
      <c r="D110" s="347" t="s">
        <v>190</v>
      </c>
      <c r="E110" s="177" t="s">
        <v>3</v>
      </c>
      <c r="F110" s="178" t="s">
        <v>217</v>
      </c>
      <c r="H110" s="177" t="s">
        <v>3</v>
      </c>
      <c r="I110" s="179"/>
      <c r="L110" s="176"/>
      <c r="M110" s="180"/>
      <c r="N110" s="181"/>
      <c r="O110" s="181"/>
      <c r="P110" s="181"/>
      <c r="Q110" s="181"/>
      <c r="R110" s="181"/>
      <c r="S110" s="181"/>
      <c r="T110" s="182"/>
      <c r="AT110" s="177" t="s">
        <v>190</v>
      </c>
      <c r="AU110" s="177" t="s">
        <v>79</v>
      </c>
      <c r="AV110" s="15" t="s">
        <v>15</v>
      </c>
      <c r="AW110" s="15" t="s">
        <v>33</v>
      </c>
      <c r="AX110" s="15" t="s">
        <v>71</v>
      </c>
      <c r="AY110" s="177" t="s">
        <v>182</v>
      </c>
    </row>
    <row r="111" spans="2:51" s="13" customFormat="1" ht="12">
      <c r="B111" s="160"/>
      <c r="D111" s="347" t="s">
        <v>190</v>
      </c>
      <c r="E111" s="161" t="s">
        <v>3</v>
      </c>
      <c r="F111" s="162" t="s">
        <v>770</v>
      </c>
      <c r="H111" s="163">
        <v>1.6</v>
      </c>
      <c r="I111" s="164"/>
      <c r="L111" s="160"/>
      <c r="M111" s="165"/>
      <c r="N111" s="166"/>
      <c r="O111" s="166"/>
      <c r="P111" s="166"/>
      <c r="Q111" s="166"/>
      <c r="R111" s="166"/>
      <c r="S111" s="166"/>
      <c r="T111" s="167"/>
      <c r="AT111" s="161" t="s">
        <v>190</v>
      </c>
      <c r="AU111" s="161" t="s">
        <v>79</v>
      </c>
      <c r="AV111" s="13" t="s">
        <v>79</v>
      </c>
      <c r="AW111" s="13" t="s">
        <v>33</v>
      </c>
      <c r="AX111" s="13" t="s">
        <v>71</v>
      </c>
      <c r="AY111" s="161" t="s">
        <v>182</v>
      </c>
    </row>
    <row r="112" spans="2:51" s="13" customFormat="1" ht="12">
      <c r="B112" s="160"/>
      <c r="D112" s="347" t="s">
        <v>190</v>
      </c>
      <c r="E112" s="161" t="s">
        <v>3</v>
      </c>
      <c r="F112" s="162" t="s">
        <v>771</v>
      </c>
      <c r="H112" s="163">
        <v>5.5</v>
      </c>
      <c r="I112" s="164"/>
      <c r="L112" s="160"/>
      <c r="M112" s="165"/>
      <c r="N112" s="166"/>
      <c r="O112" s="166"/>
      <c r="P112" s="166"/>
      <c r="Q112" s="166"/>
      <c r="R112" s="166"/>
      <c r="S112" s="166"/>
      <c r="T112" s="167"/>
      <c r="AT112" s="161" t="s">
        <v>190</v>
      </c>
      <c r="AU112" s="161" t="s">
        <v>79</v>
      </c>
      <c r="AV112" s="13" t="s">
        <v>79</v>
      </c>
      <c r="AW112" s="13" t="s">
        <v>33</v>
      </c>
      <c r="AX112" s="13" t="s">
        <v>71</v>
      </c>
      <c r="AY112" s="161" t="s">
        <v>182</v>
      </c>
    </row>
    <row r="113" spans="2:51" s="14" customFormat="1" ht="12">
      <c r="B113" s="168"/>
      <c r="D113" s="347" t="s">
        <v>190</v>
      </c>
      <c r="E113" s="169" t="s">
        <v>3</v>
      </c>
      <c r="F113" s="170" t="s">
        <v>198</v>
      </c>
      <c r="H113" s="171">
        <v>7.1</v>
      </c>
      <c r="I113" s="172"/>
      <c r="L113" s="168"/>
      <c r="M113" s="173"/>
      <c r="N113" s="174"/>
      <c r="O113" s="174"/>
      <c r="P113" s="174"/>
      <c r="Q113" s="174"/>
      <c r="R113" s="174"/>
      <c r="S113" s="174"/>
      <c r="T113" s="175"/>
      <c r="AT113" s="169" t="s">
        <v>190</v>
      </c>
      <c r="AU113" s="169" t="s">
        <v>79</v>
      </c>
      <c r="AV113" s="14" t="s">
        <v>87</v>
      </c>
      <c r="AW113" s="14" t="s">
        <v>33</v>
      </c>
      <c r="AX113" s="14" t="s">
        <v>15</v>
      </c>
      <c r="AY113" s="169" t="s">
        <v>182</v>
      </c>
    </row>
    <row r="114" spans="2:63" s="12" customFormat="1" ht="22.9" customHeight="1">
      <c r="B114" s="133"/>
      <c r="D114" s="348" t="s">
        <v>70</v>
      </c>
      <c r="E114" s="144" t="s">
        <v>219</v>
      </c>
      <c r="F114" s="144" t="s">
        <v>220</v>
      </c>
      <c r="I114" s="136"/>
      <c r="J114" s="145">
        <f>BK114</f>
        <v>0</v>
      </c>
      <c r="L114" s="133"/>
      <c r="M114" s="138"/>
      <c r="N114" s="139"/>
      <c r="O114" s="139"/>
      <c r="P114" s="140">
        <f>P115+P117</f>
        <v>0</v>
      </c>
      <c r="Q114" s="139"/>
      <c r="R114" s="140">
        <f>R115+R117</f>
        <v>0.00039600000000000003</v>
      </c>
      <c r="S114" s="139"/>
      <c r="T114" s="141">
        <f>T115+T117</f>
        <v>0.0966</v>
      </c>
      <c r="AR114" s="134" t="s">
        <v>15</v>
      </c>
      <c r="AT114" s="142" t="s">
        <v>70</v>
      </c>
      <c r="AU114" s="142" t="s">
        <v>15</v>
      </c>
      <c r="AY114" s="134" t="s">
        <v>182</v>
      </c>
      <c r="BK114" s="143">
        <f>BK115+BK117</f>
        <v>0</v>
      </c>
    </row>
    <row r="115" spans="2:63" s="12" customFormat="1" ht="20.85" customHeight="1">
      <c r="B115" s="133"/>
      <c r="D115" s="348" t="s">
        <v>70</v>
      </c>
      <c r="E115" s="144" t="s">
        <v>221</v>
      </c>
      <c r="F115" s="144" t="s">
        <v>222</v>
      </c>
      <c r="I115" s="136"/>
      <c r="J115" s="145">
        <f>BK115</f>
        <v>0</v>
      </c>
      <c r="L115" s="133"/>
      <c r="M115" s="138"/>
      <c r="N115" s="139"/>
      <c r="O115" s="139"/>
      <c r="P115" s="140">
        <f>P116</f>
        <v>0</v>
      </c>
      <c r="Q115" s="139"/>
      <c r="R115" s="140">
        <f>R116</f>
        <v>0.00039600000000000003</v>
      </c>
      <c r="S115" s="139"/>
      <c r="T115" s="141">
        <f>T116</f>
        <v>0</v>
      </c>
      <c r="AR115" s="134" t="s">
        <v>15</v>
      </c>
      <c r="AT115" s="142" t="s">
        <v>70</v>
      </c>
      <c r="AU115" s="142" t="s">
        <v>79</v>
      </c>
      <c r="AY115" s="134" t="s">
        <v>182</v>
      </c>
      <c r="BK115" s="143">
        <f>BK116</f>
        <v>0</v>
      </c>
    </row>
    <row r="116" spans="1:65" s="2" customFormat="1" ht="36">
      <c r="A116" s="33"/>
      <c r="B116" s="146"/>
      <c r="C116" s="147" t="s">
        <v>87</v>
      </c>
      <c r="D116" s="346" t="s">
        <v>184</v>
      </c>
      <c r="E116" s="148" t="s">
        <v>223</v>
      </c>
      <c r="F116" s="149" t="s">
        <v>224</v>
      </c>
      <c r="G116" s="150" t="s">
        <v>187</v>
      </c>
      <c r="H116" s="151">
        <v>9.9</v>
      </c>
      <c r="I116" s="152"/>
      <c r="J116" s="153">
        <f>ROUND(I116*H116,2)</f>
        <v>0</v>
      </c>
      <c r="K116" s="149" t="s">
        <v>188</v>
      </c>
      <c r="L116" s="34"/>
      <c r="M116" s="154" t="s">
        <v>3</v>
      </c>
      <c r="N116" s="155" t="s">
        <v>42</v>
      </c>
      <c r="O116" s="54"/>
      <c r="P116" s="156">
        <f>O116*H116</f>
        <v>0</v>
      </c>
      <c r="Q116" s="156">
        <v>4E-05</v>
      </c>
      <c r="R116" s="156">
        <f>Q116*H116</f>
        <v>0.00039600000000000003</v>
      </c>
      <c r="S116" s="156">
        <v>0</v>
      </c>
      <c r="T116" s="157">
        <f>S116*H116</f>
        <v>0</v>
      </c>
      <c r="U116" s="33"/>
      <c r="V116" s="33"/>
      <c r="W116" s="33"/>
      <c r="X116" s="33"/>
      <c r="Y116" s="33"/>
      <c r="Z116" s="33"/>
      <c r="AA116" s="33"/>
      <c r="AB116" s="33"/>
      <c r="AC116" s="33"/>
      <c r="AD116" s="33"/>
      <c r="AE116" s="33"/>
      <c r="AR116" s="158" t="s">
        <v>87</v>
      </c>
      <c r="AT116" s="158" t="s">
        <v>184</v>
      </c>
      <c r="AU116" s="158" t="s">
        <v>75</v>
      </c>
      <c r="AY116" s="18" t="s">
        <v>182</v>
      </c>
      <c r="BE116" s="159">
        <f>IF(N116="základní",J116,0)</f>
        <v>0</v>
      </c>
      <c r="BF116" s="159">
        <f>IF(N116="snížená",J116,0)</f>
        <v>0</v>
      </c>
      <c r="BG116" s="159">
        <f>IF(N116="zákl. přenesená",J116,0)</f>
        <v>0</v>
      </c>
      <c r="BH116" s="159">
        <f>IF(N116="sníž. přenesená",J116,0)</f>
        <v>0</v>
      </c>
      <c r="BI116" s="159">
        <f>IF(N116="nulová",J116,0)</f>
        <v>0</v>
      </c>
      <c r="BJ116" s="18" t="s">
        <v>15</v>
      </c>
      <c r="BK116" s="159">
        <f>ROUND(I116*H116,2)</f>
        <v>0</v>
      </c>
      <c r="BL116" s="18" t="s">
        <v>87</v>
      </c>
      <c r="BM116" s="158" t="s">
        <v>738</v>
      </c>
    </row>
    <row r="117" spans="2:63" s="12" customFormat="1" ht="20.85" customHeight="1">
      <c r="B117" s="133"/>
      <c r="D117" s="348" t="s">
        <v>70</v>
      </c>
      <c r="E117" s="144" t="s">
        <v>227</v>
      </c>
      <c r="F117" s="144" t="s">
        <v>228</v>
      </c>
      <c r="I117" s="136"/>
      <c r="J117" s="145">
        <f>BK117</f>
        <v>0</v>
      </c>
      <c r="L117" s="133"/>
      <c r="M117" s="138"/>
      <c r="N117" s="139"/>
      <c r="O117" s="139"/>
      <c r="P117" s="140">
        <f>SUM(P118:P119)</f>
        <v>0</v>
      </c>
      <c r="Q117" s="139"/>
      <c r="R117" s="140">
        <f>SUM(R118:R119)</f>
        <v>0</v>
      </c>
      <c r="S117" s="139"/>
      <c r="T117" s="141">
        <f>SUM(T118:T119)</f>
        <v>0.0966</v>
      </c>
      <c r="AR117" s="134" t="s">
        <v>15</v>
      </c>
      <c r="AT117" s="142" t="s">
        <v>70</v>
      </c>
      <c r="AU117" s="142" t="s">
        <v>79</v>
      </c>
      <c r="AY117" s="134" t="s">
        <v>182</v>
      </c>
      <c r="BK117" s="143">
        <f>SUM(BK118:BK119)</f>
        <v>0</v>
      </c>
    </row>
    <row r="118" spans="1:65" s="2" customFormat="1" ht="36">
      <c r="A118" s="33"/>
      <c r="B118" s="146"/>
      <c r="C118" s="147" t="s">
        <v>111</v>
      </c>
      <c r="D118" s="346" t="s">
        <v>184</v>
      </c>
      <c r="E118" s="148" t="s">
        <v>236</v>
      </c>
      <c r="F118" s="149" t="s">
        <v>237</v>
      </c>
      <c r="G118" s="150" t="s">
        <v>187</v>
      </c>
      <c r="H118" s="151">
        <v>2.1</v>
      </c>
      <c r="I118" s="152"/>
      <c r="J118" s="153">
        <f>ROUND(I118*H118,2)</f>
        <v>0</v>
      </c>
      <c r="K118" s="149" t="s">
        <v>188</v>
      </c>
      <c r="L118" s="34"/>
      <c r="M118" s="154" t="s">
        <v>3</v>
      </c>
      <c r="N118" s="155" t="s">
        <v>42</v>
      </c>
      <c r="O118" s="54"/>
      <c r="P118" s="156">
        <f>O118*H118</f>
        <v>0</v>
      </c>
      <c r="Q118" s="156">
        <v>0</v>
      </c>
      <c r="R118" s="156">
        <f>Q118*H118</f>
        <v>0</v>
      </c>
      <c r="S118" s="156">
        <v>0.046</v>
      </c>
      <c r="T118" s="157">
        <f>S118*H118</f>
        <v>0.0966</v>
      </c>
      <c r="U118" s="33"/>
      <c r="V118" s="33"/>
      <c r="W118" s="33"/>
      <c r="X118" s="33"/>
      <c r="Y118" s="33"/>
      <c r="Z118" s="33"/>
      <c r="AA118" s="33"/>
      <c r="AB118" s="33"/>
      <c r="AC118" s="33"/>
      <c r="AD118" s="33"/>
      <c r="AE118" s="33"/>
      <c r="AR118" s="158" t="s">
        <v>87</v>
      </c>
      <c r="AT118" s="158" t="s">
        <v>184</v>
      </c>
      <c r="AU118" s="158" t="s">
        <v>75</v>
      </c>
      <c r="AY118" s="18" t="s">
        <v>182</v>
      </c>
      <c r="BE118" s="159">
        <f>IF(N118="základní",J118,0)</f>
        <v>0</v>
      </c>
      <c r="BF118" s="159">
        <f>IF(N118="snížená",J118,0)</f>
        <v>0</v>
      </c>
      <c r="BG118" s="159">
        <f>IF(N118="zákl. přenesená",J118,0)</f>
        <v>0</v>
      </c>
      <c r="BH118" s="159">
        <f>IF(N118="sníž. přenesená",J118,0)</f>
        <v>0</v>
      </c>
      <c r="BI118" s="159">
        <f>IF(N118="nulová",J118,0)</f>
        <v>0</v>
      </c>
      <c r="BJ118" s="18" t="s">
        <v>15</v>
      </c>
      <c r="BK118" s="159">
        <f>ROUND(I118*H118,2)</f>
        <v>0</v>
      </c>
      <c r="BL118" s="18" t="s">
        <v>87</v>
      </c>
      <c r="BM118" s="158" t="s">
        <v>739</v>
      </c>
    </row>
    <row r="119" spans="2:51" s="13" customFormat="1" ht="12">
      <c r="B119" s="160"/>
      <c r="D119" s="347" t="s">
        <v>190</v>
      </c>
      <c r="E119" s="161" t="s">
        <v>3</v>
      </c>
      <c r="F119" s="162" t="s">
        <v>499</v>
      </c>
      <c r="H119" s="163">
        <v>2.1</v>
      </c>
      <c r="I119" s="164"/>
      <c r="L119" s="160"/>
      <c r="M119" s="165"/>
      <c r="N119" s="166"/>
      <c r="O119" s="166"/>
      <c r="P119" s="166"/>
      <c r="Q119" s="166"/>
      <c r="R119" s="166"/>
      <c r="S119" s="166"/>
      <c r="T119" s="167"/>
      <c r="AT119" s="161" t="s">
        <v>190</v>
      </c>
      <c r="AU119" s="161" t="s">
        <v>75</v>
      </c>
      <c r="AV119" s="13" t="s">
        <v>79</v>
      </c>
      <c r="AW119" s="13" t="s">
        <v>33</v>
      </c>
      <c r="AX119" s="13" t="s">
        <v>15</v>
      </c>
      <c r="AY119" s="161" t="s">
        <v>182</v>
      </c>
    </row>
    <row r="120" spans="2:63" s="12" customFormat="1" ht="22.9" customHeight="1">
      <c r="B120" s="133"/>
      <c r="D120" s="348" t="s">
        <v>70</v>
      </c>
      <c r="E120" s="144" t="s">
        <v>240</v>
      </c>
      <c r="F120" s="144" t="s">
        <v>241</v>
      </c>
      <c r="I120" s="136"/>
      <c r="J120" s="145">
        <f>BK120</f>
        <v>0</v>
      </c>
      <c r="L120" s="133"/>
      <c r="M120" s="138"/>
      <c r="N120" s="139"/>
      <c r="O120" s="139"/>
      <c r="P120" s="140">
        <f>SUM(P121:P125)</f>
        <v>0</v>
      </c>
      <c r="Q120" s="139"/>
      <c r="R120" s="140">
        <f>SUM(R121:R125)</f>
        <v>0</v>
      </c>
      <c r="S120" s="139"/>
      <c r="T120" s="141">
        <f>SUM(T121:T125)</f>
        <v>0</v>
      </c>
      <c r="AR120" s="134" t="s">
        <v>15</v>
      </c>
      <c r="AT120" s="142" t="s">
        <v>70</v>
      </c>
      <c r="AU120" s="142" t="s">
        <v>15</v>
      </c>
      <c r="AY120" s="134" t="s">
        <v>182</v>
      </c>
      <c r="BK120" s="143">
        <f>SUM(BK121:BK125)</f>
        <v>0</v>
      </c>
    </row>
    <row r="121" spans="1:65" s="2" customFormat="1" ht="36">
      <c r="A121" s="33"/>
      <c r="B121" s="146"/>
      <c r="C121" s="147" t="s">
        <v>126</v>
      </c>
      <c r="D121" s="346" t="s">
        <v>184</v>
      </c>
      <c r="E121" s="148" t="s">
        <v>243</v>
      </c>
      <c r="F121" s="149" t="s">
        <v>244</v>
      </c>
      <c r="G121" s="150" t="s">
        <v>245</v>
      </c>
      <c r="H121" s="151">
        <v>1.445</v>
      </c>
      <c r="I121" s="152"/>
      <c r="J121" s="153">
        <f>ROUND(I121*H121,2)</f>
        <v>0</v>
      </c>
      <c r="K121" s="149" t="s">
        <v>188</v>
      </c>
      <c r="L121" s="34"/>
      <c r="M121" s="154" t="s">
        <v>3</v>
      </c>
      <c r="N121" s="155" t="s">
        <v>42</v>
      </c>
      <c r="O121" s="54"/>
      <c r="P121" s="156">
        <f>O121*H121</f>
        <v>0</v>
      </c>
      <c r="Q121" s="156">
        <v>0</v>
      </c>
      <c r="R121" s="156">
        <f>Q121*H121</f>
        <v>0</v>
      </c>
      <c r="S121" s="156">
        <v>0</v>
      </c>
      <c r="T121" s="157">
        <f>S121*H121</f>
        <v>0</v>
      </c>
      <c r="U121" s="33"/>
      <c r="V121" s="33"/>
      <c r="W121" s="33"/>
      <c r="X121" s="33"/>
      <c r="Y121" s="33"/>
      <c r="Z121" s="33"/>
      <c r="AA121" s="33"/>
      <c r="AB121" s="33"/>
      <c r="AC121" s="33"/>
      <c r="AD121" s="33"/>
      <c r="AE121" s="33"/>
      <c r="AR121" s="158" t="s">
        <v>87</v>
      </c>
      <c r="AT121" s="158" t="s">
        <v>184</v>
      </c>
      <c r="AU121" s="158" t="s">
        <v>79</v>
      </c>
      <c r="AY121" s="18" t="s">
        <v>182</v>
      </c>
      <c r="BE121" s="159">
        <f>IF(N121="základní",J121,0)</f>
        <v>0</v>
      </c>
      <c r="BF121" s="159">
        <f>IF(N121="snížená",J121,0)</f>
        <v>0</v>
      </c>
      <c r="BG121" s="159">
        <f>IF(N121="zákl. přenesená",J121,0)</f>
        <v>0</v>
      </c>
      <c r="BH121" s="159">
        <f>IF(N121="sníž. přenesená",J121,0)</f>
        <v>0</v>
      </c>
      <c r="BI121" s="159">
        <f>IF(N121="nulová",J121,0)</f>
        <v>0</v>
      </c>
      <c r="BJ121" s="18" t="s">
        <v>15</v>
      </c>
      <c r="BK121" s="159">
        <f>ROUND(I121*H121,2)</f>
        <v>0</v>
      </c>
      <c r="BL121" s="18" t="s">
        <v>87</v>
      </c>
      <c r="BM121" s="158" t="s">
        <v>740</v>
      </c>
    </row>
    <row r="122" spans="1:65" s="2" customFormat="1" ht="33" customHeight="1">
      <c r="A122" s="33"/>
      <c r="B122" s="146"/>
      <c r="C122" s="147" t="s">
        <v>129</v>
      </c>
      <c r="D122" s="346" t="s">
        <v>184</v>
      </c>
      <c r="E122" s="148" t="s">
        <v>248</v>
      </c>
      <c r="F122" s="149" t="s">
        <v>249</v>
      </c>
      <c r="G122" s="150" t="s">
        <v>245</v>
      </c>
      <c r="H122" s="151">
        <v>1.445</v>
      </c>
      <c r="I122" s="152"/>
      <c r="J122" s="153">
        <f>ROUND(I122*H122,2)</f>
        <v>0</v>
      </c>
      <c r="K122" s="149" t="s">
        <v>188</v>
      </c>
      <c r="L122" s="34"/>
      <c r="M122" s="154" t="s">
        <v>3</v>
      </c>
      <c r="N122" s="155" t="s">
        <v>42</v>
      </c>
      <c r="O122" s="54"/>
      <c r="P122" s="156">
        <f>O122*H122</f>
        <v>0</v>
      </c>
      <c r="Q122" s="156">
        <v>0</v>
      </c>
      <c r="R122" s="156">
        <f>Q122*H122</f>
        <v>0</v>
      </c>
      <c r="S122" s="156">
        <v>0</v>
      </c>
      <c r="T122" s="157">
        <f>S122*H122</f>
        <v>0</v>
      </c>
      <c r="U122" s="33"/>
      <c r="V122" s="33"/>
      <c r="W122" s="33"/>
      <c r="X122" s="33"/>
      <c r="Y122" s="33"/>
      <c r="Z122" s="33"/>
      <c r="AA122" s="33"/>
      <c r="AB122" s="33"/>
      <c r="AC122" s="33"/>
      <c r="AD122" s="33"/>
      <c r="AE122" s="33"/>
      <c r="AR122" s="158" t="s">
        <v>87</v>
      </c>
      <c r="AT122" s="158" t="s">
        <v>184</v>
      </c>
      <c r="AU122" s="158" t="s">
        <v>79</v>
      </c>
      <c r="AY122" s="18" t="s">
        <v>182</v>
      </c>
      <c r="BE122" s="159">
        <f>IF(N122="základní",J122,0)</f>
        <v>0</v>
      </c>
      <c r="BF122" s="159">
        <f>IF(N122="snížená",J122,0)</f>
        <v>0</v>
      </c>
      <c r="BG122" s="159">
        <f>IF(N122="zákl. přenesená",J122,0)</f>
        <v>0</v>
      </c>
      <c r="BH122" s="159">
        <f>IF(N122="sníž. přenesená",J122,0)</f>
        <v>0</v>
      </c>
      <c r="BI122" s="159">
        <f>IF(N122="nulová",J122,0)</f>
        <v>0</v>
      </c>
      <c r="BJ122" s="18" t="s">
        <v>15</v>
      </c>
      <c r="BK122" s="159">
        <f>ROUND(I122*H122,2)</f>
        <v>0</v>
      </c>
      <c r="BL122" s="18" t="s">
        <v>87</v>
      </c>
      <c r="BM122" s="158" t="s">
        <v>741</v>
      </c>
    </row>
    <row r="123" spans="1:65" s="2" customFormat="1" ht="44.25" customHeight="1">
      <c r="A123" s="33"/>
      <c r="B123" s="146"/>
      <c r="C123" s="147" t="s">
        <v>132</v>
      </c>
      <c r="D123" s="346" t="s">
        <v>184</v>
      </c>
      <c r="E123" s="148" t="s">
        <v>252</v>
      </c>
      <c r="F123" s="149" t="s">
        <v>253</v>
      </c>
      <c r="G123" s="150" t="s">
        <v>245</v>
      </c>
      <c r="H123" s="151">
        <v>43.35</v>
      </c>
      <c r="I123" s="152"/>
      <c r="J123" s="153">
        <f>ROUND(I123*H123,2)</f>
        <v>0</v>
      </c>
      <c r="K123" s="149" t="s">
        <v>188</v>
      </c>
      <c r="L123" s="34"/>
      <c r="M123" s="154" t="s">
        <v>3</v>
      </c>
      <c r="N123" s="155" t="s">
        <v>42</v>
      </c>
      <c r="O123" s="54"/>
      <c r="P123" s="156">
        <f>O123*H123</f>
        <v>0</v>
      </c>
      <c r="Q123" s="156">
        <v>0</v>
      </c>
      <c r="R123" s="156">
        <f>Q123*H123</f>
        <v>0</v>
      </c>
      <c r="S123" s="156">
        <v>0</v>
      </c>
      <c r="T123" s="157">
        <f>S123*H123</f>
        <v>0</v>
      </c>
      <c r="U123" s="33"/>
      <c r="V123" s="33"/>
      <c r="W123" s="33"/>
      <c r="X123" s="33"/>
      <c r="Y123" s="33"/>
      <c r="Z123" s="33"/>
      <c r="AA123" s="33"/>
      <c r="AB123" s="33"/>
      <c r="AC123" s="33"/>
      <c r="AD123" s="33"/>
      <c r="AE123" s="33"/>
      <c r="AR123" s="158" t="s">
        <v>87</v>
      </c>
      <c r="AT123" s="158" t="s">
        <v>184</v>
      </c>
      <c r="AU123" s="158" t="s">
        <v>79</v>
      </c>
      <c r="AY123" s="18" t="s">
        <v>182</v>
      </c>
      <c r="BE123" s="159">
        <f>IF(N123="základní",J123,0)</f>
        <v>0</v>
      </c>
      <c r="BF123" s="159">
        <f>IF(N123="snížená",J123,0)</f>
        <v>0</v>
      </c>
      <c r="BG123" s="159">
        <f>IF(N123="zákl. přenesená",J123,0)</f>
        <v>0</v>
      </c>
      <c r="BH123" s="159">
        <f>IF(N123="sníž. přenesená",J123,0)</f>
        <v>0</v>
      </c>
      <c r="BI123" s="159">
        <f>IF(N123="nulová",J123,0)</f>
        <v>0</v>
      </c>
      <c r="BJ123" s="18" t="s">
        <v>15</v>
      </c>
      <c r="BK123" s="159">
        <f>ROUND(I123*H123,2)</f>
        <v>0</v>
      </c>
      <c r="BL123" s="18" t="s">
        <v>87</v>
      </c>
      <c r="BM123" s="158" t="s">
        <v>742</v>
      </c>
    </row>
    <row r="124" spans="2:51" s="13" customFormat="1" ht="12">
      <c r="B124" s="160"/>
      <c r="D124" s="347" t="s">
        <v>190</v>
      </c>
      <c r="F124" s="162" t="s">
        <v>772</v>
      </c>
      <c r="H124" s="163">
        <v>43.35</v>
      </c>
      <c r="I124" s="164"/>
      <c r="L124" s="160"/>
      <c r="M124" s="165"/>
      <c r="N124" s="166"/>
      <c r="O124" s="166"/>
      <c r="P124" s="166"/>
      <c r="Q124" s="166"/>
      <c r="R124" s="166"/>
      <c r="S124" s="166"/>
      <c r="T124" s="167"/>
      <c r="AT124" s="161" t="s">
        <v>190</v>
      </c>
      <c r="AU124" s="161" t="s">
        <v>79</v>
      </c>
      <c r="AV124" s="13" t="s">
        <v>79</v>
      </c>
      <c r="AW124" s="13" t="s">
        <v>4</v>
      </c>
      <c r="AX124" s="13" t="s">
        <v>15</v>
      </c>
      <c r="AY124" s="161" t="s">
        <v>182</v>
      </c>
    </row>
    <row r="125" spans="1:65" s="2" customFormat="1" ht="44.25" customHeight="1">
      <c r="A125" s="33"/>
      <c r="B125" s="146"/>
      <c r="C125" s="147" t="s">
        <v>219</v>
      </c>
      <c r="D125" s="346" t="s">
        <v>184</v>
      </c>
      <c r="E125" s="148" t="s">
        <v>257</v>
      </c>
      <c r="F125" s="149" t="s">
        <v>258</v>
      </c>
      <c r="G125" s="150" t="s">
        <v>245</v>
      </c>
      <c r="H125" s="151">
        <v>1.445</v>
      </c>
      <c r="I125" s="152"/>
      <c r="J125" s="153">
        <f>ROUND(I125*H125,2)</f>
        <v>0</v>
      </c>
      <c r="K125" s="149" t="s">
        <v>188</v>
      </c>
      <c r="L125" s="34"/>
      <c r="M125" s="154" t="s">
        <v>3</v>
      </c>
      <c r="N125" s="155" t="s">
        <v>42</v>
      </c>
      <c r="O125" s="54"/>
      <c r="P125" s="156">
        <f>O125*H125</f>
        <v>0</v>
      </c>
      <c r="Q125" s="156">
        <v>0</v>
      </c>
      <c r="R125" s="156">
        <f>Q125*H125</f>
        <v>0</v>
      </c>
      <c r="S125" s="156">
        <v>0</v>
      </c>
      <c r="T125" s="157">
        <f>S125*H125</f>
        <v>0</v>
      </c>
      <c r="U125" s="33"/>
      <c r="V125" s="33"/>
      <c r="W125" s="33"/>
      <c r="X125" s="33"/>
      <c r="Y125" s="33"/>
      <c r="Z125" s="33"/>
      <c r="AA125" s="33"/>
      <c r="AB125" s="33"/>
      <c r="AC125" s="33"/>
      <c r="AD125" s="33"/>
      <c r="AE125" s="33"/>
      <c r="AR125" s="158" t="s">
        <v>87</v>
      </c>
      <c r="AT125" s="158" t="s">
        <v>184</v>
      </c>
      <c r="AU125" s="158" t="s">
        <v>79</v>
      </c>
      <c r="AY125" s="18" t="s">
        <v>182</v>
      </c>
      <c r="BE125" s="159">
        <f>IF(N125="základní",J125,0)</f>
        <v>0</v>
      </c>
      <c r="BF125" s="159">
        <f>IF(N125="snížená",J125,0)</f>
        <v>0</v>
      </c>
      <c r="BG125" s="159">
        <f>IF(N125="zákl. přenesená",J125,0)</f>
        <v>0</v>
      </c>
      <c r="BH125" s="159">
        <f>IF(N125="sníž. přenesená",J125,0)</f>
        <v>0</v>
      </c>
      <c r="BI125" s="159">
        <f>IF(N125="nulová",J125,0)</f>
        <v>0</v>
      </c>
      <c r="BJ125" s="18" t="s">
        <v>15</v>
      </c>
      <c r="BK125" s="159">
        <f>ROUND(I125*H125,2)</f>
        <v>0</v>
      </c>
      <c r="BL125" s="18" t="s">
        <v>87</v>
      </c>
      <c r="BM125" s="158" t="s">
        <v>743</v>
      </c>
    </row>
    <row r="126" spans="2:63" s="12" customFormat="1" ht="22.9" customHeight="1">
      <c r="B126" s="133"/>
      <c r="D126" s="348" t="s">
        <v>70</v>
      </c>
      <c r="E126" s="144" t="s">
        <v>260</v>
      </c>
      <c r="F126" s="144" t="s">
        <v>261</v>
      </c>
      <c r="I126" s="136"/>
      <c r="J126" s="145">
        <f>BK126</f>
        <v>0</v>
      </c>
      <c r="L126" s="133"/>
      <c r="M126" s="138"/>
      <c r="N126" s="139"/>
      <c r="O126" s="139"/>
      <c r="P126" s="140">
        <f>P127</f>
        <v>0</v>
      </c>
      <c r="Q126" s="139"/>
      <c r="R126" s="140">
        <f>R127</f>
        <v>0</v>
      </c>
      <c r="S126" s="139"/>
      <c r="T126" s="141">
        <f>T127</f>
        <v>0</v>
      </c>
      <c r="AR126" s="134" t="s">
        <v>15</v>
      </c>
      <c r="AT126" s="142" t="s">
        <v>70</v>
      </c>
      <c r="AU126" s="142" t="s">
        <v>15</v>
      </c>
      <c r="AY126" s="134" t="s">
        <v>182</v>
      </c>
      <c r="BK126" s="143">
        <f>BK127</f>
        <v>0</v>
      </c>
    </row>
    <row r="127" spans="1:65" s="2" customFormat="1" ht="55.5" customHeight="1">
      <c r="A127" s="33"/>
      <c r="B127" s="146"/>
      <c r="C127" s="147" t="s">
        <v>235</v>
      </c>
      <c r="D127" s="346" t="s">
        <v>184</v>
      </c>
      <c r="E127" s="148" t="s">
        <v>262</v>
      </c>
      <c r="F127" s="149" t="s">
        <v>263</v>
      </c>
      <c r="G127" s="150" t="s">
        <v>245</v>
      </c>
      <c r="H127" s="151">
        <v>0.033</v>
      </c>
      <c r="I127" s="152"/>
      <c r="J127" s="153">
        <f>ROUND(I127*H127,2)</f>
        <v>0</v>
      </c>
      <c r="K127" s="149" t="s">
        <v>188</v>
      </c>
      <c r="L127" s="34"/>
      <c r="M127" s="154" t="s">
        <v>3</v>
      </c>
      <c r="N127" s="155" t="s">
        <v>42</v>
      </c>
      <c r="O127" s="54"/>
      <c r="P127" s="156">
        <f>O127*H127</f>
        <v>0</v>
      </c>
      <c r="Q127" s="156">
        <v>0</v>
      </c>
      <c r="R127" s="156">
        <f>Q127*H127</f>
        <v>0</v>
      </c>
      <c r="S127" s="156">
        <v>0</v>
      </c>
      <c r="T127" s="157">
        <f>S127*H127</f>
        <v>0</v>
      </c>
      <c r="U127" s="33"/>
      <c r="V127" s="33"/>
      <c r="W127" s="33"/>
      <c r="X127" s="33"/>
      <c r="Y127" s="33"/>
      <c r="Z127" s="33"/>
      <c r="AA127" s="33"/>
      <c r="AB127" s="33"/>
      <c r="AC127" s="33"/>
      <c r="AD127" s="33"/>
      <c r="AE127" s="33"/>
      <c r="AR127" s="158" t="s">
        <v>87</v>
      </c>
      <c r="AT127" s="158" t="s">
        <v>184</v>
      </c>
      <c r="AU127" s="158" t="s">
        <v>79</v>
      </c>
      <c r="AY127" s="18" t="s">
        <v>182</v>
      </c>
      <c r="BE127" s="159">
        <f>IF(N127="základní",J127,0)</f>
        <v>0</v>
      </c>
      <c r="BF127" s="159">
        <f>IF(N127="snížená",J127,0)</f>
        <v>0</v>
      </c>
      <c r="BG127" s="159">
        <f>IF(N127="zákl. přenesená",J127,0)</f>
        <v>0</v>
      </c>
      <c r="BH127" s="159">
        <f>IF(N127="sníž. přenesená",J127,0)</f>
        <v>0</v>
      </c>
      <c r="BI127" s="159">
        <f>IF(N127="nulová",J127,0)</f>
        <v>0</v>
      </c>
      <c r="BJ127" s="18" t="s">
        <v>15</v>
      </c>
      <c r="BK127" s="159">
        <f>ROUND(I127*H127,2)</f>
        <v>0</v>
      </c>
      <c r="BL127" s="18" t="s">
        <v>87</v>
      </c>
      <c r="BM127" s="158" t="s">
        <v>744</v>
      </c>
    </row>
    <row r="128" spans="2:63" s="12" customFormat="1" ht="25.9" customHeight="1">
      <c r="B128" s="133"/>
      <c r="D128" s="348" t="s">
        <v>70</v>
      </c>
      <c r="E128" s="135" t="s">
        <v>265</v>
      </c>
      <c r="F128" s="135" t="s">
        <v>266</v>
      </c>
      <c r="I128" s="136"/>
      <c r="J128" s="137">
        <f>BK128</f>
        <v>0</v>
      </c>
      <c r="L128" s="133"/>
      <c r="M128" s="138"/>
      <c r="N128" s="139"/>
      <c r="O128" s="139"/>
      <c r="P128" s="140">
        <f>P129+P135+P145+P157</f>
        <v>0</v>
      </c>
      <c r="Q128" s="139"/>
      <c r="R128" s="140">
        <f>R129+R135+R145+R157</f>
        <v>0.1696588</v>
      </c>
      <c r="S128" s="139"/>
      <c r="T128" s="141">
        <f>T129+T135+T145+T157</f>
        <v>1.3482622</v>
      </c>
      <c r="AR128" s="134" t="s">
        <v>79</v>
      </c>
      <c r="AT128" s="142" t="s">
        <v>70</v>
      </c>
      <c r="AU128" s="142" t="s">
        <v>71</v>
      </c>
      <c r="AY128" s="134" t="s">
        <v>182</v>
      </c>
      <c r="BK128" s="143">
        <f>BK129+BK135+BK145+BK157</f>
        <v>0</v>
      </c>
    </row>
    <row r="129" spans="2:63" s="12" customFormat="1" ht="22.9" customHeight="1">
      <c r="B129" s="133"/>
      <c r="D129" s="348" t="s">
        <v>70</v>
      </c>
      <c r="E129" s="144" t="s">
        <v>326</v>
      </c>
      <c r="F129" s="144" t="s">
        <v>327</v>
      </c>
      <c r="I129" s="136"/>
      <c r="J129" s="145">
        <f>BK129</f>
        <v>0</v>
      </c>
      <c r="L129" s="133"/>
      <c r="M129" s="138"/>
      <c r="N129" s="139"/>
      <c r="O129" s="139"/>
      <c r="P129" s="140">
        <f>SUM(P130:P134)</f>
        <v>0</v>
      </c>
      <c r="Q129" s="139"/>
      <c r="R129" s="140">
        <f>SUM(R130:R134)</f>
        <v>0.12453600000000001</v>
      </c>
      <c r="S129" s="139"/>
      <c r="T129" s="141">
        <f>SUM(T130:T134)</f>
        <v>0.170379</v>
      </c>
      <c r="AR129" s="134" t="s">
        <v>79</v>
      </c>
      <c r="AT129" s="142" t="s">
        <v>70</v>
      </c>
      <c r="AU129" s="142" t="s">
        <v>15</v>
      </c>
      <c r="AY129" s="134" t="s">
        <v>182</v>
      </c>
      <c r="BK129" s="143">
        <f>SUM(BK130:BK134)</f>
        <v>0</v>
      </c>
    </row>
    <row r="130" spans="1:65" s="2" customFormat="1" ht="48">
      <c r="A130" s="33"/>
      <c r="B130" s="146"/>
      <c r="C130" s="147" t="s">
        <v>242</v>
      </c>
      <c r="D130" s="346" t="s">
        <v>184</v>
      </c>
      <c r="E130" s="148" t="s">
        <v>329</v>
      </c>
      <c r="F130" s="149" t="s">
        <v>330</v>
      </c>
      <c r="G130" s="150" t="s">
        <v>187</v>
      </c>
      <c r="H130" s="151">
        <v>9.9</v>
      </c>
      <c r="I130" s="152"/>
      <c r="J130" s="153">
        <f>ROUND(I130*H130,2)</f>
        <v>0</v>
      </c>
      <c r="K130" s="149" t="s">
        <v>3</v>
      </c>
      <c r="L130" s="34"/>
      <c r="M130" s="154" t="s">
        <v>3</v>
      </c>
      <c r="N130" s="155" t="s">
        <v>42</v>
      </c>
      <c r="O130" s="54"/>
      <c r="P130" s="156">
        <f>O130*H130</f>
        <v>0</v>
      </c>
      <c r="Q130" s="156">
        <v>0.01254</v>
      </c>
      <c r="R130" s="156">
        <f>Q130*H130</f>
        <v>0.124146</v>
      </c>
      <c r="S130" s="156">
        <v>0</v>
      </c>
      <c r="T130" s="157">
        <f>S130*H130</f>
        <v>0</v>
      </c>
      <c r="U130" s="33"/>
      <c r="V130" s="33"/>
      <c r="W130" s="33"/>
      <c r="X130" s="33"/>
      <c r="Y130" s="33"/>
      <c r="Z130" s="33"/>
      <c r="AA130" s="33"/>
      <c r="AB130" s="33"/>
      <c r="AC130" s="33"/>
      <c r="AD130" s="33"/>
      <c r="AE130" s="33"/>
      <c r="AR130" s="158" t="s">
        <v>269</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269</v>
      </c>
      <c r="BM130" s="158" t="s">
        <v>745</v>
      </c>
    </row>
    <row r="131" spans="1:65" s="2" customFormat="1" ht="48">
      <c r="A131" s="33"/>
      <c r="B131" s="146"/>
      <c r="C131" s="147" t="s">
        <v>247</v>
      </c>
      <c r="D131" s="346" t="s">
        <v>184</v>
      </c>
      <c r="E131" s="148" t="s">
        <v>333</v>
      </c>
      <c r="F131" s="149" t="s">
        <v>334</v>
      </c>
      <c r="G131" s="150" t="s">
        <v>187</v>
      </c>
      <c r="H131" s="151">
        <v>9.9</v>
      </c>
      <c r="I131" s="152"/>
      <c r="J131" s="153">
        <f>ROUND(I131*H131,2)</f>
        <v>0</v>
      </c>
      <c r="K131" s="149" t="s">
        <v>188</v>
      </c>
      <c r="L131" s="34"/>
      <c r="M131" s="154" t="s">
        <v>3</v>
      </c>
      <c r="N131" s="155" t="s">
        <v>42</v>
      </c>
      <c r="O131" s="54"/>
      <c r="P131" s="156">
        <f>O131*H131</f>
        <v>0</v>
      </c>
      <c r="Q131" s="156">
        <v>0</v>
      </c>
      <c r="R131" s="156">
        <f>Q131*H131</f>
        <v>0</v>
      </c>
      <c r="S131" s="156">
        <v>0.01721</v>
      </c>
      <c r="T131" s="157">
        <f>S131*H131</f>
        <v>0.170379</v>
      </c>
      <c r="U131" s="33"/>
      <c r="V131" s="33"/>
      <c r="W131" s="33"/>
      <c r="X131" s="33"/>
      <c r="Y131" s="33"/>
      <c r="Z131" s="33"/>
      <c r="AA131" s="33"/>
      <c r="AB131" s="33"/>
      <c r="AC131" s="33"/>
      <c r="AD131" s="33"/>
      <c r="AE131" s="33"/>
      <c r="AR131" s="158" t="s">
        <v>269</v>
      </c>
      <c r="AT131" s="158" t="s">
        <v>184</v>
      </c>
      <c r="AU131" s="158" t="s">
        <v>79</v>
      </c>
      <c r="AY131" s="18" t="s">
        <v>182</v>
      </c>
      <c r="BE131" s="159">
        <f>IF(N131="základní",J131,0)</f>
        <v>0</v>
      </c>
      <c r="BF131" s="159">
        <f>IF(N131="snížená",J131,0)</f>
        <v>0</v>
      </c>
      <c r="BG131" s="159">
        <f>IF(N131="zákl. přenesená",J131,0)</f>
        <v>0</v>
      </c>
      <c r="BH131" s="159">
        <f>IF(N131="sníž. přenesená",J131,0)</f>
        <v>0</v>
      </c>
      <c r="BI131" s="159">
        <f>IF(N131="nulová",J131,0)</f>
        <v>0</v>
      </c>
      <c r="BJ131" s="18" t="s">
        <v>15</v>
      </c>
      <c r="BK131" s="159">
        <f>ROUND(I131*H131,2)</f>
        <v>0</v>
      </c>
      <c r="BL131" s="18" t="s">
        <v>269</v>
      </c>
      <c r="BM131" s="158" t="s">
        <v>746</v>
      </c>
    </row>
    <row r="132" spans="1:65" s="2" customFormat="1" ht="33" customHeight="1">
      <c r="A132" s="33"/>
      <c r="B132" s="146"/>
      <c r="C132" s="147" t="s">
        <v>251</v>
      </c>
      <c r="D132" s="346" t="s">
        <v>184</v>
      </c>
      <c r="E132" s="148" t="s">
        <v>337</v>
      </c>
      <c r="F132" s="149" t="s">
        <v>338</v>
      </c>
      <c r="G132" s="150" t="s">
        <v>300</v>
      </c>
      <c r="H132" s="151">
        <v>1</v>
      </c>
      <c r="I132" s="152"/>
      <c r="J132" s="153">
        <f>ROUND(I132*H132,2)</f>
        <v>0</v>
      </c>
      <c r="K132" s="149" t="s">
        <v>3</v>
      </c>
      <c r="L132" s="34"/>
      <c r="M132" s="154" t="s">
        <v>3</v>
      </c>
      <c r="N132" s="155" t="s">
        <v>42</v>
      </c>
      <c r="O132" s="54"/>
      <c r="P132" s="156">
        <f>O132*H132</f>
        <v>0</v>
      </c>
      <c r="Q132" s="156">
        <v>3E-05</v>
      </c>
      <c r="R132" s="156">
        <f>Q132*H132</f>
        <v>3E-05</v>
      </c>
      <c r="S132" s="156">
        <v>0</v>
      </c>
      <c r="T132" s="157">
        <f>S132*H132</f>
        <v>0</v>
      </c>
      <c r="U132" s="33"/>
      <c r="V132" s="33"/>
      <c r="W132" s="33"/>
      <c r="X132" s="33"/>
      <c r="Y132" s="33"/>
      <c r="Z132" s="33"/>
      <c r="AA132" s="33"/>
      <c r="AB132" s="33"/>
      <c r="AC132" s="33"/>
      <c r="AD132" s="33"/>
      <c r="AE132" s="33"/>
      <c r="AR132" s="158" t="s">
        <v>269</v>
      </c>
      <c r="AT132" s="158" t="s">
        <v>184</v>
      </c>
      <c r="AU132" s="158" t="s">
        <v>79</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269</v>
      </c>
      <c r="BM132" s="158" t="s">
        <v>747</v>
      </c>
    </row>
    <row r="133" spans="1:65" s="2" customFormat="1" ht="21.75" customHeight="1">
      <c r="A133" s="33"/>
      <c r="B133" s="146"/>
      <c r="C133" s="184" t="s">
        <v>256</v>
      </c>
      <c r="D133" s="349" t="s">
        <v>341</v>
      </c>
      <c r="E133" s="185" t="s">
        <v>342</v>
      </c>
      <c r="F133" s="186" t="s">
        <v>343</v>
      </c>
      <c r="G133" s="187" t="s">
        <v>300</v>
      </c>
      <c r="H133" s="188">
        <v>1</v>
      </c>
      <c r="I133" s="189"/>
      <c r="J133" s="190">
        <f>ROUND(I133*H133,2)</f>
        <v>0</v>
      </c>
      <c r="K133" s="186" t="s">
        <v>3</v>
      </c>
      <c r="L133" s="191"/>
      <c r="M133" s="192" t="s">
        <v>3</v>
      </c>
      <c r="N133" s="193" t="s">
        <v>42</v>
      </c>
      <c r="O133" s="54"/>
      <c r="P133" s="156">
        <f>O133*H133</f>
        <v>0</v>
      </c>
      <c r="Q133" s="156">
        <v>0.00036</v>
      </c>
      <c r="R133" s="156">
        <f>Q133*H133</f>
        <v>0.00036</v>
      </c>
      <c r="S133" s="156">
        <v>0</v>
      </c>
      <c r="T133" s="157">
        <f>S133*H133</f>
        <v>0</v>
      </c>
      <c r="U133" s="33"/>
      <c r="V133" s="33"/>
      <c r="W133" s="33"/>
      <c r="X133" s="33"/>
      <c r="Y133" s="33"/>
      <c r="Z133" s="33"/>
      <c r="AA133" s="33"/>
      <c r="AB133" s="33"/>
      <c r="AC133" s="33"/>
      <c r="AD133" s="33"/>
      <c r="AE133" s="33"/>
      <c r="AR133" s="158" t="s">
        <v>344</v>
      </c>
      <c r="AT133" s="158" t="s">
        <v>341</v>
      </c>
      <c r="AU133" s="158" t="s">
        <v>79</v>
      </c>
      <c r="AY133" s="18" t="s">
        <v>182</v>
      </c>
      <c r="BE133" s="159">
        <f>IF(N133="základní",J133,0)</f>
        <v>0</v>
      </c>
      <c r="BF133" s="159">
        <f>IF(N133="snížená",J133,0)</f>
        <v>0</v>
      </c>
      <c r="BG133" s="159">
        <f>IF(N133="zákl. přenesená",J133,0)</f>
        <v>0</v>
      </c>
      <c r="BH133" s="159">
        <f>IF(N133="sníž. přenesená",J133,0)</f>
        <v>0</v>
      </c>
      <c r="BI133" s="159">
        <f>IF(N133="nulová",J133,0)</f>
        <v>0</v>
      </c>
      <c r="BJ133" s="18" t="s">
        <v>15</v>
      </c>
      <c r="BK133" s="159">
        <f>ROUND(I133*H133,2)</f>
        <v>0</v>
      </c>
      <c r="BL133" s="18" t="s">
        <v>269</v>
      </c>
      <c r="BM133" s="158" t="s">
        <v>748</v>
      </c>
    </row>
    <row r="134" spans="1:65" s="2" customFormat="1" ht="44.25" customHeight="1">
      <c r="A134" s="33"/>
      <c r="B134" s="146"/>
      <c r="C134" s="147" t="s">
        <v>9</v>
      </c>
      <c r="D134" s="346" t="s">
        <v>184</v>
      </c>
      <c r="E134" s="148" t="s">
        <v>346</v>
      </c>
      <c r="F134" s="149" t="s">
        <v>347</v>
      </c>
      <c r="G134" s="150" t="s">
        <v>290</v>
      </c>
      <c r="H134" s="183"/>
      <c r="I134" s="152"/>
      <c r="J134" s="153">
        <f>ROUND(I134*H134,2)</f>
        <v>0</v>
      </c>
      <c r="K134" s="149" t="s">
        <v>188</v>
      </c>
      <c r="L134" s="34"/>
      <c r="M134" s="154" t="s">
        <v>3</v>
      </c>
      <c r="N134" s="155" t="s">
        <v>42</v>
      </c>
      <c r="O134" s="54"/>
      <c r="P134" s="156">
        <f>O134*H134</f>
        <v>0</v>
      </c>
      <c r="Q134" s="156">
        <v>0</v>
      </c>
      <c r="R134" s="156">
        <f>Q134*H134</f>
        <v>0</v>
      </c>
      <c r="S134" s="156">
        <v>0</v>
      </c>
      <c r="T134" s="157">
        <f>S134*H134</f>
        <v>0</v>
      </c>
      <c r="U134" s="33"/>
      <c r="V134" s="33"/>
      <c r="W134" s="33"/>
      <c r="X134" s="33"/>
      <c r="Y134" s="33"/>
      <c r="Z134" s="33"/>
      <c r="AA134" s="33"/>
      <c r="AB134" s="33"/>
      <c r="AC134" s="33"/>
      <c r="AD134" s="33"/>
      <c r="AE134" s="33"/>
      <c r="AR134" s="158" t="s">
        <v>269</v>
      </c>
      <c r="AT134" s="158" t="s">
        <v>184</v>
      </c>
      <c r="AU134" s="158" t="s">
        <v>79</v>
      </c>
      <c r="AY134" s="18" t="s">
        <v>182</v>
      </c>
      <c r="BE134" s="159">
        <f>IF(N134="základní",J134,0)</f>
        <v>0</v>
      </c>
      <c r="BF134" s="159">
        <f>IF(N134="snížená",J134,0)</f>
        <v>0</v>
      </c>
      <c r="BG134" s="159">
        <f>IF(N134="zákl. přenesená",J134,0)</f>
        <v>0</v>
      </c>
      <c r="BH134" s="159">
        <f>IF(N134="sníž. přenesená",J134,0)</f>
        <v>0</v>
      </c>
      <c r="BI134" s="159">
        <f>IF(N134="nulová",J134,0)</f>
        <v>0</v>
      </c>
      <c r="BJ134" s="18" t="s">
        <v>15</v>
      </c>
      <c r="BK134" s="159">
        <f>ROUND(I134*H134,2)</f>
        <v>0</v>
      </c>
      <c r="BL134" s="18" t="s">
        <v>269</v>
      </c>
      <c r="BM134" s="158" t="s">
        <v>749</v>
      </c>
    </row>
    <row r="135" spans="2:63" s="12" customFormat="1" ht="22.9" customHeight="1">
      <c r="B135" s="133"/>
      <c r="D135" s="348" t="s">
        <v>70</v>
      </c>
      <c r="E135" s="144" t="s">
        <v>349</v>
      </c>
      <c r="F135" s="144" t="s">
        <v>350</v>
      </c>
      <c r="I135" s="136"/>
      <c r="J135" s="145">
        <f>BK135</f>
        <v>0</v>
      </c>
      <c r="L135" s="133"/>
      <c r="M135" s="138"/>
      <c r="N135" s="139"/>
      <c r="O135" s="139"/>
      <c r="P135" s="140">
        <f>SUM(P136:P144)</f>
        <v>0</v>
      </c>
      <c r="Q135" s="139"/>
      <c r="R135" s="140">
        <f>SUM(R136:R144)</f>
        <v>0</v>
      </c>
      <c r="S135" s="139"/>
      <c r="T135" s="141">
        <f>SUM(T136:T144)</f>
        <v>1</v>
      </c>
      <c r="AR135" s="134" t="s">
        <v>79</v>
      </c>
      <c r="AT135" s="142" t="s">
        <v>70</v>
      </c>
      <c r="AU135" s="142" t="s">
        <v>15</v>
      </c>
      <c r="AY135" s="134" t="s">
        <v>182</v>
      </c>
      <c r="BK135" s="143">
        <f>SUM(BK136:BK144)</f>
        <v>0</v>
      </c>
    </row>
    <row r="136" spans="1:65" s="2" customFormat="1" ht="44.25" customHeight="1">
      <c r="A136" s="33"/>
      <c r="B136" s="146"/>
      <c r="C136" s="147" t="s">
        <v>269</v>
      </c>
      <c r="D136" s="346" t="s">
        <v>184</v>
      </c>
      <c r="E136" s="148" t="s">
        <v>380</v>
      </c>
      <c r="F136" s="149" t="s">
        <v>381</v>
      </c>
      <c r="G136" s="150" t="s">
        <v>290</v>
      </c>
      <c r="H136" s="183"/>
      <c r="I136" s="152"/>
      <c r="J136" s="153">
        <f aca="true" t="shared" si="0" ref="J136:J144">ROUND(I136*H136,2)</f>
        <v>0</v>
      </c>
      <c r="K136" s="149" t="s">
        <v>188</v>
      </c>
      <c r="L136" s="34"/>
      <c r="M136" s="154" t="s">
        <v>3</v>
      </c>
      <c r="N136" s="155" t="s">
        <v>42</v>
      </c>
      <c r="O136" s="54"/>
      <c r="P136" s="156">
        <f aca="true" t="shared" si="1" ref="P136:P144">O136*H136</f>
        <v>0</v>
      </c>
      <c r="Q136" s="156">
        <v>0</v>
      </c>
      <c r="R136" s="156">
        <f aca="true" t="shared" si="2" ref="R136:R144">Q136*H136</f>
        <v>0</v>
      </c>
      <c r="S136" s="156">
        <v>0</v>
      </c>
      <c r="T136" s="157">
        <f aca="true" t="shared" si="3" ref="T136:T144">S136*H136</f>
        <v>0</v>
      </c>
      <c r="U136" s="33"/>
      <c r="V136" s="33"/>
      <c r="W136" s="33"/>
      <c r="X136" s="33"/>
      <c r="Y136" s="33"/>
      <c r="Z136" s="33"/>
      <c r="AA136" s="33"/>
      <c r="AB136" s="33"/>
      <c r="AC136" s="33"/>
      <c r="AD136" s="33"/>
      <c r="AE136" s="33"/>
      <c r="AR136" s="158" t="s">
        <v>269</v>
      </c>
      <c r="AT136" s="158" t="s">
        <v>184</v>
      </c>
      <c r="AU136" s="158" t="s">
        <v>79</v>
      </c>
      <c r="AY136" s="18" t="s">
        <v>182</v>
      </c>
      <c r="BE136" s="159">
        <f aca="true" t="shared" si="4" ref="BE136:BE144">IF(N136="základní",J136,0)</f>
        <v>0</v>
      </c>
      <c r="BF136" s="159">
        <f aca="true" t="shared" si="5" ref="BF136:BF144">IF(N136="snížená",J136,0)</f>
        <v>0</v>
      </c>
      <c r="BG136" s="159">
        <f aca="true" t="shared" si="6" ref="BG136:BG144">IF(N136="zákl. přenesená",J136,0)</f>
        <v>0</v>
      </c>
      <c r="BH136" s="159">
        <f aca="true" t="shared" si="7" ref="BH136:BH144">IF(N136="sníž. přenesená",J136,0)</f>
        <v>0</v>
      </c>
      <c r="BI136" s="159">
        <f aca="true" t="shared" si="8" ref="BI136:BI144">IF(N136="nulová",J136,0)</f>
        <v>0</v>
      </c>
      <c r="BJ136" s="18" t="s">
        <v>15</v>
      </c>
      <c r="BK136" s="159">
        <f aca="true" t="shared" si="9" ref="BK136:BK144">ROUND(I136*H136,2)</f>
        <v>0</v>
      </c>
      <c r="BL136" s="18" t="s">
        <v>269</v>
      </c>
      <c r="BM136" s="158" t="s">
        <v>750</v>
      </c>
    </row>
    <row r="137" spans="1:65" s="2" customFormat="1" ht="24">
      <c r="A137" s="33"/>
      <c r="B137" s="146"/>
      <c r="C137" s="147" t="s">
        <v>273</v>
      </c>
      <c r="D137" s="346" t="s">
        <v>184</v>
      </c>
      <c r="E137" s="148" t="s">
        <v>517</v>
      </c>
      <c r="F137" s="149" t="s">
        <v>518</v>
      </c>
      <c r="G137" s="150" t="s">
        <v>519</v>
      </c>
      <c r="H137" s="151">
        <v>1</v>
      </c>
      <c r="I137" s="152"/>
      <c r="J137" s="153">
        <f t="shared" si="0"/>
        <v>0</v>
      </c>
      <c r="K137" s="149" t="s">
        <v>3</v>
      </c>
      <c r="L137" s="34"/>
      <c r="M137" s="154" t="s">
        <v>3</v>
      </c>
      <c r="N137" s="155" t="s">
        <v>42</v>
      </c>
      <c r="O137" s="54"/>
      <c r="P137" s="156">
        <f t="shared" si="1"/>
        <v>0</v>
      </c>
      <c r="Q137" s="156">
        <v>0</v>
      </c>
      <c r="R137" s="156">
        <f t="shared" si="2"/>
        <v>0</v>
      </c>
      <c r="S137" s="156">
        <v>1</v>
      </c>
      <c r="T137" s="157">
        <f t="shared" si="3"/>
        <v>1</v>
      </c>
      <c r="U137" s="33"/>
      <c r="V137" s="33"/>
      <c r="W137" s="33"/>
      <c r="X137" s="33"/>
      <c r="Y137" s="33"/>
      <c r="Z137" s="33"/>
      <c r="AA137" s="33"/>
      <c r="AB137" s="33"/>
      <c r="AC137" s="33"/>
      <c r="AD137" s="33"/>
      <c r="AE137" s="33"/>
      <c r="AR137" s="158" t="s">
        <v>269</v>
      </c>
      <c r="AT137" s="158" t="s">
        <v>184</v>
      </c>
      <c r="AU137" s="158" t="s">
        <v>79</v>
      </c>
      <c r="AY137" s="18" t="s">
        <v>182</v>
      </c>
      <c r="BE137" s="159">
        <f t="shared" si="4"/>
        <v>0</v>
      </c>
      <c r="BF137" s="159">
        <f t="shared" si="5"/>
        <v>0</v>
      </c>
      <c r="BG137" s="159">
        <f t="shared" si="6"/>
        <v>0</v>
      </c>
      <c r="BH137" s="159">
        <f t="shared" si="7"/>
        <v>0</v>
      </c>
      <c r="BI137" s="159">
        <f t="shared" si="8"/>
        <v>0</v>
      </c>
      <c r="BJ137" s="18" t="s">
        <v>15</v>
      </c>
      <c r="BK137" s="159">
        <f t="shared" si="9"/>
        <v>0</v>
      </c>
      <c r="BL137" s="18" t="s">
        <v>269</v>
      </c>
      <c r="BM137" s="158" t="s">
        <v>751</v>
      </c>
    </row>
    <row r="138" spans="1:65" s="2" customFormat="1" ht="72">
      <c r="A138" s="33"/>
      <c r="B138" s="146"/>
      <c r="C138" s="147" t="s">
        <v>280</v>
      </c>
      <c r="D138" s="346" t="s">
        <v>184</v>
      </c>
      <c r="E138" s="148" t="s">
        <v>521</v>
      </c>
      <c r="F138" s="149" t="s">
        <v>522</v>
      </c>
      <c r="G138" s="150" t="s">
        <v>519</v>
      </c>
      <c r="H138" s="151">
        <v>1</v>
      </c>
      <c r="I138" s="152"/>
      <c r="J138" s="153">
        <f t="shared" si="0"/>
        <v>0</v>
      </c>
      <c r="K138" s="149" t="s">
        <v>3</v>
      </c>
      <c r="L138" s="34"/>
      <c r="M138" s="154" t="s">
        <v>3</v>
      </c>
      <c r="N138" s="155" t="s">
        <v>42</v>
      </c>
      <c r="O138" s="54"/>
      <c r="P138" s="156">
        <f t="shared" si="1"/>
        <v>0</v>
      </c>
      <c r="Q138" s="156">
        <v>0</v>
      </c>
      <c r="R138" s="156">
        <f t="shared" si="2"/>
        <v>0</v>
      </c>
      <c r="S138" s="156">
        <v>0</v>
      </c>
      <c r="T138" s="157">
        <f t="shared" si="3"/>
        <v>0</v>
      </c>
      <c r="U138" s="33"/>
      <c r="V138" s="33"/>
      <c r="W138" s="33"/>
      <c r="X138" s="33"/>
      <c r="Y138" s="33"/>
      <c r="Z138" s="33"/>
      <c r="AA138" s="33"/>
      <c r="AB138" s="33"/>
      <c r="AC138" s="33"/>
      <c r="AD138" s="33"/>
      <c r="AE138" s="33"/>
      <c r="AR138" s="158" t="s">
        <v>269</v>
      </c>
      <c r="AT138" s="158" t="s">
        <v>184</v>
      </c>
      <c r="AU138" s="158" t="s">
        <v>79</v>
      </c>
      <c r="AY138" s="18" t="s">
        <v>182</v>
      </c>
      <c r="BE138" s="159">
        <f t="shared" si="4"/>
        <v>0</v>
      </c>
      <c r="BF138" s="159">
        <f t="shared" si="5"/>
        <v>0</v>
      </c>
      <c r="BG138" s="159">
        <f t="shared" si="6"/>
        <v>0</v>
      </c>
      <c r="BH138" s="159">
        <f t="shared" si="7"/>
        <v>0</v>
      </c>
      <c r="BI138" s="159">
        <f t="shared" si="8"/>
        <v>0</v>
      </c>
      <c r="BJ138" s="18" t="s">
        <v>15</v>
      </c>
      <c r="BK138" s="159">
        <f t="shared" si="9"/>
        <v>0</v>
      </c>
      <c r="BL138" s="18" t="s">
        <v>269</v>
      </c>
      <c r="BM138" s="158" t="s">
        <v>752</v>
      </c>
    </row>
    <row r="139" spans="1:65" s="2" customFormat="1" ht="16.5" customHeight="1">
      <c r="A139" s="33"/>
      <c r="B139" s="146"/>
      <c r="C139" s="147" t="s">
        <v>287</v>
      </c>
      <c r="D139" s="346" t="s">
        <v>184</v>
      </c>
      <c r="E139" s="148" t="s">
        <v>524</v>
      </c>
      <c r="F139" s="149" t="s">
        <v>525</v>
      </c>
      <c r="G139" s="150" t="s">
        <v>300</v>
      </c>
      <c r="H139" s="151">
        <v>1</v>
      </c>
      <c r="I139" s="152"/>
      <c r="J139" s="153">
        <f t="shared" si="0"/>
        <v>0</v>
      </c>
      <c r="K139" s="149" t="s">
        <v>3</v>
      </c>
      <c r="L139" s="34"/>
      <c r="M139" s="154" t="s">
        <v>3</v>
      </c>
      <c r="N139" s="155" t="s">
        <v>42</v>
      </c>
      <c r="O139" s="54"/>
      <c r="P139" s="156">
        <f t="shared" si="1"/>
        <v>0</v>
      </c>
      <c r="Q139" s="156">
        <v>0</v>
      </c>
      <c r="R139" s="156">
        <f t="shared" si="2"/>
        <v>0</v>
      </c>
      <c r="S139" s="156">
        <v>0</v>
      </c>
      <c r="T139" s="157">
        <f t="shared" si="3"/>
        <v>0</v>
      </c>
      <c r="U139" s="33"/>
      <c r="V139" s="33"/>
      <c r="W139" s="33"/>
      <c r="X139" s="33"/>
      <c r="Y139" s="33"/>
      <c r="Z139" s="33"/>
      <c r="AA139" s="33"/>
      <c r="AB139" s="33"/>
      <c r="AC139" s="33"/>
      <c r="AD139" s="33"/>
      <c r="AE139" s="33"/>
      <c r="AR139" s="158" t="s">
        <v>269</v>
      </c>
      <c r="AT139" s="158" t="s">
        <v>184</v>
      </c>
      <c r="AU139" s="158" t="s">
        <v>79</v>
      </c>
      <c r="AY139" s="18" t="s">
        <v>182</v>
      </c>
      <c r="BE139" s="159">
        <f t="shared" si="4"/>
        <v>0</v>
      </c>
      <c r="BF139" s="159">
        <f t="shared" si="5"/>
        <v>0</v>
      </c>
      <c r="BG139" s="159">
        <f t="shared" si="6"/>
        <v>0</v>
      </c>
      <c r="BH139" s="159">
        <f t="shared" si="7"/>
        <v>0</v>
      </c>
      <c r="BI139" s="159">
        <f t="shared" si="8"/>
        <v>0</v>
      </c>
      <c r="BJ139" s="18" t="s">
        <v>15</v>
      </c>
      <c r="BK139" s="159">
        <f t="shared" si="9"/>
        <v>0</v>
      </c>
      <c r="BL139" s="18" t="s">
        <v>269</v>
      </c>
      <c r="BM139" s="158" t="s">
        <v>753</v>
      </c>
    </row>
    <row r="140" spans="1:65" s="2" customFormat="1" ht="16.5" customHeight="1">
      <c r="A140" s="33"/>
      <c r="B140" s="146"/>
      <c r="C140" s="147" t="s">
        <v>294</v>
      </c>
      <c r="D140" s="346" t="s">
        <v>184</v>
      </c>
      <c r="E140" s="148" t="s">
        <v>527</v>
      </c>
      <c r="F140" s="149" t="s">
        <v>528</v>
      </c>
      <c r="G140" s="150" t="s">
        <v>300</v>
      </c>
      <c r="H140" s="151">
        <v>1</v>
      </c>
      <c r="I140" s="152"/>
      <c r="J140" s="153">
        <f t="shared" si="0"/>
        <v>0</v>
      </c>
      <c r="K140" s="149" t="s">
        <v>3</v>
      </c>
      <c r="L140" s="34"/>
      <c r="M140" s="154" t="s">
        <v>3</v>
      </c>
      <c r="N140" s="155" t="s">
        <v>42</v>
      </c>
      <c r="O140" s="54"/>
      <c r="P140" s="156">
        <f t="shared" si="1"/>
        <v>0</v>
      </c>
      <c r="Q140" s="156">
        <v>0</v>
      </c>
      <c r="R140" s="156">
        <f t="shared" si="2"/>
        <v>0</v>
      </c>
      <c r="S140" s="156">
        <v>0</v>
      </c>
      <c r="T140" s="157">
        <f t="shared" si="3"/>
        <v>0</v>
      </c>
      <c r="U140" s="33"/>
      <c r="V140" s="33"/>
      <c r="W140" s="33"/>
      <c r="X140" s="33"/>
      <c r="Y140" s="33"/>
      <c r="Z140" s="33"/>
      <c r="AA140" s="33"/>
      <c r="AB140" s="33"/>
      <c r="AC140" s="33"/>
      <c r="AD140" s="33"/>
      <c r="AE140" s="33"/>
      <c r="AR140" s="158" t="s">
        <v>269</v>
      </c>
      <c r="AT140" s="158" t="s">
        <v>184</v>
      </c>
      <c r="AU140" s="158" t="s">
        <v>79</v>
      </c>
      <c r="AY140" s="18" t="s">
        <v>182</v>
      </c>
      <c r="BE140" s="159">
        <f t="shared" si="4"/>
        <v>0</v>
      </c>
      <c r="BF140" s="159">
        <f t="shared" si="5"/>
        <v>0</v>
      </c>
      <c r="BG140" s="159">
        <f t="shared" si="6"/>
        <v>0</v>
      </c>
      <c r="BH140" s="159">
        <f t="shared" si="7"/>
        <v>0</v>
      </c>
      <c r="BI140" s="159">
        <f t="shared" si="8"/>
        <v>0</v>
      </c>
      <c r="BJ140" s="18" t="s">
        <v>15</v>
      </c>
      <c r="BK140" s="159">
        <f t="shared" si="9"/>
        <v>0</v>
      </c>
      <c r="BL140" s="18" t="s">
        <v>269</v>
      </c>
      <c r="BM140" s="158" t="s">
        <v>754</v>
      </c>
    </row>
    <row r="141" spans="1:65" s="2" customFormat="1" ht="16.5" customHeight="1">
      <c r="A141" s="33"/>
      <c r="B141" s="146"/>
      <c r="C141" s="147" t="s">
        <v>8</v>
      </c>
      <c r="D141" s="346" t="s">
        <v>184</v>
      </c>
      <c r="E141" s="148" t="s">
        <v>530</v>
      </c>
      <c r="F141" s="149" t="s">
        <v>531</v>
      </c>
      <c r="G141" s="150" t="s">
        <v>300</v>
      </c>
      <c r="H141" s="151">
        <v>1</v>
      </c>
      <c r="I141" s="152"/>
      <c r="J141" s="153">
        <f t="shared" si="0"/>
        <v>0</v>
      </c>
      <c r="K141" s="149" t="s">
        <v>3</v>
      </c>
      <c r="L141" s="34"/>
      <c r="M141" s="154" t="s">
        <v>3</v>
      </c>
      <c r="N141" s="155" t="s">
        <v>42</v>
      </c>
      <c r="O141" s="54"/>
      <c r="P141" s="156">
        <f t="shared" si="1"/>
        <v>0</v>
      </c>
      <c r="Q141" s="156">
        <v>0</v>
      </c>
      <c r="R141" s="156">
        <f t="shared" si="2"/>
        <v>0</v>
      </c>
      <c r="S141" s="156">
        <v>0</v>
      </c>
      <c r="T141" s="157">
        <f t="shared" si="3"/>
        <v>0</v>
      </c>
      <c r="U141" s="33"/>
      <c r="V141" s="33"/>
      <c r="W141" s="33"/>
      <c r="X141" s="33"/>
      <c r="Y141" s="33"/>
      <c r="Z141" s="33"/>
      <c r="AA141" s="33"/>
      <c r="AB141" s="33"/>
      <c r="AC141" s="33"/>
      <c r="AD141" s="33"/>
      <c r="AE141" s="33"/>
      <c r="AR141" s="158" t="s">
        <v>269</v>
      </c>
      <c r="AT141" s="158" t="s">
        <v>184</v>
      </c>
      <c r="AU141" s="158" t="s">
        <v>79</v>
      </c>
      <c r="AY141" s="18" t="s">
        <v>182</v>
      </c>
      <c r="BE141" s="159">
        <f t="shared" si="4"/>
        <v>0</v>
      </c>
      <c r="BF141" s="159">
        <f t="shared" si="5"/>
        <v>0</v>
      </c>
      <c r="BG141" s="159">
        <f t="shared" si="6"/>
        <v>0</v>
      </c>
      <c r="BH141" s="159">
        <f t="shared" si="7"/>
        <v>0</v>
      </c>
      <c r="BI141" s="159">
        <f t="shared" si="8"/>
        <v>0</v>
      </c>
      <c r="BJ141" s="18" t="s">
        <v>15</v>
      </c>
      <c r="BK141" s="159">
        <f t="shared" si="9"/>
        <v>0</v>
      </c>
      <c r="BL141" s="18" t="s">
        <v>269</v>
      </c>
      <c r="BM141" s="158" t="s">
        <v>755</v>
      </c>
    </row>
    <row r="142" spans="1:65" s="2" customFormat="1" ht="16.5" customHeight="1">
      <c r="A142" s="33"/>
      <c r="B142" s="146"/>
      <c r="C142" s="147" t="s">
        <v>302</v>
      </c>
      <c r="D142" s="346" t="s">
        <v>184</v>
      </c>
      <c r="E142" s="148" t="s">
        <v>533</v>
      </c>
      <c r="F142" s="149" t="s">
        <v>534</v>
      </c>
      <c r="G142" s="150" t="s">
        <v>300</v>
      </c>
      <c r="H142" s="151">
        <v>1</v>
      </c>
      <c r="I142" s="152"/>
      <c r="J142" s="153">
        <f t="shared" si="0"/>
        <v>0</v>
      </c>
      <c r="K142" s="149" t="s">
        <v>3</v>
      </c>
      <c r="L142" s="34"/>
      <c r="M142" s="154" t="s">
        <v>3</v>
      </c>
      <c r="N142" s="155" t="s">
        <v>42</v>
      </c>
      <c r="O142" s="54"/>
      <c r="P142" s="156">
        <f t="shared" si="1"/>
        <v>0</v>
      </c>
      <c r="Q142" s="156">
        <v>0</v>
      </c>
      <c r="R142" s="156">
        <f t="shared" si="2"/>
        <v>0</v>
      </c>
      <c r="S142" s="156">
        <v>0</v>
      </c>
      <c r="T142" s="157">
        <f t="shared" si="3"/>
        <v>0</v>
      </c>
      <c r="U142" s="33"/>
      <c r="V142" s="33"/>
      <c r="W142" s="33"/>
      <c r="X142" s="33"/>
      <c r="Y142" s="33"/>
      <c r="Z142" s="33"/>
      <c r="AA142" s="33"/>
      <c r="AB142" s="33"/>
      <c r="AC142" s="33"/>
      <c r="AD142" s="33"/>
      <c r="AE142" s="33"/>
      <c r="AR142" s="158" t="s">
        <v>269</v>
      </c>
      <c r="AT142" s="158" t="s">
        <v>184</v>
      </c>
      <c r="AU142" s="158" t="s">
        <v>79</v>
      </c>
      <c r="AY142" s="18" t="s">
        <v>182</v>
      </c>
      <c r="BE142" s="159">
        <f t="shared" si="4"/>
        <v>0</v>
      </c>
      <c r="BF142" s="159">
        <f t="shared" si="5"/>
        <v>0</v>
      </c>
      <c r="BG142" s="159">
        <f t="shared" si="6"/>
        <v>0</v>
      </c>
      <c r="BH142" s="159">
        <f t="shared" si="7"/>
        <v>0</v>
      </c>
      <c r="BI142" s="159">
        <f t="shared" si="8"/>
        <v>0</v>
      </c>
      <c r="BJ142" s="18" t="s">
        <v>15</v>
      </c>
      <c r="BK142" s="159">
        <f t="shared" si="9"/>
        <v>0</v>
      </c>
      <c r="BL142" s="18" t="s">
        <v>269</v>
      </c>
      <c r="BM142" s="158" t="s">
        <v>756</v>
      </c>
    </row>
    <row r="143" spans="1:65" s="2" customFormat="1" ht="16.5" customHeight="1">
      <c r="A143" s="33"/>
      <c r="B143" s="146"/>
      <c r="C143" s="147" t="s">
        <v>306</v>
      </c>
      <c r="D143" s="346" t="s">
        <v>184</v>
      </c>
      <c r="E143" s="148" t="s">
        <v>536</v>
      </c>
      <c r="F143" s="149" t="s">
        <v>537</v>
      </c>
      <c r="G143" s="150" t="s">
        <v>300</v>
      </c>
      <c r="H143" s="151">
        <v>1</v>
      </c>
      <c r="I143" s="152"/>
      <c r="J143" s="153">
        <f t="shared" si="0"/>
        <v>0</v>
      </c>
      <c r="K143" s="149" t="s">
        <v>3</v>
      </c>
      <c r="L143" s="34"/>
      <c r="M143" s="154" t="s">
        <v>3</v>
      </c>
      <c r="N143" s="155" t="s">
        <v>42</v>
      </c>
      <c r="O143" s="54"/>
      <c r="P143" s="156">
        <f t="shared" si="1"/>
        <v>0</v>
      </c>
      <c r="Q143" s="156">
        <v>0</v>
      </c>
      <c r="R143" s="156">
        <f t="shared" si="2"/>
        <v>0</v>
      </c>
      <c r="S143" s="156">
        <v>0</v>
      </c>
      <c r="T143" s="157">
        <f t="shared" si="3"/>
        <v>0</v>
      </c>
      <c r="U143" s="33"/>
      <c r="V143" s="33"/>
      <c r="W143" s="33"/>
      <c r="X143" s="33"/>
      <c r="Y143" s="33"/>
      <c r="Z143" s="33"/>
      <c r="AA143" s="33"/>
      <c r="AB143" s="33"/>
      <c r="AC143" s="33"/>
      <c r="AD143" s="33"/>
      <c r="AE143" s="33"/>
      <c r="AR143" s="158" t="s">
        <v>269</v>
      </c>
      <c r="AT143" s="158" t="s">
        <v>184</v>
      </c>
      <c r="AU143" s="158" t="s">
        <v>79</v>
      </c>
      <c r="AY143" s="18" t="s">
        <v>182</v>
      </c>
      <c r="BE143" s="159">
        <f t="shared" si="4"/>
        <v>0</v>
      </c>
      <c r="BF143" s="159">
        <f t="shared" si="5"/>
        <v>0</v>
      </c>
      <c r="BG143" s="159">
        <f t="shared" si="6"/>
        <v>0</v>
      </c>
      <c r="BH143" s="159">
        <f t="shared" si="7"/>
        <v>0</v>
      </c>
      <c r="BI143" s="159">
        <f t="shared" si="8"/>
        <v>0</v>
      </c>
      <c r="BJ143" s="18" t="s">
        <v>15</v>
      </c>
      <c r="BK143" s="159">
        <f t="shared" si="9"/>
        <v>0</v>
      </c>
      <c r="BL143" s="18" t="s">
        <v>269</v>
      </c>
      <c r="BM143" s="158" t="s">
        <v>757</v>
      </c>
    </row>
    <row r="144" spans="1:65" s="2" customFormat="1" ht="24">
      <c r="A144" s="33"/>
      <c r="B144" s="146"/>
      <c r="C144" s="147" t="s">
        <v>310</v>
      </c>
      <c r="D144" s="346" t="s">
        <v>184</v>
      </c>
      <c r="E144" s="148" t="s">
        <v>539</v>
      </c>
      <c r="F144" s="149" t="s">
        <v>540</v>
      </c>
      <c r="G144" s="150" t="s">
        <v>300</v>
      </c>
      <c r="H144" s="151">
        <v>1</v>
      </c>
      <c r="I144" s="152"/>
      <c r="J144" s="153">
        <f t="shared" si="0"/>
        <v>0</v>
      </c>
      <c r="K144" s="149" t="s">
        <v>3</v>
      </c>
      <c r="L144" s="34"/>
      <c r="M144" s="154" t="s">
        <v>3</v>
      </c>
      <c r="N144" s="155" t="s">
        <v>42</v>
      </c>
      <c r="O144" s="54"/>
      <c r="P144" s="156">
        <f t="shared" si="1"/>
        <v>0</v>
      </c>
      <c r="Q144" s="156">
        <v>0</v>
      </c>
      <c r="R144" s="156">
        <f t="shared" si="2"/>
        <v>0</v>
      </c>
      <c r="S144" s="156">
        <v>0</v>
      </c>
      <c r="T144" s="157">
        <f t="shared" si="3"/>
        <v>0</v>
      </c>
      <c r="U144" s="33"/>
      <c r="V144" s="33"/>
      <c r="W144" s="33"/>
      <c r="X144" s="33"/>
      <c r="Y144" s="33"/>
      <c r="Z144" s="33"/>
      <c r="AA144" s="33"/>
      <c r="AB144" s="33"/>
      <c r="AC144" s="33"/>
      <c r="AD144" s="33"/>
      <c r="AE144" s="33"/>
      <c r="AR144" s="158" t="s">
        <v>269</v>
      </c>
      <c r="AT144" s="158" t="s">
        <v>184</v>
      </c>
      <c r="AU144" s="158" t="s">
        <v>79</v>
      </c>
      <c r="AY144" s="18" t="s">
        <v>182</v>
      </c>
      <c r="BE144" s="159">
        <f t="shared" si="4"/>
        <v>0</v>
      </c>
      <c r="BF144" s="159">
        <f t="shared" si="5"/>
        <v>0</v>
      </c>
      <c r="BG144" s="159">
        <f t="shared" si="6"/>
        <v>0</v>
      </c>
      <c r="BH144" s="159">
        <f t="shared" si="7"/>
        <v>0</v>
      </c>
      <c r="BI144" s="159">
        <f t="shared" si="8"/>
        <v>0</v>
      </c>
      <c r="BJ144" s="18" t="s">
        <v>15</v>
      </c>
      <c r="BK144" s="159">
        <f t="shared" si="9"/>
        <v>0</v>
      </c>
      <c r="BL144" s="18" t="s">
        <v>269</v>
      </c>
      <c r="BM144" s="158" t="s">
        <v>758</v>
      </c>
    </row>
    <row r="145" spans="2:63" s="12" customFormat="1" ht="22.9" customHeight="1">
      <c r="B145" s="133"/>
      <c r="D145" s="348" t="s">
        <v>70</v>
      </c>
      <c r="E145" s="144" t="s">
        <v>420</v>
      </c>
      <c r="F145" s="144" t="s">
        <v>421</v>
      </c>
      <c r="I145" s="136"/>
      <c r="J145" s="145">
        <f>BK145</f>
        <v>0</v>
      </c>
      <c r="L145" s="133"/>
      <c r="M145" s="138"/>
      <c r="N145" s="139"/>
      <c r="O145" s="139"/>
      <c r="P145" s="140">
        <f>SUM(P146:P156)</f>
        <v>0</v>
      </c>
      <c r="Q145" s="139"/>
      <c r="R145" s="140">
        <f>SUM(R146:R156)</f>
        <v>0.007909</v>
      </c>
      <c r="S145" s="139"/>
      <c r="T145" s="141">
        <f>SUM(T146:T156)</f>
        <v>0.17115000000000002</v>
      </c>
      <c r="AR145" s="134" t="s">
        <v>79</v>
      </c>
      <c r="AT145" s="142" t="s">
        <v>70</v>
      </c>
      <c r="AU145" s="142" t="s">
        <v>15</v>
      </c>
      <c r="AY145" s="134" t="s">
        <v>182</v>
      </c>
      <c r="BK145" s="143">
        <f>SUM(BK146:BK156)</f>
        <v>0</v>
      </c>
    </row>
    <row r="146" spans="1:65" s="2" customFormat="1" ht="24">
      <c r="A146" s="33"/>
      <c r="B146" s="146"/>
      <c r="C146" s="147" t="s">
        <v>314</v>
      </c>
      <c r="D146" s="346" t="s">
        <v>184</v>
      </c>
      <c r="E146" s="148" t="s">
        <v>423</v>
      </c>
      <c r="F146" s="149" t="s">
        <v>424</v>
      </c>
      <c r="G146" s="150" t="s">
        <v>187</v>
      </c>
      <c r="H146" s="151">
        <v>2.1</v>
      </c>
      <c r="I146" s="152"/>
      <c r="J146" s="153">
        <f>ROUND(I146*H146,2)</f>
        <v>0</v>
      </c>
      <c r="K146" s="149" t="s">
        <v>188</v>
      </c>
      <c r="L146" s="34"/>
      <c r="M146" s="154" t="s">
        <v>3</v>
      </c>
      <c r="N146" s="155" t="s">
        <v>42</v>
      </c>
      <c r="O146" s="54"/>
      <c r="P146" s="156">
        <f>O146*H146</f>
        <v>0</v>
      </c>
      <c r="Q146" s="156">
        <v>0</v>
      </c>
      <c r="R146" s="156">
        <f>Q146*H146</f>
        <v>0</v>
      </c>
      <c r="S146" s="156">
        <v>0.0815</v>
      </c>
      <c r="T146" s="157">
        <f>S146*H146</f>
        <v>0.17115000000000002</v>
      </c>
      <c r="U146" s="33"/>
      <c r="V146" s="33"/>
      <c r="W146" s="33"/>
      <c r="X146" s="33"/>
      <c r="Y146" s="33"/>
      <c r="Z146" s="33"/>
      <c r="AA146" s="33"/>
      <c r="AB146" s="33"/>
      <c r="AC146" s="33"/>
      <c r="AD146" s="33"/>
      <c r="AE146" s="33"/>
      <c r="AR146" s="158" t="s">
        <v>269</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269</v>
      </c>
      <c r="BM146" s="158" t="s">
        <v>759</v>
      </c>
    </row>
    <row r="147" spans="2:51" s="13" customFormat="1" ht="12">
      <c r="B147" s="160"/>
      <c r="D147" s="347" t="s">
        <v>190</v>
      </c>
      <c r="E147" s="161" t="s">
        <v>3</v>
      </c>
      <c r="F147" s="162" t="s">
        <v>499</v>
      </c>
      <c r="H147" s="163">
        <v>2.1</v>
      </c>
      <c r="I147" s="164"/>
      <c r="L147" s="160"/>
      <c r="M147" s="165"/>
      <c r="N147" s="166"/>
      <c r="O147" s="166"/>
      <c r="P147" s="166"/>
      <c r="Q147" s="166"/>
      <c r="R147" s="166"/>
      <c r="S147" s="166"/>
      <c r="T147" s="167"/>
      <c r="AT147" s="161" t="s">
        <v>190</v>
      </c>
      <c r="AU147" s="161" t="s">
        <v>79</v>
      </c>
      <c r="AV147" s="13" t="s">
        <v>79</v>
      </c>
      <c r="AW147" s="13" t="s">
        <v>33</v>
      </c>
      <c r="AX147" s="13" t="s">
        <v>15</v>
      </c>
      <c r="AY147" s="161" t="s">
        <v>182</v>
      </c>
    </row>
    <row r="148" spans="1:65" s="2" customFormat="1" ht="44.25" customHeight="1">
      <c r="A148" s="33"/>
      <c r="B148" s="146"/>
      <c r="C148" s="147" t="s">
        <v>318</v>
      </c>
      <c r="D148" s="346" t="s">
        <v>184</v>
      </c>
      <c r="E148" s="148" t="s">
        <v>428</v>
      </c>
      <c r="F148" s="149" t="s">
        <v>429</v>
      </c>
      <c r="G148" s="150" t="s">
        <v>187</v>
      </c>
      <c r="H148" s="151">
        <v>2.1</v>
      </c>
      <c r="I148" s="152"/>
      <c r="J148" s="153">
        <f>ROUND(I148*H148,2)</f>
        <v>0</v>
      </c>
      <c r="K148" s="149" t="s">
        <v>188</v>
      </c>
      <c r="L148" s="34"/>
      <c r="M148" s="154" t="s">
        <v>3</v>
      </c>
      <c r="N148" s="155" t="s">
        <v>42</v>
      </c>
      <c r="O148" s="54"/>
      <c r="P148" s="156">
        <f>O148*H148</f>
        <v>0</v>
      </c>
      <c r="Q148" s="156">
        <v>0.0029</v>
      </c>
      <c r="R148" s="156">
        <f>Q148*H148</f>
        <v>0.00609</v>
      </c>
      <c r="S148" s="156">
        <v>0</v>
      </c>
      <c r="T148" s="157">
        <f>S148*H148</f>
        <v>0</v>
      </c>
      <c r="U148" s="33"/>
      <c r="V148" s="33"/>
      <c r="W148" s="33"/>
      <c r="X148" s="33"/>
      <c r="Y148" s="33"/>
      <c r="Z148" s="33"/>
      <c r="AA148" s="33"/>
      <c r="AB148" s="33"/>
      <c r="AC148" s="33"/>
      <c r="AD148" s="33"/>
      <c r="AE148" s="33"/>
      <c r="AR148" s="158" t="s">
        <v>269</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269</v>
      </c>
      <c r="BM148" s="158" t="s">
        <v>760</v>
      </c>
    </row>
    <row r="149" spans="1:65" s="2" customFormat="1" ht="24">
      <c r="A149" s="33"/>
      <c r="B149" s="146"/>
      <c r="C149" s="184" t="s">
        <v>322</v>
      </c>
      <c r="D149" s="349" t="s">
        <v>341</v>
      </c>
      <c r="E149" s="185" t="s">
        <v>433</v>
      </c>
      <c r="F149" s="186" t="s">
        <v>434</v>
      </c>
      <c r="G149" s="187" t="s">
        <v>187</v>
      </c>
      <c r="H149" s="188">
        <v>2.31</v>
      </c>
      <c r="I149" s="189"/>
      <c r="J149" s="190">
        <f>ROUND(I149*H149,2)</f>
        <v>0</v>
      </c>
      <c r="K149" s="186" t="s">
        <v>3</v>
      </c>
      <c r="L149" s="191"/>
      <c r="M149" s="192" t="s">
        <v>3</v>
      </c>
      <c r="N149" s="193" t="s">
        <v>42</v>
      </c>
      <c r="O149" s="54"/>
      <c r="P149" s="156">
        <f>O149*H149</f>
        <v>0</v>
      </c>
      <c r="Q149" s="156">
        <v>0</v>
      </c>
      <c r="R149" s="156">
        <f>Q149*H149</f>
        <v>0</v>
      </c>
      <c r="S149" s="156">
        <v>0</v>
      </c>
      <c r="T149" s="157">
        <f>S149*H149</f>
        <v>0</v>
      </c>
      <c r="U149" s="33"/>
      <c r="V149" s="33"/>
      <c r="W149" s="33"/>
      <c r="X149" s="33"/>
      <c r="Y149" s="33"/>
      <c r="Z149" s="33"/>
      <c r="AA149" s="33"/>
      <c r="AB149" s="33"/>
      <c r="AC149" s="33"/>
      <c r="AD149" s="33"/>
      <c r="AE149" s="33"/>
      <c r="AR149" s="158" t="s">
        <v>344</v>
      </c>
      <c r="AT149" s="158" t="s">
        <v>341</v>
      </c>
      <c r="AU149" s="158" t="s">
        <v>79</v>
      </c>
      <c r="AY149" s="18" t="s">
        <v>182</v>
      </c>
      <c r="BE149" s="159">
        <f>IF(N149="základní",J149,0)</f>
        <v>0</v>
      </c>
      <c r="BF149" s="159">
        <f>IF(N149="snížená",J149,0)</f>
        <v>0</v>
      </c>
      <c r="BG149" s="159">
        <f>IF(N149="zákl. přenesená",J149,0)</f>
        <v>0</v>
      </c>
      <c r="BH149" s="159">
        <f>IF(N149="sníž. přenesená",J149,0)</f>
        <v>0</v>
      </c>
      <c r="BI149" s="159">
        <f>IF(N149="nulová",J149,0)</f>
        <v>0</v>
      </c>
      <c r="BJ149" s="18" t="s">
        <v>15</v>
      </c>
      <c r="BK149" s="159">
        <f>ROUND(I149*H149,2)</f>
        <v>0</v>
      </c>
      <c r="BL149" s="18" t="s">
        <v>269</v>
      </c>
      <c r="BM149" s="158" t="s">
        <v>761</v>
      </c>
    </row>
    <row r="150" spans="2:51" s="13" customFormat="1" ht="12">
      <c r="B150" s="160"/>
      <c r="D150" s="347" t="s">
        <v>190</v>
      </c>
      <c r="F150" s="162" t="s">
        <v>545</v>
      </c>
      <c r="H150" s="163">
        <v>2.31</v>
      </c>
      <c r="I150" s="164"/>
      <c r="L150" s="160"/>
      <c r="M150" s="165"/>
      <c r="N150" s="166"/>
      <c r="O150" s="166"/>
      <c r="P150" s="166"/>
      <c r="Q150" s="166"/>
      <c r="R150" s="166"/>
      <c r="S150" s="166"/>
      <c r="T150" s="167"/>
      <c r="AT150" s="161" t="s">
        <v>190</v>
      </c>
      <c r="AU150" s="161" t="s">
        <v>79</v>
      </c>
      <c r="AV150" s="13" t="s">
        <v>79</v>
      </c>
      <c r="AW150" s="13" t="s">
        <v>4</v>
      </c>
      <c r="AX150" s="13" t="s">
        <v>15</v>
      </c>
      <c r="AY150" s="161" t="s">
        <v>182</v>
      </c>
    </row>
    <row r="151" spans="1:65" s="2" customFormat="1" ht="24">
      <c r="A151" s="33"/>
      <c r="B151" s="146"/>
      <c r="C151" s="147" t="s">
        <v>328</v>
      </c>
      <c r="D151" s="346" t="s">
        <v>184</v>
      </c>
      <c r="E151" s="148" t="s">
        <v>546</v>
      </c>
      <c r="F151" s="149" t="s">
        <v>547</v>
      </c>
      <c r="G151" s="150" t="s">
        <v>194</v>
      </c>
      <c r="H151" s="151">
        <v>4.1</v>
      </c>
      <c r="I151" s="152"/>
      <c r="J151" s="153">
        <f>ROUND(I151*H151,2)</f>
        <v>0</v>
      </c>
      <c r="K151" s="149" t="s">
        <v>188</v>
      </c>
      <c r="L151" s="34"/>
      <c r="M151" s="154" t="s">
        <v>3</v>
      </c>
      <c r="N151" s="155" t="s">
        <v>42</v>
      </c>
      <c r="O151" s="54"/>
      <c r="P151" s="156">
        <f>O151*H151</f>
        <v>0</v>
      </c>
      <c r="Q151" s="156">
        <v>0.00026</v>
      </c>
      <c r="R151" s="156">
        <f>Q151*H151</f>
        <v>0.0010659999999999999</v>
      </c>
      <c r="S151" s="156">
        <v>0</v>
      </c>
      <c r="T151" s="157">
        <f>S151*H151</f>
        <v>0</v>
      </c>
      <c r="U151" s="33"/>
      <c r="V151" s="33"/>
      <c r="W151" s="33"/>
      <c r="X151" s="33"/>
      <c r="Y151" s="33"/>
      <c r="Z151" s="33"/>
      <c r="AA151" s="33"/>
      <c r="AB151" s="33"/>
      <c r="AC151" s="33"/>
      <c r="AD151" s="33"/>
      <c r="AE151" s="33"/>
      <c r="AR151" s="158" t="s">
        <v>269</v>
      </c>
      <c r="AT151" s="158" t="s">
        <v>184</v>
      </c>
      <c r="AU151" s="158" t="s">
        <v>79</v>
      </c>
      <c r="AY151" s="18" t="s">
        <v>182</v>
      </c>
      <c r="BE151" s="159">
        <f>IF(N151="základní",J151,0)</f>
        <v>0</v>
      </c>
      <c r="BF151" s="159">
        <f>IF(N151="snížená",J151,0)</f>
        <v>0</v>
      </c>
      <c r="BG151" s="159">
        <f>IF(N151="zákl. přenesená",J151,0)</f>
        <v>0</v>
      </c>
      <c r="BH151" s="159">
        <f>IF(N151="sníž. přenesená",J151,0)</f>
        <v>0</v>
      </c>
      <c r="BI151" s="159">
        <f>IF(N151="nulová",J151,0)</f>
        <v>0</v>
      </c>
      <c r="BJ151" s="18" t="s">
        <v>15</v>
      </c>
      <c r="BK151" s="159">
        <f>ROUND(I151*H151,2)</f>
        <v>0</v>
      </c>
      <c r="BL151" s="18" t="s">
        <v>269</v>
      </c>
      <c r="BM151" s="158" t="s">
        <v>762</v>
      </c>
    </row>
    <row r="152" spans="2:51" s="13" customFormat="1" ht="12">
      <c r="B152" s="160"/>
      <c r="D152" s="347" t="s">
        <v>190</v>
      </c>
      <c r="E152" s="161" t="s">
        <v>3</v>
      </c>
      <c r="F152" s="162" t="s">
        <v>549</v>
      </c>
      <c r="H152" s="163">
        <v>4.1</v>
      </c>
      <c r="I152" s="164"/>
      <c r="L152" s="160"/>
      <c r="M152" s="165"/>
      <c r="N152" s="166"/>
      <c r="O152" s="166"/>
      <c r="P152" s="166"/>
      <c r="Q152" s="166"/>
      <c r="R152" s="166"/>
      <c r="S152" s="166"/>
      <c r="T152" s="167"/>
      <c r="AT152" s="161" t="s">
        <v>190</v>
      </c>
      <c r="AU152" s="161" t="s">
        <v>79</v>
      </c>
      <c r="AV152" s="13" t="s">
        <v>79</v>
      </c>
      <c r="AW152" s="13" t="s">
        <v>33</v>
      </c>
      <c r="AX152" s="13" t="s">
        <v>15</v>
      </c>
      <c r="AY152" s="161" t="s">
        <v>182</v>
      </c>
    </row>
    <row r="153" spans="1:65" s="2" customFormat="1" ht="16.5" customHeight="1">
      <c r="A153" s="33"/>
      <c r="B153" s="146"/>
      <c r="C153" s="147" t="s">
        <v>332</v>
      </c>
      <c r="D153" s="346" t="s">
        <v>184</v>
      </c>
      <c r="E153" s="148" t="s">
        <v>453</v>
      </c>
      <c r="F153" s="149" t="s">
        <v>454</v>
      </c>
      <c r="G153" s="150" t="s">
        <v>187</v>
      </c>
      <c r="H153" s="151">
        <v>2.1</v>
      </c>
      <c r="I153" s="152"/>
      <c r="J153" s="153">
        <f>ROUND(I153*H153,2)</f>
        <v>0</v>
      </c>
      <c r="K153" s="149" t="s">
        <v>188</v>
      </c>
      <c r="L153" s="34"/>
      <c r="M153" s="154" t="s">
        <v>3</v>
      </c>
      <c r="N153" s="155" t="s">
        <v>42</v>
      </c>
      <c r="O153" s="54"/>
      <c r="P153" s="156">
        <f>O153*H153</f>
        <v>0</v>
      </c>
      <c r="Q153" s="156">
        <v>0.0003</v>
      </c>
      <c r="R153" s="156">
        <f>Q153*H153</f>
        <v>0.0006299999999999999</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763</v>
      </c>
    </row>
    <row r="154" spans="1:65" s="2" customFormat="1" ht="16.5" customHeight="1">
      <c r="A154" s="33"/>
      <c r="B154" s="146"/>
      <c r="C154" s="147" t="s">
        <v>336</v>
      </c>
      <c r="D154" s="346" t="s">
        <v>184</v>
      </c>
      <c r="E154" s="148" t="s">
        <v>457</v>
      </c>
      <c r="F154" s="149" t="s">
        <v>458</v>
      </c>
      <c r="G154" s="150" t="s">
        <v>194</v>
      </c>
      <c r="H154" s="151">
        <v>4.1</v>
      </c>
      <c r="I154" s="152"/>
      <c r="J154" s="153">
        <f>ROUND(I154*H154,2)</f>
        <v>0</v>
      </c>
      <c r="K154" s="149" t="s">
        <v>188</v>
      </c>
      <c r="L154" s="34"/>
      <c r="M154" s="154" t="s">
        <v>3</v>
      </c>
      <c r="N154" s="155" t="s">
        <v>42</v>
      </c>
      <c r="O154" s="54"/>
      <c r="P154" s="156">
        <f>O154*H154</f>
        <v>0</v>
      </c>
      <c r="Q154" s="156">
        <v>3E-05</v>
      </c>
      <c r="R154" s="156">
        <f>Q154*H154</f>
        <v>0.00012299999999999998</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764</v>
      </c>
    </row>
    <row r="155" spans="2:51" s="13" customFormat="1" ht="12">
      <c r="B155" s="160"/>
      <c r="D155" s="347" t="s">
        <v>190</v>
      </c>
      <c r="E155" s="161" t="s">
        <v>3</v>
      </c>
      <c r="F155" s="162" t="s">
        <v>549</v>
      </c>
      <c r="H155" s="163">
        <v>4.1</v>
      </c>
      <c r="I155" s="164"/>
      <c r="L155" s="160"/>
      <c r="M155" s="165"/>
      <c r="N155" s="166"/>
      <c r="O155" s="166"/>
      <c r="P155" s="166"/>
      <c r="Q155" s="166"/>
      <c r="R155" s="166"/>
      <c r="S155" s="166"/>
      <c r="T155" s="167"/>
      <c r="AT155" s="161" t="s">
        <v>190</v>
      </c>
      <c r="AU155" s="161" t="s">
        <v>79</v>
      </c>
      <c r="AV155" s="13" t="s">
        <v>79</v>
      </c>
      <c r="AW155" s="13" t="s">
        <v>33</v>
      </c>
      <c r="AX155" s="13" t="s">
        <v>15</v>
      </c>
      <c r="AY155" s="161" t="s">
        <v>182</v>
      </c>
    </row>
    <row r="156" spans="1:65" s="2" customFormat="1" ht="44.25" customHeight="1">
      <c r="A156" s="33"/>
      <c r="B156" s="146"/>
      <c r="C156" s="147" t="s">
        <v>340</v>
      </c>
      <c r="D156" s="346" t="s">
        <v>184</v>
      </c>
      <c r="E156" s="148" t="s">
        <v>468</v>
      </c>
      <c r="F156" s="149" t="s">
        <v>469</v>
      </c>
      <c r="G156" s="150" t="s">
        <v>290</v>
      </c>
      <c r="H156" s="183"/>
      <c r="I156" s="152"/>
      <c r="J156" s="153">
        <f>ROUND(I156*H156,2)</f>
        <v>0</v>
      </c>
      <c r="K156" s="149" t="s">
        <v>188</v>
      </c>
      <c r="L156" s="34"/>
      <c r="M156" s="154" t="s">
        <v>3</v>
      </c>
      <c r="N156" s="155" t="s">
        <v>42</v>
      </c>
      <c r="O156" s="54"/>
      <c r="P156" s="156">
        <f>O156*H156</f>
        <v>0</v>
      </c>
      <c r="Q156" s="156">
        <v>0</v>
      </c>
      <c r="R156" s="156">
        <f>Q156*H156</f>
        <v>0</v>
      </c>
      <c r="S156" s="156">
        <v>0</v>
      </c>
      <c r="T156" s="157">
        <f>S156*H156</f>
        <v>0</v>
      </c>
      <c r="U156" s="33"/>
      <c r="V156" s="33"/>
      <c r="W156" s="33"/>
      <c r="X156" s="33"/>
      <c r="Y156" s="33"/>
      <c r="Z156" s="33"/>
      <c r="AA156" s="33"/>
      <c r="AB156" s="33"/>
      <c r="AC156" s="33"/>
      <c r="AD156" s="33"/>
      <c r="AE156" s="33"/>
      <c r="AR156" s="158" t="s">
        <v>269</v>
      </c>
      <c r="AT156" s="158" t="s">
        <v>184</v>
      </c>
      <c r="AU156" s="158" t="s">
        <v>79</v>
      </c>
      <c r="AY156" s="18" t="s">
        <v>182</v>
      </c>
      <c r="BE156" s="159">
        <f>IF(N156="základní",J156,0)</f>
        <v>0</v>
      </c>
      <c r="BF156" s="159">
        <f>IF(N156="snížená",J156,0)</f>
        <v>0</v>
      </c>
      <c r="BG156" s="159">
        <f>IF(N156="zákl. přenesená",J156,0)</f>
        <v>0</v>
      </c>
      <c r="BH156" s="159">
        <f>IF(N156="sníž. přenesená",J156,0)</f>
        <v>0</v>
      </c>
      <c r="BI156" s="159">
        <f>IF(N156="nulová",J156,0)</f>
        <v>0</v>
      </c>
      <c r="BJ156" s="18" t="s">
        <v>15</v>
      </c>
      <c r="BK156" s="159">
        <f>ROUND(I156*H156,2)</f>
        <v>0</v>
      </c>
      <c r="BL156" s="18" t="s">
        <v>269</v>
      </c>
      <c r="BM156" s="158" t="s">
        <v>765</v>
      </c>
    </row>
    <row r="157" spans="2:63" s="12" customFormat="1" ht="22.9" customHeight="1">
      <c r="B157" s="133"/>
      <c r="D157" s="348" t="s">
        <v>70</v>
      </c>
      <c r="E157" s="144" t="s">
        <v>487</v>
      </c>
      <c r="F157" s="144" t="s">
        <v>488</v>
      </c>
      <c r="I157" s="136"/>
      <c r="J157" s="145">
        <f>BK157</f>
        <v>0</v>
      </c>
      <c r="L157" s="133"/>
      <c r="M157" s="138"/>
      <c r="N157" s="139"/>
      <c r="O157" s="139"/>
      <c r="P157" s="140">
        <f>SUM(P158:P178)</f>
        <v>0</v>
      </c>
      <c r="Q157" s="139"/>
      <c r="R157" s="140">
        <f>SUM(R158:R178)</f>
        <v>0.0372138</v>
      </c>
      <c r="S157" s="139"/>
      <c r="T157" s="141">
        <f>SUM(T158:T178)</f>
        <v>0.0067332</v>
      </c>
      <c r="AR157" s="134" t="s">
        <v>79</v>
      </c>
      <c r="AT157" s="142" t="s">
        <v>70</v>
      </c>
      <c r="AU157" s="142" t="s">
        <v>15</v>
      </c>
      <c r="AY157" s="134" t="s">
        <v>182</v>
      </c>
      <c r="BK157" s="143">
        <f>SUM(BK158:BK178)</f>
        <v>0</v>
      </c>
    </row>
    <row r="158" spans="1:65" s="2" customFormat="1" ht="16.5" customHeight="1">
      <c r="A158" s="33"/>
      <c r="B158" s="146"/>
      <c r="C158" s="147" t="s">
        <v>344</v>
      </c>
      <c r="D158" s="346" t="s">
        <v>184</v>
      </c>
      <c r="E158" s="148" t="s">
        <v>553</v>
      </c>
      <c r="F158" s="149" t="s">
        <v>554</v>
      </c>
      <c r="G158" s="150" t="s">
        <v>187</v>
      </c>
      <c r="H158" s="151">
        <v>21.72</v>
      </c>
      <c r="I158" s="152"/>
      <c r="J158" s="153">
        <f>ROUND(I158*H158,2)</f>
        <v>0</v>
      </c>
      <c r="K158" s="149" t="s">
        <v>188</v>
      </c>
      <c r="L158" s="34"/>
      <c r="M158" s="154" t="s">
        <v>3</v>
      </c>
      <c r="N158" s="155" t="s">
        <v>42</v>
      </c>
      <c r="O158" s="54"/>
      <c r="P158" s="156">
        <f>O158*H158</f>
        <v>0</v>
      </c>
      <c r="Q158" s="156">
        <v>0.001</v>
      </c>
      <c r="R158" s="156">
        <f>Q158*H158</f>
        <v>0.02172</v>
      </c>
      <c r="S158" s="156">
        <v>0.00031</v>
      </c>
      <c r="T158" s="157">
        <f>S158*H158</f>
        <v>0.0067332</v>
      </c>
      <c r="U158" s="33"/>
      <c r="V158" s="33"/>
      <c r="W158" s="33"/>
      <c r="X158" s="33"/>
      <c r="Y158" s="33"/>
      <c r="Z158" s="33"/>
      <c r="AA158" s="33"/>
      <c r="AB158" s="33"/>
      <c r="AC158" s="33"/>
      <c r="AD158" s="33"/>
      <c r="AE158" s="33"/>
      <c r="AR158" s="158" t="s">
        <v>269</v>
      </c>
      <c r="AT158" s="158" t="s">
        <v>184</v>
      </c>
      <c r="AU158" s="158" t="s">
        <v>79</v>
      </c>
      <c r="AY158" s="18" t="s">
        <v>182</v>
      </c>
      <c r="BE158" s="159">
        <f>IF(N158="základní",J158,0)</f>
        <v>0</v>
      </c>
      <c r="BF158" s="159">
        <f>IF(N158="snížená",J158,0)</f>
        <v>0</v>
      </c>
      <c r="BG158" s="159">
        <f>IF(N158="zákl. přenesená",J158,0)</f>
        <v>0</v>
      </c>
      <c r="BH158" s="159">
        <f>IF(N158="sníž. přenesená",J158,0)</f>
        <v>0</v>
      </c>
      <c r="BI158" s="159">
        <f>IF(N158="nulová",J158,0)</f>
        <v>0</v>
      </c>
      <c r="BJ158" s="18" t="s">
        <v>15</v>
      </c>
      <c r="BK158" s="159">
        <f>ROUND(I158*H158,2)</f>
        <v>0</v>
      </c>
      <c r="BL158" s="18" t="s">
        <v>269</v>
      </c>
      <c r="BM158" s="158" t="s">
        <v>766</v>
      </c>
    </row>
    <row r="159" spans="2:51" s="15" customFormat="1" ht="12">
      <c r="B159" s="176"/>
      <c r="D159" s="347" t="s">
        <v>190</v>
      </c>
      <c r="E159" s="177" t="s">
        <v>3</v>
      </c>
      <c r="F159" s="178" t="s">
        <v>556</v>
      </c>
      <c r="H159" s="177" t="s">
        <v>3</v>
      </c>
      <c r="I159" s="179"/>
      <c r="L159" s="176"/>
      <c r="M159" s="180"/>
      <c r="N159" s="181"/>
      <c r="O159" s="181"/>
      <c r="P159" s="181"/>
      <c r="Q159" s="181"/>
      <c r="R159" s="181"/>
      <c r="S159" s="181"/>
      <c r="T159" s="182"/>
      <c r="AT159" s="177" t="s">
        <v>190</v>
      </c>
      <c r="AU159" s="177" t="s">
        <v>79</v>
      </c>
      <c r="AV159" s="15" t="s">
        <v>15</v>
      </c>
      <c r="AW159" s="15" t="s">
        <v>33</v>
      </c>
      <c r="AX159" s="15" t="s">
        <v>71</v>
      </c>
      <c r="AY159" s="177" t="s">
        <v>182</v>
      </c>
    </row>
    <row r="160" spans="2:51" s="13" customFormat="1" ht="12">
      <c r="B160" s="160"/>
      <c r="D160" s="347" t="s">
        <v>190</v>
      </c>
      <c r="E160" s="161" t="s">
        <v>3</v>
      </c>
      <c r="F160" s="162" t="s">
        <v>773</v>
      </c>
      <c r="H160" s="163">
        <v>30.72</v>
      </c>
      <c r="I160" s="164"/>
      <c r="L160" s="160"/>
      <c r="M160" s="165"/>
      <c r="N160" s="166"/>
      <c r="O160" s="166"/>
      <c r="P160" s="166"/>
      <c r="Q160" s="166"/>
      <c r="R160" s="166"/>
      <c r="S160" s="166"/>
      <c r="T160" s="167"/>
      <c r="AT160" s="161" t="s">
        <v>190</v>
      </c>
      <c r="AU160" s="161" t="s">
        <v>79</v>
      </c>
      <c r="AV160" s="13" t="s">
        <v>79</v>
      </c>
      <c r="AW160" s="13" t="s">
        <v>33</v>
      </c>
      <c r="AX160" s="13" t="s">
        <v>71</v>
      </c>
      <c r="AY160" s="161" t="s">
        <v>182</v>
      </c>
    </row>
    <row r="161" spans="2:51" s="15" customFormat="1" ht="12">
      <c r="B161" s="176"/>
      <c r="D161" s="347" t="s">
        <v>190</v>
      </c>
      <c r="E161" s="177" t="s">
        <v>3</v>
      </c>
      <c r="F161" s="178" t="s">
        <v>558</v>
      </c>
      <c r="H161" s="177" t="s">
        <v>3</v>
      </c>
      <c r="I161" s="179"/>
      <c r="L161" s="176"/>
      <c r="M161" s="180"/>
      <c r="N161" s="181"/>
      <c r="O161" s="181"/>
      <c r="P161" s="181"/>
      <c r="Q161" s="181"/>
      <c r="R161" s="181"/>
      <c r="S161" s="181"/>
      <c r="T161" s="182"/>
      <c r="AT161" s="177" t="s">
        <v>190</v>
      </c>
      <c r="AU161" s="177" t="s">
        <v>79</v>
      </c>
      <c r="AV161" s="15" t="s">
        <v>15</v>
      </c>
      <c r="AW161" s="15" t="s">
        <v>33</v>
      </c>
      <c r="AX161" s="15" t="s">
        <v>71</v>
      </c>
      <c r="AY161" s="177" t="s">
        <v>182</v>
      </c>
    </row>
    <row r="162" spans="2:51" s="13" customFormat="1" ht="12">
      <c r="B162" s="160"/>
      <c r="D162" s="347" t="s">
        <v>190</v>
      </c>
      <c r="E162" s="161" t="s">
        <v>3</v>
      </c>
      <c r="F162" s="162" t="s">
        <v>774</v>
      </c>
      <c r="H162" s="163">
        <v>-1.4</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47" t="s">
        <v>190</v>
      </c>
      <c r="E163" s="161" t="s">
        <v>3</v>
      </c>
      <c r="F163" s="162" t="s">
        <v>775</v>
      </c>
      <c r="H163" s="163">
        <v>-5.5</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5" customFormat="1" ht="12">
      <c r="B164" s="176"/>
      <c r="D164" s="347" t="s">
        <v>190</v>
      </c>
      <c r="E164" s="177" t="s">
        <v>3</v>
      </c>
      <c r="F164" s="178" t="s">
        <v>560</v>
      </c>
      <c r="H164" s="177" t="s">
        <v>3</v>
      </c>
      <c r="I164" s="179"/>
      <c r="L164" s="176"/>
      <c r="M164" s="180"/>
      <c r="N164" s="181"/>
      <c r="O164" s="181"/>
      <c r="P164" s="181"/>
      <c r="Q164" s="181"/>
      <c r="R164" s="181"/>
      <c r="S164" s="181"/>
      <c r="T164" s="182"/>
      <c r="AT164" s="177" t="s">
        <v>190</v>
      </c>
      <c r="AU164" s="177" t="s">
        <v>79</v>
      </c>
      <c r="AV164" s="15" t="s">
        <v>15</v>
      </c>
      <c r="AW164" s="15" t="s">
        <v>33</v>
      </c>
      <c r="AX164" s="15" t="s">
        <v>71</v>
      </c>
      <c r="AY164" s="177" t="s">
        <v>182</v>
      </c>
    </row>
    <row r="165" spans="2:51" s="13" customFormat="1" ht="12">
      <c r="B165" s="160"/>
      <c r="D165" s="347" t="s">
        <v>190</v>
      </c>
      <c r="E165" s="161" t="s">
        <v>3</v>
      </c>
      <c r="F165" s="162" t="s">
        <v>561</v>
      </c>
      <c r="H165" s="163">
        <v>-2.1</v>
      </c>
      <c r="I165" s="164"/>
      <c r="L165" s="160"/>
      <c r="M165" s="165"/>
      <c r="N165" s="166"/>
      <c r="O165" s="166"/>
      <c r="P165" s="166"/>
      <c r="Q165" s="166"/>
      <c r="R165" s="166"/>
      <c r="S165" s="166"/>
      <c r="T165" s="167"/>
      <c r="AT165" s="161" t="s">
        <v>190</v>
      </c>
      <c r="AU165" s="161" t="s">
        <v>79</v>
      </c>
      <c r="AV165" s="13" t="s">
        <v>79</v>
      </c>
      <c r="AW165" s="13" t="s">
        <v>33</v>
      </c>
      <c r="AX165" s="13" t="s">
        <v>71</v>
      </c>
      <c r="AY165" s="161" t="s">
        <v>182</v>
      </c>
    </row>
    <row r="166" spans="2:51" s="14" customFormat="1" ht="12">
      <c r="B166" s="168"/>
      <c r="D166" s="347" t="s">
        <v>190</v>
      </c>
      <c r="E166" s="169" t="s">
        <v>3</v>
      </c>
      <c r="F166" s="170" t="s">
        <v>198</v>
      </c>
      <c r="H166" s="171">
        <v>21.72</v>
      </c>
      <c r="I166" s="172"/>
      <c r="L166" s="168"/>
      <c r="M166" s="173"/>
      <c r="N166" s="174"/>
      <c r="O166" s="174"/>
      <c r="P166" s="174"/>
      <c r="Q166" s="174"/>
      <c r="R166" s="174"/>
      <c r="S166" s="174"/>
      <c r="T166" s="175"/>
      <c r="AT166" s="169" t="s">
        <v>190</v>
      </c>
      <c r="AU166" s="169" t="s">
        <v>79</v>
      </c>
      <c r="AV166" s="14" t="s">
        <v>87</v>
      </c>
      <c r="AW166" s="14" t="s">
        <v>33</v>
      </c>
      <c r="AX166" s="14" t="s">
        <v>15</v>
      </c>
      <c r="AY166" s="169" t="s">
        <v>182</v>
      </c>
    </row>
    <row r="167" spans="1:65" s="2" customFormat="1" ht="24">
      <c r="A167" s="33"/>
      <c r="B167" s="146"/>
      <c r="C167" s="147" t="s">
        <v>351</v>
      </c>
      <c r="D167" s="346" t="s">
        <v>184</v>
      </c>
      <c r="E167" s="148" t="s">
        <v>490</v>
      </c>
      <c r="F167" s="149" t="s">
        <v>491</v>
      </c>
      <c r="G167" s="150" t="s">
        <v>187</v>
      </c>
      <c r="H167" s="151">
        <v>31.62</v>
      </c>
      <c r="I167" s="152"/>
      <c r="J167" s="153">
        <f>ROUND(I167*H167,2)</f>
        <v>0</v>
      </c>
      <c r="K167" s="149" t="s">
        <v>188</v>
      </c>
      <c r="L167" s="34"/>
      <c r="M167" s="154" t="s">
        <v>3</v>
      </c>
      <c r="N167" s="155" t="s">
        <v>42</v>
      </c>
      <c r="O167" s="54"/>
      <c r="P167" s="156">
        <f>O167*H167</f>
        <v>0</v>
      </c>
      <c r="Q167" s="156">
        <v>0.0002</v>
      </c>
      <c r="R167" s="156">
        <f>Q167*H167</f>
        <v>0.006324000000000001</v>
      </c>
      <c r="S167" s="156">
        <v>0</v>
      </c>
      <c r="T167" s="157">
        <f>S167*H167</f>
        <v>0</v>
      </c>
      <c r="U167" s="33"/>
      <c r="V167" s="33"/>
      <c r="W167" s="33"/>
      <c r="X167" s="33"/>
      <c r="Y167" s="33"/>
      <c r="Z167" s="33"/>
      <c r="AA167" s="33"/>
      <c r="AB167" s="33"/>
      <c r="AC167" s="33"/>
      <c r="AD167" s="33"/>
      <c r="AE167" s="33"/>
      <c r="AR167" s="158" t="s">
        <v>269</v>
      </c>
      <c r="AT167" s="158" t="s">
        <v>184</v>
      </c>
      <c r="AU167" s="158" t="s">
        <v>79</v>
      </c>
      <c r="AY167" s="18" t="s">
        <v>182</v>
      </c>
      <c r="BE167" s="159">
        <f>IF(N167="základní",J167,0)</f>
        <v>0</v>
      </c>
      <c r="BF167" s="159">
        <f>IF(N167="snížená",J167,0)</f>
        <v>0</v>
      </c>
      <c r="BG167" s="159">
        <f>IF(N167="zákl. přenesená",J167,0)</f>
        <v>0</v>
      </c>
      <c r="BH167" s="159">
        <f>IF(N167="sníž. přenesená",J167,0)</f>
        <v>0</v>
      </c>
      <c r="BI167" s="159">
        <f>IF(N167="nulová",J167,0)</f>
        <v>0</v>
      </c>
      <c r="BJ167" s="18" t="s">
        <v>15</v>
      </c>
      <c r="BK167" s="159">
        <f>ROUND(I167*H167,2)</f>
        <v>0</v>
      </c>
      <c r="BL167" s="18" t="s">
        <v>269</v>
      </c>
      <c r="BM167" s="158" t="s">
        <v>767</v>
      </c>
    </row>
    <row r="168" spans="2:51" s="15" customFormat="1" ht="12">
      <c r="B168" s="176"/>
      <c r="D168" s="347" t="s">
        <v>190</v>
      </c>
      <c r="E168" s="177" t="s">
        <v>3</v>
      </c>
      <c r="F168" s="178" t="s">
        <v>563</v>
      </c>
      <c r="H168" s="177" t="s">
        <v>3</v>
      </c>
      <c r="I168" s="179"/>
      <c r="L168" s="176"/>
      <c r="M168" s="180"/>
      <c r="N168" s="181"/>
      <c r="O168" s="181"/>
      <c r="P168" s="181"/>
      <c r="Q168" s="181"/>
      <c r="R168" s="181"/>
      <c r="S168" s="181"/>
      <c r="T168" s="182"/>
      <c r="AT168" s="177" t="s">
        <v>190</v>
      </c>
      <c r="AU168" s="177" t="s">
        <v>79</v>
      </c>
      <c r="AV168" s="15" t="s">
        <v>15</v>
      </c>
      <c r="AW168" s="15" t="s">
        <v>33</v>
      </c>
      <c r="AX168" s="15" t="s">
        <v>71</v>
      </c>
      <c r="AY168" s="177" t="s">
        <v>182</v>
      </c>
    </row>
    <row r="169" spans="2:51" s="13" customFormat="1" ht="12">
      <c r="B169" s="160"/>
      <c r="D169" s="347" t="s">
        <v>190</v>
      </c>
      <c r="E169" s="161" t="s">
        <v>3</v>
      </c>
      <c r="F169" s="162" t="s">
        <v>776</v>
      </c>
      <c r="H169" s="163">
        <v>9.9</v>
      </c>
      <c r="I169" s="164"/>
      <c r="L169" s="160"/>
      <c r="M169" s="165"/>
      <c r="N169" s="166"/>
      <c r="O169" s="166"/>
      <c r="P169" s="166"/>
      <c r="Q169" s="166"/>
      <c r="R169" s="166"/>
      <c r="S169" s="166"/>
      <c r="T169" s="167"/>
      <c r="AT169" s="161" t="s">
        <v>190</v>
      </c>
      <c r="AU169" s="161" t="s">
        <v>79</v>
      </c>
      <c r="AV169" s="13" t="s">
        <v>79</v>
      </c>
      <c r="AW169" s="13" t="s">
        <v>33</v>
      </c>
      <c r="AX169" s="13" t="s">
        <v>71</v>
      </c>
      <c r="AY169" s="161" t="s">
        <v>182</v>
      </c>
    </row>
    <row r="170" spans="2:51" s="15" customFormat="1" ht="12">
      <c r="B170" s="176"/>
      <c r="D170" s="347" t="s">
        <v>190</v>
      </c>
      <c r="E170" s="177" t="s">
        <v>3</v>
      </c>
      <c r="F170" s="178" t="s">
        <v>556</v>
      </c>
      <c r="H170" s="177" t="s">
        <v>3</v>
      </c>
      <c r="I170" s="179"/>
      <c r="L170" s="176"/>
      <c r="M170" s="180"/>
      <c r="N170" s="181"/>
      <c r="O170" s="181"/>
      <c r="P170" s="181"/>
      <c r="Q170" s="181"/>
      <c r="R170" s="181"/>
      <c r="S170" s="181"/>
      <c r="T170" s="182"/>
      <c r="AT170" s="177" t="s">
        <v>190</v>
      </c>
      <c r="AU170" s="177" t="s">
        <v>79</v>
      </c>
      <c r="AV170" s="15" t="s">
        <v>15</v>
      </c>
      <c r="AW170" s="15" t="s">
        <v>33</v>
      </c>
      <c r="AX170" s="15" t="s">
        <v>71</v>
      </c>
      <c r="AY170" s="177" t="s">
        <v>182</v>
      </c>
    </row>
    <row r="171" spans="2:51" s="13" customFormat="1" ht="12">
      <c r="B171" s="160"/>
      <c r="D171" s="347" t="s">
        <v>190</v>
      </c>
      <c r="E171" s="161" t="s">
        <v>3</v>
      </c>
      <c r="F171" s="162" t="s">
        <v>773</v>
      </c>
      <c r="H171" s="163">
        <v>30.72</v>
      </c>
      <c r="I171" s="164"/>
      <c r="L171" s="160"/>
      <c r="M171" s="165"/>
      <c r="N171" s="166"/>
      <c r="O171" s="166"/>
      <c r="P171" s="166"/>
      <c r="Q171" s="166"/>
      <c r="R171" s="166"/>
      <c r="S171" s="166"/>
      <c r="T171" s="167"/>
      <c r="AT171" s="161" t="s">
        <v>190</v>
      </c>
      <c r="AU171" s="161" t="s">
        <v>79</v>
      </c>
      <c r="AV171" s="13" t="s">
        <v>79</v>
      </c>
      <c r="AW171" s="13" t="s">
        <v>33</v>
      </c>
      <c r="AX171" s="13" t="s">
        <v>71</v>
      </c>
      <c r="AY171" s="161" t="s">
        <v>182</v>
      </c>
    </row>
    <row r="172" spans="2:51" s="15" customFormat="1" ht="12">
      <c r="B172" s="176"/>
      <c r="D172" s="347" t="s">
        <v>190</v>
      </c>
      <c r="E172" s="177" t="s">
        <v>3</v>
      </c>
      <c r="F172" s="178" t="s">
        <v>558</v>
      </c>
      <c r="H172" s="177" t="s">
        <v>3</v>
      </c>
      <c r="I172" s="179"/>
      <c r="L172" s="176"/>
      <c r="M172" s="180"/>
      <c r="N172" s="181"/>
      <c r="O172" s="181"/>
      <c r="P172" s="181"/>
      <c r="Q172" s="181"/>
      <c r="R172" s="181"/>
      <c r="S172" s="181"/>
      <c r="T172" s="182"/>
      <c r="AT172" s="177" t="s">
        <v>190</v>
      </c>
      <c r="AU172" s="177" t="s">
        <v>79</v>
      </c>
      <c r="AV172" s="15" t="s">
        <v>15</v>
      </c>
      <c r="AW172" s="15" t="s">
        <v>33</v>
      </c>
      <c r="AX172" s="15" t="s">
        <v>71</v>
      </c>
      <c r="AY172" s="177" t="s">
        <v>182</v>
      </c>
    </row>
    <row r="173" spans="2:51" s="13" customFormat="1" ht="12">
      <c r="B173" s="160"/>
      <c r="D173" s="347" t="s">
        <v>190</v>
      </c>
      <c r="E173" s="161" t="s">
        <v>3</v>
      </c>
      <c r="F173" s="162" t="s">
        <v>774</v>
      </c>
      <c r="H173" s="163">
        <v>-1.4</v>
      </c>
      <c r="I173" s="164"/>
      <c r="L173" s="160"/>
      <c r="M173" s="165"/>
      <c r="N173" s="166"/>
      <c r="O173" s="166"/>
      <c r="P173" s="166"/>
      <c r="Q173" s="166"/>
      <c r="R173" s="166"/>
      <c r="S173" s="166"/>
      <c r="T173" s="167"/>
      <c r="AT173" s="161" t="s">
        <v>190</v>
      </c>
      <c r="AU173" s="161" t="s">
        <v>79</v>
      </c>
      <c r="AV173" s="13" t="s">
        <v>79</v>
      </c>
      <c r="AW173" s="13" t="s">
        <v>33</v>
      </c>
      <c r="AX173" s="13" t="s">
        <v>71</v>
      </c>
      <c r="AY173" s="161" t="s">
        <v>182</v>
      </c>
    </row>
    <row r="174" spans="2:51" s="13" customFormat="1" ht="12">
      <c r="B174" s="160"/>
      <c r="D174" s="347" t="s">
        <v>190</v>
      </c>
      <c r="E174" s="161" t="s">
        <v>3</v>
      </c>
      <c r="F174" s="162" t="s">
        <v>775</v>
      </c>
      <c r="H174" s="163">
        <v>-5.5</v>
      </c>
      <c r="I174" s="164"/>
      <c r="L174" s="160"/>
      <c r="M174" s="165"/>
      <c r="N174" s="166"/>
      <c r="O174" s="166"/>
      <c r="P174" s="166"/>
      <c r="Q174" s="166"/>
      <c r="R174" s="166"/>
      <c r="S174" s="166"/>
      <c r="T174" s="167"/>
      <c r="AT174" s="161" t="s">
        <v>190</v>
      </c>
      <c r="AU174" s="161" t="s">
        <v>79</v>
      </c>
      <c r="AV174" s="13" t="s">
        <v>79</v>
      </c>
      <c r="AW174" s="13" t="s">
        <v>33</v>
      </c>
      <c r="AX174" s="13" t="s">
        <v>71</v>
      </c>
      <c r="AY174" s="161" t="s">
        <v>182</v>
      </c>
    </row>
    <row r="175" spans="2:51" s="15" customFormat="1" ht="12">
      <c r="B175" s="176"/>
      <c r="D175" s="347" t="s">
        <v>190</v>
      </c>
      <c r="E175" s="177" t="s">
        <v>3</v>
      </c>
      <c r="F175" s="178" t="s">
        <v>560</v>
      </c>
      <c r="H175" s="177" t="s">
        <v>3</v>
      </c>
      <c r="I175" s="179"/>
      <c r="L175" s="176"/>
      <c r="M175" s="180"/>
      <c r="N175" s="181"/>
      <c r="O175" s="181"/>
      <c r="P175" s="181"/>
      <c r="Q175" s="181"/>
      <c r="R175" s="181"/>
      <c r="S175" s="181"/>
      <c r="T175" s="182"/>
      <c r="AT175" s="177" t="s">
        <v>190</v>
      </c>
      <c r="AU175" s="177" t="s">
        <v>79</v>
      </c>
      <c r="AV175" s="15" t="s">
        <v>15</v>
      </c>
      <c r="AW175" s="15" t="s">
        <v>33</v>
      </c>
      <c r="AX175" s="15" t="s">
        <v>71</v>
      </c>
      <c r="AY175" s="177" t="s">
        <v>182</v>
      </c>
    </row>
    <row r="176" spans="2:51" s="13" customFormat="1" ht="12">
      <c r="B176" s="160"/>
      <c r="D176" s="347" t="s">
        <v>190</v>
      </c>
      <c r="E176" s="161" t="s">
        <v>3</v>
      </c>
      <c r="F176" s="162" t="s">
        <v>561</v>
      </c>
      <c r="H176" s="163">
        <v>-2.1</v>
      </c>
      <c r="I176" s="164"/>
      <c r="L176" s="160"/>
      <c r="M176" s="165"/>
      <c r="N176" s="166"/>
      <c r="O176" s="166"/>
      <c r="P176" s="166"/>
      <c r="Q176" s="166"/>
      <c r="R176" s="166"/>
      <c r="S176" s="166"/>
      <c r="T176" s="167"/>
      <c r="AT176" s="161" t="s">
        <v>190</v>
      </c>
      <c r="AU176" s="161" t="s">
        <v>79</v>
      </c>
      <c r="AV176" s="13" t="s">
        <v>79</v>
      </c>
      <c r="AW176" s="13" t="s">
        <v>33</v>
      </c>
      <c r="AX176" s="13" t="s">
        <v>71</v>
      </c>
      <c r="AY176" s="161" t="s">
        <v>182</v>
      </c>
    </row>
    <row r="177" spans="2:51" s="14" customFormat="1" ht="12">
      <c r="B177" s="168"/>
      <c r="D177" s="347" t="s">
        <v>190</v>
      </c>
      <c r="E177" s="169" t="s">
        <v>3</v>
      </c>
      <c r="F177" s="170" t="s">
        <v>198</v>
      </c>
      <c r="H177" s="171">
        <v>31.619999999999997</v>
      </c>
      <c r="I177" s="172"/>
      <c r="L177" s="168"/>
      <c r="M177" s="173"/>
      <c r="N177" s="174"/>
      <c r="O177" s="174"/>
      <c r="P177" s="174"/>
      <c r="Q177" s="174"/>
      <c r="R177" s="174"/>
      <c r="S177" s="174"/>
      <c r="T177" s="175"/>
      <c r="AT177" s="169" t="s">
        <v>190</v>
      </c>
      <c r="AU177" s="169" t="s">
        <v>79</v>
      </c>
      <c r="AV177" s="14" t="s">
        <v>87</v>
      </c>
      <c r="AW177" s="14" t="s">
        <v>33</v>
      </c>
      <c r="AX177" s="14" t="s">
        <v>15</v>
      </c>
      <c r="AY177" s="169" t="s">
        <v>182</v>
      </c>
    </row>
    <row r="178" spans="1:65" s="2" customFormat="1" ht="36">
      <c r="A178" s="33"/>
      <c r="B178" s="146"/>
      <c r="C178" s="147" t="s">
        <v>355</v>
      </c>
      <c r="D178" s="346" t="s">
        <v>184</v>
      </c>
      <c r="E178" s="148" t="s">
        <v>494</v>
      </c>
      <c r="F178" s="149" t="s">
        <v>495</v>
      </c>
      <c r="G178" s="150" t="s">
        <v>187</v>
      </c>
      <c r="H178" s="151">
        <v>31.62</v>
      </c>
      <c r="I178" s="152"/>
      <c r="J178" s="153">
        <f>ROUND(I178*H178,2)</f>
        <v>0</v>
      </c>
      <c r="K178" s="149" t="s">
        <v>188</v>
      </c>
      <c r="L178" s="34"/>
      <c r="M178" s="194" t="s">
        <v>3</v>
      </c>
      <c r="N178" s="195" t="s">
        <v>42</v>
      </c>
      <c r="O178" s="196"/>
      <c r="P178" s="197">
        <f>O178*H178</f>
        <v>0</v>
      </c>
      <c r="Q178" s="197">
        <v>0.00029</v>
      </c>
      <c r="R178" s="197">
        <f>Q178*H178</f>
        <v>0.0091698</v>
      </c>
      <c r="S178" s="197">
        <v>0</v>
      </c>
      <c r="T178" s="198">
        <f>S178*H178</f>
        <v>0</v>
      </c>
      <c r="U178" s="33"/>
      <c r="V178" s="33"/>
      <c r="W178" s="33"/>
      <c r="X178" s="33"/>
      <c r="Y178" s="33"/>
      <c r="Z178" s="33"/>
      <c r="AA178" s="33"/>
      <c r="AB178" s="33"/>
      <c r="AC178" s="33"/>
      <c r="AD178" s="33"/>
      <c r="AE178" s="33"/>
      <c r="AR178" s="158" t="s">
        <v>269</v>
      </c>
      <c r="AT178" s="158" t="s">
        <v>184</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768</v>
      </c>
    </row>
    <row r="179" spans="1:31" s="2" customFormat="1" ht="6.95" customHeight="1">
      <c r="A179" s="33"/>
      <c r="B179" s="43"/>
      <c r="C179" s="44"/>
      <c r="D179" s="44"/>
      <c r="E179" s="44"/>
      <c r="F179" s="44"/>
      <c r="G179" s="44"/>
      <c r="H179" s="44"/>
      <c r="I179" s="44"/>
      <c r="J179" s="44"/>
      <c r="K179" s="44"/>
      <c r="L179" s="34"/>
      <c r="M179" s="33"/>
      <c r="O179" s="33"/>
      <c r="P179" s="33"/>
      <c r="Q179" s="33"/>
      <c r="R179" s="33"/>
      <c r="S179" s="33"/>
      <c r="T179" s="33"/>
      <c r="U179" s="33"/>
      <c r="V179" s="33"/>
      <c r="W179" s="33"/>
      <c r="X179" s="33"/>
      <c r="Y179" s="33"/>
      <c r="Z179" s="33"/>
      <c r="AA179" s="33"/>
      <c r="AB179" s="33"/>
      <c r="AC179" s="33"/>
      <c r="AD179" s="33"/>
      <c r="AE179" s="33"/>
    </row>
  </sheetData>
  <autoFilter ref="C102:K178"/>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3"/>
  <sheetViews>
    <sheetView showGridLines="0" workbookViewId="0" topLeftCell="A94">
      <selection activeCell="D111" sqref="D111:D24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101</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144</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ROUND(J108,2)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ROUND((SUM(BE108:BE242)),2)</f>
        <v>0</v>
      </c>
      <c r="G37" s="33"/>
      <c r="H37" s="33"/>
      <c r="I37" s="105">
        <v>0.21</v>
      </c>
      <c r="J37" s="104">
        <f>ROUND(((SUM(BE108:BE242))*I37),2)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ROUND((SUM(BF108:BF242)),2)</f>
        <v>0</v>
      </c>
      <c r="G38" s="33"/>
      <c r="H38" s="33"/>
      <c r="I38" s="105">
        <v>0.15</v>
      </c>
      <c r="J38" s="104">
        <f>ROUND(((SUM(BF108:BF242))*I38),2)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ROUND((SUM(BG108:BG242)),2)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ROUND((SUM(BH108:BH242)),2)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ROUND((SUM(BI108:BI242)),2)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1 - Typ A1-A4</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J108</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J109</f>
        <v>0</v>
      </c>
      <c r="L68" s="115"/>
    </row>
    <row r="69" spans="2:12" s="10" customFormat="1" ht="19.9" customHeight="1">
      <c r="B69" s="119"/>
      <c r="D69" s="120" t="s">
        <v>151</v>
      </c>
      <c r="E69" s="121"/>
      <c r="F69" s="121"/>
      <c r="G69" s="121"/>
      <c r="H69" s="121"/>
      <c r="I69" s="121"/>
      <c r="J69" s="122">
        <f>J110</f>
        <v>0</v>
      </c>
      <c r="L69" s="119"/>
    </row>
    <row r="70" spans="2:12" s="10" customFormat="1" ht="19.9" customHeight="1">
      <c r="B70" s="119"/>
      <c r="D70" s="120" t="s">
        <v>152</v>
      </c>
      <c r="E70" s="121"/>
      <c r="F70" s="121"/>
      <c r="G70" s="121"/>
      <c r="H70" s="121"/>
      <c r="I70" s="121"/>
      <c r="J70" s="122">
        <f>J119</f>
        <v>0</v>
      </c>
      <c r="L70" s="119"/>
    </row>
    <row r="71" spans="2:12" s="10" customFormat="1" ht="19.9" customHeight="1">
      <c r="B71" s="119"/>
      <c r="D71" s="120" t="s">
        <v>153</v>
      </c>
      <c r="E71" s="121"/>
      <c r="F71" s="121"/>
      <c r="G71" s="121"/>
      <c r="H71" s="121"/>
      <c r="I71" s="121"/>
      <c r="J71" s="122">
        <f>J130</f>
        <v>0</v>
      </c>
      <c r="L71" s="119"/>
    </row>
    <row r="72" spans="2:12" s="10" customFormat="1" ht="14.85" customHeight="1">
      <c r="B72" s="119"/>
      <c r="D72" s="120" t="s">
        <v>154</v>
      </c>
      <c r="E72" s="121"/>
      <c r="F72" s="121"/>
      <c r="G72" s="121"/>
      <c r="H72" s="121"/>
      <c r="I72" s="121"/>
      <c r="J72" s="122">
        <f>J131</f>
        <v>0</v>
      </c>
      <c r="L72" s="119"/>
    </row>
    <row r="73" spans="2:12" s="10" customFormat="1" ht="14.85" customHeight="1">
      <c r="B73" s="119"/>
      <c r="D73" s="120" t="s">
        <v>155</v>
      </c>
      <c r="E73" s="121"/>
      <c r="F73" s="121"/>
      <c r="G73" s="121"/>
      <c r="H73" s="121"/>
      <c r="I73" s="121"/>
      <c r="J73" s="122">
        <f>J134</f>
        <v>0</v>
      </c>
      <c r="L73" s="119"/>
    </row>
    <row r="74" spans="2:12" s="10" customFormat="1" ht="19.9" customHeight="1">
      <c r="B74" s="119"/>
      <c r="D74" s="120" t="s">
        <v>156</v>
      </c>
      <c r="E74" s="121"/>
      <c r="F74" s="121"/>
      <c r="G74" s="121"/>
      <c r="H74" s="121"/>
      <c r="I74" s="121"/>
      <c r="J74" s="122">
        <f>J143</f>
        <v>0</v>
      </c>
      <c r="L74" s="119"/>
    </row>
    <row r="75" spans="2:12" s="10" customFormat="1" ht="19.9" customHeight="1">
      <c r="B75" s="119"/>
      <c r="D75" s="120" t="s">
        <v>157</v>
      </c>
      <c r="E75" s="121"/>
      <c r="F75" s="121"/>
      <c r="G75" s="121"/>
      <c r="H75" s="121"/>
      <c r="I75" s="121"/>
      <c r="J75" s="122">
        <f>J149</f>
        <v>0</v>
      </c>
      <c r="L75" s="119"/>
    </row>
    <row r="76" spans="2:12" s="9" customFormat="1" ht="24.95" customHeight="1">
      <c r="B76" s="115"/>
      <c r="D76" s="116" t="s">
        <v>158</v>
      </c>
      <c r="E76" s="117"/>
      <c r="F76" s="117"/>
      <c r="G76" s="117"/>
      <c r="H76" s="117"/>
      <c r="I76" s="117"/>
      <c r="J76" s="118">
        <f>J151</f>
        <v>0</v>
      </c>
      <c r="L76" s="115"/>
    </row>
    <row r="77" spans="2:12" s="10" customFormat="1" ht="19.9" customHeight="1">
      <c r="B77" s="119"/>
      <c r="D77" s="120" t="s">
        <v>159</v>
      </c>
      <c r="E77" s="121"/>
      <c r="F77" s="121"/>
      <c r="G77" s="121"/>
      <c r="H77" s="121"/>
      <c r="I77" s="121"/>
      <c r="J77" s="122">
        <f>J152</f>
        <v>0</v>
      </c>
      <c r="L77" s="119"/>
    </row>
    <row r="78" spans="2:12" s="10" customFormat="1" ht="19.9" customHeight="1">
      <c r="B78" s="119"/>
      <c r="D78" s="120" t="s">
        <v>160</v>
      </c>
      <c r="E78" s="121"/>
      <c r="F78" s="121"/>
      <c r="G78" s="121"/>
      <c r="H78" s="121"/>
      <c r="I78" s="121"/>
      <c r="J78" s="122">
        <f>J166</f>
        <v>0</v>
      </c>
      <c r="L78" s="119"/>
    </row>
    <row r="79" spans="2:12" s="10" customFormat="1" ht="19.9" customHeight="1">
      <c r="B79" s="119"/>
      <c r="D79" s="120" t="s">
        <v>161</v>
      </c>
      <c r="E79" s="121"/>
      <c r="F79" s="121"/>
      <c r="G79" s="121"/>
      <c r="H79" s="121"/>
      <c r="I79" s="121"/>
      <c r="J79" s="122">
        <f>J175</f>
        <v>0</v>
      </c>
      <c r="L79" s="119"/>
    </row>
    <row r="80" spans="2:12" s="10" customFormat="1" ht="19.9" customHeight="1">
      <c r="B80" s="119"/>
      <c r="D80" s="120" t="s">
        <v>162</v>
      </c>
      <c r="E80" s="121"/>
      <c r="F80" s="121"/>
      <c r="G80" s="121"/>
      <c r="H80" s="121"/>
      <c r="I80" s="121"/>
      <c r="J80" s="122">
        <f>J182</f>
        <v>0</v>
      </c>
      <c r="L80" s="119"/>
    </row>
    <row r="81" spans="2:12" s="10" customFormat="1" ht="19.9" customHeight="1">
      <c r="B81" s="119"/>
      <c r="D81" s="120" t="s">
        <v>163</v>
      </c>
      <c r="E81" s="121"/>
      <c r="F81" s="121"/>
      <c r="G81" s="121"/>
      <c r="H81" s="121"/>
      <c r="I81" s="121"/>
      <c r="J81" s="122">
        <f>J192</f>
        <v>0</v>
      </c>
      <c r="L81" s="119"/>
    </row>
    <row r="82" spans="2:12" s="10" customFormat="1" ht="19.9" customHeight="1">
      <c r="B82" s="119"/>
      <c r="D82" s="120" t="s">
        <v>164</v>
      </c>
      <c r="E82" s="121"/>
      <c r="F82" s="121"/>
      <c r="G82" s="121"/>
      <c r="H82" s="121"/>
      <c r="I82" s="121"/>
      <c r="J82" s="122">
        <f>J205</f>
        <v>0</v>
      </c>
      <c r="L82" s="119"/>
    </row>
    <row r="83" spans="2:12" s="10" customFormat="1" ht="19.9" customHeight="1">
      <c r="B83" s="119"/>
      <c r="D83" s="120" t="s">
        <v>165</v>
      </c>
      <c r="E83" s="121"/>
      <c r="F83" s="121"/>
      <c r="G83" s="121"/>
      <c r="H83" s="121"/>
      <c r="I83" s="121"/>
      <c r="J83" s="122">
        <f>J233</f>
        <v>0</v>
      </c>
      <c r="L83" s="119"/>
    </row>
    <row r="84" spans="2:12" s="10" customFormat="1" ht="19.9" customHeight="1">
      <c r="B84" s="119"/>
      <c r="D84" s="120" t="s">
        <v>166</v>
      </c>
      <c r="E84" s="121"/>
      <c r="F84" s="121"/>
      <c r="G84" s="121"/>
      <c r="H84" s="121"/>
      <c r="I84" s="121"/>
      <c r="J84" s="122">
        <f>J239</f>
        <v>0</v>
      </c>
      <c r="L84" s="119"/>
    </row>
    <row r="85" spans="1:31" s="2" customFormat="1" ht="21.75" customHeight="1">
      <c r="A85" s="33"/>
      <c r="B85" s="34"/>
      <c r="C85" s="33"/>
      <c r="D85" s="33"/>
      <c r="E85" s="33"/>
      <c r="F85" s="33"/>
      <c r="G85" s="33"/>
      <c r="H85" s="33"/>
      <c r="I85" s="33"/>
      <c r="J85" s="33"/>
      <c r="K85" s="33"/>
      <c r="L85" s="99"/>
      <c r="S85" s="33"/>
      <c r="T85" s="33"/>
      <c r="U85" s="33"/>
      <c r="V85" s="33"/>
      <c r="W85" s="33"/>
      <c r="X85" s="33"/>
      <c r="Y85" s="33"/>
      <c r="Z85" s="33"/>
      <c r="AA85" s="33"/>
      <c r="AB85" s="33"/>
      <c r="AC85" s="33"/>
      <c r="AD85" s="33"/>
      <c r="AE85" s="33"/>
    </row>
    <row r="86" spans="1:31" s="2" customFormat="1" ht="6.95" customHeight="1">
      <c r="A86" s="33"/>
      <c r="B86" s="43"/>
      <c r="C86" s="44"/>
      <c r="D86" s="44"/>
      <c r="E86" s="44"/>
      <c r="F86" s="44"/>
      <c r="G86" s="44"/>
      <c r="H86" s="44"/>
      <c r="I86" s="44"/>
      <c r="J86" s="44"/>
      <c r="K86" s="44"/>
      <c r="L86" s="99"/>
      <c r="S86" s="33"/>
      <c r="T86" s="33"/>
      <c r="U86" s="33"/>
      <c r="V86" s="33"/>
      <c r="W86" s="33"/>
      <c r="X86" s="33"/>
      <c r="Y86" s="33"/>
      <c r="Z86" s="33"/>
      <c r="AA86" s="33"/>
      <c r="AB86" s="33"/>
      <c r="AC86" s="33"/>
      <c r="AD86" s="33"/>
      <c r="AE86" s="33"/>
    </row>
    <row r="90" spans="1:31" s="2" customFormat="1" ht="6.95" customHeight="1">
      <c r="A90" s="33"/>
      <c r="B90" s="45"/>
      <c r="C90" s="46"/>
      <c r="D90" s="46"/>
      <c r="E90" s="46"/>
      <c r="F90" s="46"/>
      <c r="G90" s="46"/>
      <c r="H90" s="46"/>
      <c r="I90" s="46"/>
      <c r="J90" s="46"/>
      <c r="K90" s="46"/>
      <c r="L90" s="99"/>
      <c r="S90" s="33"/>
      <c r="T90" s="33"/>
      <c r="U90" s="33"/>
      <c r="V90" s="33"/>
      <c r="W90" s="33"/>
      <c r="X90" s="33"/>
      <c r="Y90" s="33"/>
      <c r="Z90" s="33"/>
      <c r="AA90" s="33"/>
      <c r="AB90" s="33"/>
      <c r="AC90" s="33"/>
      <c r="AD90" s="33"/>
      <c r="AE90" s="33"/>
    </row>
    <row r="91" spans="1:31" s="2" customFormat="1" ht="24.95" customHeight="1">
      <c r="A91" s="33"/>
      <c r="B91" s="34"/>
      <c r="C91" s="22" t="s">
        <v>167</v>
      </c>
      <c r="D91" s="33"/>
      <c r="E91" s="33"/>
      <c r="F91" s="33"/>
      <c r="G91" s="33"/>
      <c r="H91" s="33"/>
      <c r="I91" s="33"/>
      <c r="J91" s="33"/>
      <c r="K91" s="33"/>
      <c r="L91" s="99"/>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99"/>
      <c r="S92" s="33"/>
      <c r="T92" s="33"/>
      <c r="U92" s="33"/>
      <c r="V92" s="33"/>
      <c r="W92" s="33"/>
      <c r="X92" s="33"/>
      <c r="Y92" s="33"/>
      <c r="Z92" s="33"/>
      <c r="AA92" s="33"/>
      <c r="AB92" s="33"/>
      <c r="AC92" s="33"/>
      <c r="AD92" s="33"/>
      <c r="AE92" s="33"/>
    </row>
    <row r="93" spans="1:31" s="2" customFormat="1" ht="12" customHeight="1">
      <c r="A93" s="33"/>
      <c r="B93" s="34"/>
      <c r="C93" s="28" t="s">
        <v>17</v>
      </c>
      <c r="D93" s="33"/>
      <c r="E93" s="33"/>
      <c r="F93" s="33"/>
      <c r="G93" s="33"/>
      <c r="H93" s="33"/>
      <c r="I93" s="33"/>
      <c r="J93" s="33"/>
      <c r="K93" s="33"/>
      <c r="L93" s="99"/>
      <c r="S93" s="33"/>
      <c r="T93" s="33"/>
      <c r="U93" s="33"/>
      <c r="V93" s="33"/>
      <c r="W93" s="33"/>
      <c r="X93" s="33"/>
      <c r="Y93" s="33"/>
      <c r="Z93" s="33"/>
      <c r="AA93" s="33"/>
      <c r="AB93" s="33"/>
      <c r="AC93" s="33"/>
      <c r="AD93" s="33"/>
      <c r="AE93" s="33"/>
    </row>
    <row r="94" spans="1:31" s="2" customFormat="1" ht="16.5" customHeight="1">
      <c r="A94" s="33"/>
      <c r="B94" s="34"/>
      <c r="C94" s="33"/>
      <c r="D94" s="33"/>
      <c r="E94" s="326" t="str">
        <f>E7</f>
        <v>Rekonstrukce koupelen</v>
      </c>
      <c r="F94" s="327"/>
      <c r="G94" s="327"/>
      <c r="H94" s="327"/>
      <c r="I94" s="33"/>
      <c r="J94" s="33"/>
      <c r="K94" s="33"/>
      <c r="L94" s="99"/>
      <c r="S94" s="33"/>
      <c r="T94" s="33"/>
      <c r="U94" s="33"/>
      <c r="V94" s="33"/>
      <c r="W94" s="33"/>
      <c r="X94" s="33"/>
      <c r="Y94" s="33"/>
      <c r="Z94" s="33"/>
      <c r="AA94" s="33"/>
      <c r="AB94" s="33"/>
      <c r="AC94" s="33"/>
      <c r="AD94" s="33"/>
      <c r="AE94" s="33"/>
    </row>
    <row r="95" spans="2:12" s="1" customFormat="1" ht="12" customHeight="1">
      <c r="B95" s="21"/>
      <c r="C95" s="28" t="s">
        <v>139</v>
      </c>
      <c r="L95" s="21"/>
    </row>
    <row r="96" spans="2:12" s="1" customFormat="1" ht="16.5" customHeight="1">
      <c r="B96" s="21"/>
      <c r="E96" s="326" t="s">
        <v>140</v>
      </c>
      <c r="F96" s="301"/>
      <c r="G96" s="301"/>
      <c r="H96" s="301"/>
      <c r="L96" s="21"/>
    </row>
    <row r="97" spans="2:12" s="1" customFormat="1" ht="12" customHeight="1">
      <c r="B97" s="21"/>
      <c r="C97" s="28" t="s">
        <v>141</v>
      </c>
      <c r="L97" s="21"/>
    </row>
    <row r="98" spans="1:31" s="2" customFormat="1" ht="16.5" customHeight="1">
      <c r="A98" s="33"/>
      <c r="B98" s="34"/>
      <c r="C98" s="33"/>
      <c r="D98" s="33"/>
      <c r="E98" s="328" t="s">
        <v>142</v>
      </c>
      <c r="F98" s="329"/>
      <c r="G98" s="329"/>
      <c r="H98" s="329"/>
      <c r="I98" s="33"/>
      <c r="J98" s="33"/>
      <c r="K98" s="33"/>
      <c r="L98" s="99"/>
      <c r="S98" s="33"/>
      <c r="T98" s="33"/>
      <c r="U98" s="33"/>
      <c r="V98" s="33"/>
      <c r="W98" s="33"/>
      <c r="X98" s="33"/>
      <c r="Y98" s="33"/>
      <c r="Z98" s="33"/>
      <c r="AA98" s="33"/>
      <c r="AB98" s="33"/>
      <c r="AC98" s="33"/>
      <c r="AD98" s="33"/>
      <c r="AE98" s="33"/>
    </row>
    <row r="99" spans="1:31" s="2" customFormat="1" ht="12" customHeight="1">
      <c r="A99" s="33"/>
      <c r="B99" s="34"/>
      <c r="C99" s="28" t="s">
        <v>143</v>
      </c>
      <c r="D99" s="33"/>
      <c r="E99" s="33"/>
      <c r="F99" s="33"/>
      <c r="G99" s="33"/>
      <c r="H99" s="33"/>
      <c r="I99" s="33"/>
      <c r="J99" s="33"/>
      <c r="K99" s="33"/>
      <c r="L99" s="99"/>
      <c r="S99" s="33"/>
      <c r="T99" s="33"/>
      <c r="U99" s="33"/>
      <c r="V99" s="33"/>
      <c r="W99" s="33"/>
      <c r="X99" s="33"/>
      <c r="Y99" s="33"/>
      <c r="Z99" s="33"/>
      <c r="AA99" s="33"/>
      <c r="AB99" s="33"/>
      <c r="AC99" s="33"/>
      <c r="AD99" s="33"/>
      <c r="AE99" s="33"/>
    </row>
    <row r="100" spans="1:31" s="2" customFormat="1" ht="16.5" customHeight="1">
      <c r="A100" s="33"/>
      <c r="B100" s="34"/>
      <c r="C100" s="33"/>
      <c r="D100" s="33"/>
      <c r="E100" s="302" t="str">
        <f>E13</f>
        <v>1 - Typ A1-A4</v>
      </c>
      <c r="F100" s="329"/>
      <c r="G100" s="329"/>
      <c r="H100" s="329"/>
      <c r="I100" s="33"/>
      <c r="J100" s="33"/>
      <c r="K100" s="33"/>
      <c r="L100" s="99"/>
      <c r="S100" s="33"/>
      <c r="T100" s="33"/>
      <c r="U100" s="33"/>
      <c r="V100" s="33"/>
      <c r="W100" s="33"/>
      <c r="X100" s="33"/>
      <c r="Y100" s="33"/>
      <c r="Z100" s="33"/>
      <c r="AA100" s="33"/>
      <c r="AB100" s="33"/>
      <c r="AC100" s="33"/>
      <c r="AD100" s="33"/>
      <c r="AE100" s="33"/>
    </row>
    <row r="101" spans="1:31" s="2" customFormat="1" ht="6.9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2" customFormat="1" ht="12" customHeight="1">
      <c r="A102" s="33"/>
      <c r="B102" s="34"/>
      <c r="C102" s="28" t="s">
        <v>21</v>
      </c>
      <c r="D102" s="33"/>
      <c r="E102" s="33"/>
      <c r="F102" s="26" t="str">
        <f>F16</f>
        <v xml:space="preserve"> </v>
      </c>
      <c r="G102" s="33"/>
      <c r="H102" s="33"/>
      <c r="I102" s="28" t="s">
        <v>23</v>
      </c>
      <c r="J102" s="51" t="str">
        <f>IF(J16="","",J16)</f>
        <v>28. 8. 2018</v>
      </c>
      <c r="K102" s="33"/>
      <c r="L102" s="99"/>
      <c r="S102" s="33"/>
      <c r="T102" s="33"/>
      <c r="U102" s="33"/>
      <c r="V102" s="33"/>
      <c r="W102" s="33"/>
      <c r="X102" s="33"/>
      <c r="Y102" s="33"/>
      <c r="Z102" s="33"/>
      <c r="AA102" s="33"/>
      <c r="AB102" s="33"/>
      <c r="AC102" s="33"/>
      <c r="AD102" s="33"/>
      <c r="AE102" s="33"/>
    </row>
    <row r="103" spans="1:31" s="2" customFormat="1" ht="6.95" customHeight="1">
      <c r="A103" s="33"/>
      <c r="B103" s="34"/>
      <c r="C103" s="33"/>
      <c r="D103" s="33"/>
      <c r="E103" s="33"/>
      <c r="F103" s="33"/>
      <c r="G103" s="33"/>
      <c r="H103" s="33"/>
      <c r="I103" s="33"/>
      <c r="J103" s="33"/>
      <c r="K103" s="33"/>
      <c r="L103" s="99"/>
      <c r="S103" s="33"/>
      <c r="T103" s="33"/>
      <c r="U103" s="33"/>
      <c r="V103" s="33"/>
      <c r="W103" s="33"/>
      <c r="X103" s="33"/>
      <c r="Y103" s="33"/>
      <c r="Z103" s="33"/>
      <c r="AA103" s="33"/>
      <c r="AB103" s="33"/>
      <c r="AC103" s="33"/>
      <c r="AD103" s="33"/>
      <c r="AE103" s="33"/>
    </row>
    <row r="104" spans="1:31" s="2" customFormat="1" ht="15.2" customHeight="1">
      <c r="A104" s="33"/>
      <c r="B104" s="34"/>
      <c r="C104" s="28" t="s">
        <v>25</v>
      </c>
      <c r="D104" s="33"/>
      <c r="E104" s="33"/>
      <c r="F104" s="26" t="str">
        <f>E19</f>
        <v>Správa účelových zařízení VŠE</v>
      </c>
      <c r="G104" s="33"/>
      <c r="H104" s="33"/>
      <c r="I104" s="28" t="s">
        <v>31</v>
      </c>
      <c r="J104" s="31" t="str">
        <f>E25</f>
        <v>PROJECTICA s.r.o.</v>
      </c>
      <c r="K104" s="33"/>
      <c r="L104" s="99"/>
      <c r="S104" s="33"/>
      <c r="T104" s="33"/>
      <c r="U104" s="33"/>
      <c r="V104" s="33"/>
      <c r="W104" s="33"/>
      <c r="X104" s="33"/>
      <c r="Y104" s="33"/>
      <c r="Z104" s="33"/>
      <c r="AA104" s="33"/>
      <c r="AB104" s="33"/>
      <c r="AC104" s="33"/>
      <c r="AD104" s="33"/>
      <c r="AE104" s="33"/>
    </row>
    <row r="105" spans="1:31" s="2" customFormat="1" ht="15.2" customHeight="1">
      <c r="A105" s="33"/>
      <c r="B105" s="34"/>
      <c r="C105" s="28" t="s">
        <v>29</v>
      </c>
      <c r="D105" s="33"/>
      <c r="E105" s="33"/>
      <c r="F105" s="26" t="str">
        <f>IF(E22="","",E22)</f>
        <v>Vyplň údaj</v>
      </c>
      <c r="G105" s="33"/>
      <c r="H105" s="33"/>
      <c r="I105" s="28" t="s">
        <v>34</v>
      </c>
      <c r="J105" s="31" t="str">
        <f>E28</f>
        <v xml:space="preserve"> </v>
      </c>
      <c r="K105" s="33"/>
      <c r="L105" s="99"/>
      <c r="S105" s="33"/>
      <c r="T105" s="33"/>
      <c r="U105" s="33"/>
      <c r="V105" s="33"/>
      <c r="W105" s="33"/>
      <c r="X105" s="33"/>
      <c r="Y105" s="33"/>
      <c r="Z105" s="33"/>
      <c r="AA105" s="33"/>
      <c r="AB105" s="33"/>
      <c r="AC105" s="33"/>
      <c r="AD105" s="33"/>
      <c r="AE105" s="33"/>
    </row>
    <row r="106" spans="1:31" s="2" customFormat="1" ht="10.35" customHeight="1">
      <c r="A106" s="33"/>
      <c r="B106" s="34"/>
      <c r="C106" s="33"/>
      <c r="D106" s="33"/>
      <c r="E106" s="33"/>
      <c r="F106" s="33"/>
      <c r="G106" s="33"/>
      <c r="H106" s="33"/>
      <c r="I106" s="33"/>
      <c r="J106" s="33"/>
      <c r="K106" s="33"/>
      <c r="L106" s="99"/>
      <c r="S106" s="33"/>
      <c r="T106" s="33"/>
      <c r="U106" s="33"/>
      <c r="V106" s="33"/>
      <c r="W106" s="33"/>
      <c r="X106" s="33"/>
      <c r="Y106" s="33"/>
      <c r="Z106" s="33"/>
      <c r="AA106" s="33"/>
      <c r="AB106" s="33"/>
      <c r="AC106" s="33"/>
      <c r="AD106" s="33"/>
      <c r="AE106" s="33"/>
    </row>
    <row r="107" spans="1:31" s="11" customFormat="1" ht="29.25" customHeight="1">
      <c r="A107" s="123"/>
      <c r="B107" s="124"/>
      <c r="C107" s="125" t="s">
        <v>168</v>
      </c>
      <c r="D107" s="126" t="s">
        <v>56</v>
      </c>
      <c r="E107" s="126" t="s">
        <v>52</v>
      </c>
      <c r="F107" s="126" t="s">
        <v>53</v>
      </c>
      <c r="G107" s="126" t="s">
        <v>169</v>
      </c>
      <c r="H107" s="126" t="s">
        <v>170</v>
      </c>
      <c r="I107" s="126" t="s">
        <v>171</v>
      </c>
      <c r="J107" s="126" t="s">
        <v>148</v>
      </c>
      <c r="K107" s="127" t="s">
        <v>172</v>
      </c>
      <c r="L107" s="128"/>
      <c r="M107" s="59" t="s">
        <v>3</v>
      </c>
      <c r="N107" s="60" t="s">
        <v>41</v>
      </c>
      <c r="O107" s="60" t="s">
        <v>173</v>
      </c>
      <c r="P107" s="60" t="s">
        <v>174</v>
      </c>
      <c r="Q107" s="60" t="s">
        <v>175</v>
      </c>
      <c r="R107" s="60" t="s">
        <v>176</v>
      </c>
      <c r="S107" s="60" t="s">
        <v>177</v>
      </c>
      <c r="T107" s="61" t="s">
        <v>178</v>
      </c>
      <c r="U107" s="123"/>
      <c r="V107" s="123"/>
      <c r="W107" s="123"/>
      <c r="X107" s="123"/>
      <c r="Y107" s="123"/>
      <c r="Z107" s="123"/>
      <c r="AA107" s="123"/>
      <c r="AB107" s="123"/>
      <c r="AC107" s="123"/>
      <c r="AD107" s="123"/>
      <c r="AE107" s="123"/>
    </row>
    <row r="108" spans="1:63" s="2" customFormat="1" ht="22.9" customHeight="1">
      <c r="A108" s="33"/>
      <c r="B108" s="34"/>
      <c r="C108" s="66" t="s">
        <v>179</v>
      </c>
      <c r="D108" s="33"/>
      <c r="E108" s="33"/>
      <c r="F108" s="33"/>
      <c r="G108" s="33"/>
      <c r="H108" s="33"/>
      <c r="I108" s="33"/>
      <c r="J108" s="129">
        <f>BK108</f>
        <v>0</v>
      </c>
      <c r="K108" s="33"/>
      <c r="L108" s="34"/>
      <c r="M108" s="62"/>
      <c r="N108" s="52"/>
      <c r="O108" s="63"/>
      <c r="P108" s="130">
        <f>P109+P151</f>
        <v>0</v>
      </c>
      <c r="Q108" s="63"/>
      <c r="R108" s="130">
        <f>R109+R151</f>
        <v>2.3247267</v>
      </c>
      <c r="S108" s="63"/>
      <c r="T108" s="131">
        <f>T109+T151</f>
        <v>7.16536</v>
      </c>
      <c r="U108" s="33"/>
      <c r="V108" s="33"/>
      <c r="W108" s="33"/>
      <c r="X108" s="33"/>
      <c r="Y108" s="33"/>
      <c r="Z108" s="33"/>
      <c r="AA108" s="33"/>
      <c r="AB108" s="33"/>
      <c r="AC108" s="33"/>
      <c r="AD108" s="33"/>
      <c r="AE108" s="33"/>
      <c r="AT108" s="18" t="s">
        <v>70</v>
      </c>
      <c r="AU108" s="18" t="s">
        <v>149</v>
      </c>
      <c r="BK108" s="132">
        <f>BK109+BK151</f>
        <v>0</v>
      </c>
    </row>
    <row r="109" spans="2:63" s="12" customFormat="1" ht="25.9" customHeight="1">
      <c r="B109" s="133"/>
      <c r="D109" s="134" t="s">
        <v>70</v>
      </c>
      <c r="E109" s="135" t="s">
        <v>180</v>
      </c>
      <c r="F109" s="135" t="s">
        <v>181</v>
      </c>
      <c r="I109" s="136"/>
      <c r="J109" s="137">
        <f>BK109</f>
        <v>0</v>
      </c>
      <c r="L109" s="133"/>
      <c r="M109" s="138"/>
      <c r="N109" s="139"/>
      <c r="O109" s="139"/>
      <c r="P109" s="140">
        <f>P110+P119+P130+P143+P149</f>
        <v>0</v>
      </c>
      <c r="Q109" s="139"/>
      <c r="R109" s="140">
        <f>R110+R119+R130+R143+R149</f>
        <v>1.7069483999999997</v>
      </c>
      <c r="S109" s="139"/>
      <c r="T109" s="141">
        <f>T110+T119+T130+T143+T149</f>
        <v>3.63854</v>
      </c>
      <c r="AR109" s="134" t="s">
        <v>15</v>
      </c>
      <c r="AT109" s="142" t="s">
        <v>70</v>
      </c>
      <c r="AU109" s="142" t="s">
        <v>71</v>
      </c>
      <c r="AY109" s="134" t="s">
        <v>182</v>
      </c>
      <c r="BK109" s="143">
        <f>BK110+BK119+BK130+BK143+BK149</f>
        <v>0</v>
      </c>
    </row>
    <row r="110" spans="2:63" s="12" customFormat="1" ht="22.9" customHeight="1">
      <c r="B110" s="133"/>
      <c r="D110" s="134" t="s">
        <v>70</v>
      </c>
      <c r="E110" s="144" t="s">
        <v>75</v>
      </c>
      <c r="F110" s="144" t="s">
        <v>183</v>
      </c>
      <c r="I110" s="136"/>
      <c r="J110" s="145">
        <f>BK110</f>
        <v>0</v>
      </c>
      <c r="L110" s="133"/>
      <c r="M110" s="138"/>
      <c r="N110" s="139"/>
      <c r="O110" s="139"/>
      <c r="P110" s="140">
        <f>SUM(P111:P118)</f>
        <v>0</v>
      </c>
      <c r="Q110" s="139"/>
      <c r="R110" s="140">
        <f>SUM(R111:R118)</f>
        <v>1.3388258999999998</v>
      </c>
      <c r="S110" s="139"/>
      <c r="T110" s="141">
        <f>SUM(T111:T118)</f>
        <v>0</v>
      </c>
      <c r="AR110" s="134" t="s">
        <v>15</v>
      </c>
      <c r="AT110" s="142" t="s">
        <v>70</v>
      </c>
      <c r="AU110" s="142" t="s">
        <v>15</v>
      </c>
      <c r="AY110" s="134" t="s">
        <v>182</v>
      </c>
      <c r="BK110" s="143">
        <f>SUM(BK111:BK118)</f>
        <v>0</v>
      </c>
    </row>
    <row r="111" spans="1:65" s="2" customFormat="1" ht="36">
      <c r="A111" s="33"/>
      <c r="B111" s="146"/>
      <c r="C111" s="147" t="s">
        <v>15</v>
      </c>
      <c r="D111" s="342" t="s">
        <v>184</v>
      </c>
      <c r="E111" s="148" t="s">
        <v>185</v>
      </c>
      <c r="F111" s="149" t="s">
        <v>186</v>
      </c>
      <c r="G111" s="150" t="s">
        <v>187</v>
      </c>
      <c r="H111" s="151">
        <v>9.62</v>
      </c>
      <c r="I111" s="152"/>
      <c r="J111" s="153">
        <f>ROUND(I111*H111,2)</f>
        <v>0</v>
      </c>
      <c r="K111" s="149" t="s">
        <v>188</v>
      </c>
      <c r="L111" s="34"/>
      <c r="M111" s="154" t="s">
        <v>3</v>
      </c>
      <c r="N111" s="155" t="s">
        <v>42</v>
      </c>
      <c r="O111" s="54"/>
      <c r="P111" s="156">
        <f>O111*H111</f>
        <v>0</v>
      </c>
      <c r="Q111" s="156">
        <v>0.06917</v>
      </c>
      <c r="R111" s="156">
        <f>Q111*H111</f>
        <v>0.6654153999999999</v>
      </c>
      <c r="S111" s="156">
        <v>0</v>
      </c>
      <c r="T111" s="157">
        <f>S111*H111</f>
        <v>0</v>
      </c>
      <c r="U111" s="33"/>
      <c r="V111" s="33"/>
      <c r="W111" s="33"/>
      <c r="X111" s="33"/>
      <c r="Y111" s="33"/>
      <c r="Z111" s="33"/>
      <c r="AA111" s="33"/>
      <c r="AB111" s="33"/>
      <c r="AC111" s="33"/>
      <c r="AD111" s="33"/>
      <c r="AE111" s="33"/>
      <c r="AR111" s="158" t="s">
        <v>87</v>
      </c>
      <c r="AT111" s="158" t="s">
        <v>184</v>
      </c>
      <c r="AU111" s="158" t="s">
        <v>79</v>
      </c>
      <c r="AY111" s="18" t="s">
        <v>182</v>
      </c>
      <c r="BE111" s="159">
        <f>IF(N111="základní",J111,0)</f>
        <v>0</v>
      </c>
      <c r="BF111" s="159">
        <f>IF(N111="snížená",J111,0)</f>
        <v>0</v>
      </c>
      <c r="BG111" s="159">
        <f>IF(N111="zákl. přenesená",J111,0)</f>
        <v>0</v>
      </c>
      <c r="BH111" s="159">
        <f>IF(N111="sníž. přenesená",J111,0)</f>
        <v>0</v>
      </c>
      <c r="BI111" s="159">
        <f>IF(N111="nulová",J111,0)</f>
        <v>0</v>
      </c>
      <c r="BJ111" s="18" t="s">
        <v>15</v>
      </c>
      <c r="BK111" s="159">
        <f>ROUND(I111*H111,2)</f>
        <v>0</v>
      </c>
      <c r="BL111" s="18" t="s">
        <v>87</v>
      </c>
      <c r="BM111" s="158" t="s">
        <v>777</v>
      </c>
    </row>
    <row r="112" spans="2:51" s="13" customFormat="1" ht="12">
      <c r="B112" s="160"/>
      <c r="D112" s="343" t="s">
        <v>190</v>
      </c>
      <c r="E112" s="161" t="s">
        <v>3</v>
      </c>
      <c r="F112" s="162" t="s">
        <v>191</v>
      </c>
      <c r="H112" s="163">
        <v>9.62</v>
      </c>
      <c r="I112" s="164"/>
      <c r="L112" s="160"/>
      <c r="M112" s="165"/>
      <c r="N112" s="166"/>
      <c r="O112" s="166"/>
      <c r="P112" s="166"/>
      <c r="Q112" s="166"/>
      <c r="R112" s="166"/>
      <c r="S112" s="166"/>
      <c r="T112" s="167"/>
      <c r="AT112" s="161" t="s">
        <v>190</v>
      </c>
      <c r="AU112" s="161" t="s">
        <v>79</v>
      </c>
      <c r="AV112" s="13" t="s">
        <v>79</v>
      </c>
      <c r="AW112" s="13" t="s">
        <v>33</v>
      </c>
      <c r="AX112" s="13" t="s">
        <v>15</v>
      </c>
      <c r="AY112" s="161" t="s">
        <v>182</v>
      </c>
    </row>
    <row r="113" spans="1:65" s="2" customFormat="1" ht="24">
      <c r="A113" s="33"/>
      <c r="B113" s="146"/>
      <c r="C113" s="147" t="s">
        <v>79</v>
      </c>
      <c r="D113" s="342" t="s">
        <v>184</v>
      </c>
      <c r="E113" s="148" t="s">
        <v>192</v>
      </c>
      <c r="F113" s="149" t="s">
        <v>193</v>
      </c>
      <c r="G113" s="150" t="s">
        <v>194</v>
      </c>
      <c r="H113" s="151">
        <v>15.4</v>
      </c>
      <c r="I113" s="152"/>
      <c r="J113" s="153">
        <f>ROUND(I113*H113,2)</f>
        <v>0</v>
      </c>
      <c r="K113" s="149" t="s">
        <v>188</v>
      </c>
      <c r="L113" s="34"/>
      <c r="M113" s="154" t="s">
        <v>3</v>
      </c>
      <c r="N113" s="155" t="s">
        <v>42</v>
      </c>
      <c r="O113" s="54"/>
      <c r="P113" s="156">
        <f>O113*H113</f>
        <v>0</v>
      </c>
      <c r="Q113" s="156">
        <v>0.00012</v>
      </c>
      <c r="R113" s="156">
        <f>Q113*H113</f>
        <v>0.001848</v>
      </c>
      <c r="S113" s="156">
        <v>0</v>
      </c>
      <c r="T113" s="157">
        <f>S113*H113</f>
        <v>0</v>
      </c>
      <c r="U113" s="33"/>
      <c r="V113" s="33"/>
      <c r="W113" s="33"/>
      <c r="X113" s="33"/>
      <c r="Y113" s="33"/>
      <c r="Z113" s="33"/>
      <c r="AA113" s="33"/>
      <c r="AB113" s="33"/>
      <c r="AC113" s="33"/>
      <c r="AD113" s="33"/>
      <c r="AE113" s="33"/>
      <c r="AR113" s="158" t="s">
        <v>87</v>
      </c>
      <c r="AT113" s="158" t="s">
        <v>184</v>
      </c>
      <c r="AU113" s="158" t="s">
        <v>79</v>
      </c>
      <c r="AY113" s="18" t="s">
        <v>182</v>
      </c>
      <c r="BE113" s="159">
        <f>IF(N113="základní",J113,0)</f>
        <v>0</v>
      </c>
      <c r="BF113" s="159">
        <f>IF(N113="snížená",J113,0)</f>
        <v>0</v>
      </c>
      <c r="BG113" s="159">
        <f>IF(N113="zákl. přenesená",J113,0)</f>
        <v>0</v>
      </c>
      <c r="BH113" s="159">
        <f>IF(N113="sníž. přenesená",J113,0)</f>
        <v>0</v>
      </c>
      <c r="BI113" s="159">
        <f>IF(N113="nulová",J113,0)</f>
        <v>0</v>
      </c>
      <c r="BJ113" s="18" t="s">
        <v>15</v>
      </c>
      <c r="BK113" s="159">
        <f>ROUND(I113*H113,2)</f>
        <v>0</v>
      </c>
      <c r="BL113" s="18" t="s">
        <v>87</v>
      </c>
      <c r="BM113" s="158" t="s">
        <v>778</v>
      </c>
    </row>
    <row r="114" spans="2:51" s="13" customFormat="1" ht="12">
      <c r="B114" s="160"/>
      <c r="D114" s="343" t="s">
        <v>190</v>
      </c>
      <c r="E114" s="161" t="s">
        <v>3</v>
      </c>
      <c r="F114" s="162" t="s">
        <v>196</v>
      </c>
      <c r="H114" s="163">
        <v>10.4</v>
      </c>
      <c r="I114" s="164"/>
      <c r="L114" s="160"/>
      <c r="M114" s="165"/>
      <c r="N114" s="166"/>
      <c r="O114" s="166"/>
      <c r="P114" s="166"/>
      <c r="Q114" s="166"/>
      <c r="R114" s="166"/>
      <c r="S114" s="166"/>
      <c r="T114" s="167"/>
      <c r="AT114" s="161" t="s">
        <v>190</v>
      </c>
      <c r="AU114" s="161" t="s">
        <v>79</v>
      </c>
      <c r="AV114" s="13" t="s">
        <v>79</v>
      </c>
      <c r="AW114" s="13" t="s">
        <v>33</v>
      </c>
      <c r="AX114" s="13" t="s">
        <v>71</v>
      </c>
      <c r="AY114" s="161" t="s">
        <v>182</v>
      </c>
    </row>
    <row r="115" spans="2:51" s="13" customFormat="1" ht="12">
      <c r="B115" s="160"/>
      <c r="D115" s="343" t="s">
        <v>190</v>
      </c>
      <c r="E115" s="161" t="s">
        <v>3</v>
      </c>
      <c r="F115" s="162" t="s">
        <v>197</v>
      </c>
      <c r="H115" s="163">
        <v>5</v>
      </c>
      <c r="I115" s="164"/>
      <c r="L115" s="160"/>
      <c r="M115" s="165"/>
      <c r="N115" s="166"/>
      <c r="O115" s="166"/>
      <c r="P115" s="166"/>
      <c r="Q115" s="166"/>
      <c r="R115" s="166"/>
      <c r="S115" s="166"/>
      <c r="T115" s="167"/>
      <c r="AT115" s="161" t="s">
        <v>190</v>
      </c>
      <c r="AU115" s="161" t="s">
        <v>79</v>
      </c>
      <c r="AV115" s="13" t="s">
        <v>79</v>
      </c>
      <c r="AW115" s="13" t="s">
        <v>33</v>
      </c>
      <c r="AX115" s="13" t="s">
        <v>71</v>
      </c>
      <c r="AY115" s="161" t="s">
        <v>182</v>
      </c>
    </row>
    <row r="116" spans="2:51" s="14" customFormat="1" ht="12">
      <c r="B116" s="168"/>
      <c r="D116" s="343" t="s">
        <v>190</v>
      </c>
      <c r="E116" s="169" t="s">
        <v>3</v>
      </c>
      <c r="F116" s="170" t="s">
        <v>198</v>
      </c>
      <c r="H116" s="171">
        <v>15.4</v>
      </c>
      <c r="I116" s="172"/>
      <c r="L116" s="168"/>
      <c r="M116" s="173"/>
      <c r="N116" s="174"/>
      <c r="O116" s="174"/>
      <c r="P116" s="174"/>
      <c r="Q116" s="174"/>
      <c r="R116" s="174"/>
      <c r="S116" s="174"/>
      <c r="T116" s="175"/>
      <c r="AT116" s="169" t="s">
        <v>190</v>
      </c>
      <c r="AU116" s="169" t="s">
        <v>79</v>
      </c>
      <c r="AV116" s="14" t="s">
        <v>87</v>
      </c>
      <c r="AW116" s="14" t="s">
        <v>33</v>
      </c>
      <c r="AX116" s="14" t="s">
        <v>15</v>
      </c>
      <c r="AY116" s="169" t="s">
        <v>182</v>
      </c>
    </row>
    <row r="117" spans="1:65" s="2" customFormat="1" ht="36">
      <c r="A117" s="33"/>
      <c r="B117" s="146"/>
      <c r="C117" s="147" t="s">
        <v>75</v>
      </c>
      <c r="D117" s="342" t="s">
        <v>184</v>
      </c>
      <c r="E117" s="148" t="s">
        <v>199</v>
      </c>
      <c r="F117" s="149" t="s">
        <v>200</v>
      </c>
      <c r="G117" s="150" t="s">
        <v>187</v>
      </c>
      <c r="H117" s="151">
        <v>6.25</v>
      </c>
      <c r="I117" s="152"/>
      <c r="J117" s="153">
        <f>ROUND(I117*H117,2)</f>
        <v>0</v>
      </c>
      <c r="K117" s="149" t="s">
        <v>188</v>
      </c>
      <c r="L117" s="34"/>
      <c r="M117" s="154" t="s">
        <v>3</v>
      </c>
      <c r="N117" s="155" t="s">
        <v>42</v>
      </c>
      <c r="O117" s="54"/>
      <c r="P117" s="156">
        <f>O117*H117</f>
        <v>0</v>
      </c>
      <c r="Q117" s="156">
        <v>0.10745</v>
      </c>
      <c r="R117" s="156">
        <f>Q117*H117</f>
        <v>0.6715625000000001</v>
      </c>
      <c r="S117" s="156">
        <v>0</v>
      </c>
      <c r="T117" s="157">
        <f>S117*H117</f>
        <v>0</v>
      </c>
      <c r="U117" s="33"/>
      <c r="V117" s="33"/>
      <c r="W117" s="33"/>
      <c r="X117" s="33"/>
      <c r="Y117" s="33"/>
      <c r="Z117" s="33"/>
      <c r="AA117" s="33"/>
      <c r="AB117" s="33"/>
      <c r="AC117" s="33"/>
      <c r="AD117" s="33"/>
      <c r="AE117" s="33"/>
      <c r="AR117" s="158" t="s">
        <v>87</v>
      </c>
      <c r="AT117" s="158" t="s">
        <v>184</v>
      </c>
      <c r="AU117" s="158" t="s">
        <v>79</v>
      </c>
      <c r="AY117" s="18" t="s">
        <v>182</v>
      </c>
      <c r="BE117" s="159">
        <f>IF(N117="základní",J117,0)</f>
        <v>0</v>
      </c>
      <c r="BF117" s="159">
        <f>IF(N117="snížená",J117,0)</f>
        <v>0</v>
      </c>
      <c r="BG117" s="159">
        <f>IF(N117="zákl. přenesená",J117,0)</f>
        <v>0</v>
      </c>
      <c r="BH117" s="159">
        <f>IF(N117="sníž. přenesená",J117,0)</f>
        <v>0</v>
      </c>
      <c r="BI117" s="159">
        <f>IF(N117="nulová",J117,0)</f>
        <v>0</v>
      </c>
      <c r="BJ117" s="18" t="s">
        <v>15</v>
      </c>
      <c r="BK117" s="159">
        <f>ROUND(I117*H117,2)</f>
        <v>0</v>
      </c>
      <c r="BL117" s="18" t="s">
        <v>87</v>
      </c>
      <c r="BM117" s="158" t="s">
        <v>779</v>
      </c>
    </row>
    <row r="118" spans="2:51" s="13" customFormat="1" ht="12">
      <c r="B118" s="160"/>
      <c r="D118" s="343" t="s">
        <v>190</v>
      </c>
      <c r="E118" s="161" t="s">
        <v>3</v>
      </c>
      <c r="F118" s="162" t="s">
        <v>202</v>
      </c>
      <c r="H118" s="163">
        <v>6.25</v>
      </c>
      <c r="I118" s="164"/>
      <c r="L118" s="160"/>
      <c r="M118" s="165"/>
      <c r="N118" s="166"/>
      <c r="O118" s="166"/>
      <c r="P118" s="166"/>
      <c r="Q118" s="166"/>
      <c r="R118" s="166"/>
      <c r="S118" s="166"/>
      <c r="T118" s="167"/>
      <c r="AT118" s="161" t="s">
        <v>190</v>
      </c>
      <c r="AU118" s="161" t="s">
        <v>79</v>
      </c>
      <c r="AV118" s="13" t="s">
        <v>79</v>
      </c>
      <c r="AW118" s="13" t="s">
        <v>33</v>
      </c>
      <c r="AX118" s="13" t="s">
        <v>15</v>
      </c>
      <c r="AY118" s="161" t="s">
        <v>182</v>
      </c>
    </row>
    <row r="119" spans="2:63" s="12" customFormat="1" ht="22.9" customHeight="1">
      <c r="B119" s="133"/>
      <c r="D119" s="344" t="s">
        <v>70</v>
      </c>
      <c r="E119" s="144" t="s">
        <v>126</v>
      </c>
      <c r="F119" s="144" t="s">
        <v>203</v>
      </c>
      <c r="I119" s="136"/>
      <c r="J119" s="145">
        <f>BK119</f>
        <v>0</v>
      </c>
      <c r="L119" s="133"/>
      <c r="M119" s="138"/>
      <c r="N119" s="139"/>
      <c r="O119" s="139"/>
      <c r="P119" s="140">
        <f>SUM(P120:P129)</f>
        <v>0</v>
      </c>
      <c r="Q119" s="139"/>
      <c r="R119" s="140">
        <f>SUM(R120:R129)</f>
        <v>0.36776250000000005</v>
      </c>
      <c r="S119" s="139"/>
      <c r="T119" s="141">
        <f>SUM(T120:T129)</f>
        <v>0</v>
      </c>
      <c r="AR119" s="134" t="s">
        <v>15</v>
      </c>
      <c r="AT119" s="142" t="s">
        <v>70</v>
      </c>
      <c r="AU119" s="142" t="s">
        <v>15</v>
      </c>
      <c r="AY119" s="134" t="s">
        <v>182</v>
      </c>
      <c r="BK119" s="143">
        <f>SUM(BK120:BK129)</f>
        <v>0</v>
      </c>
    </row>
    <row r="120" spans="1:65" s="2" customFormat="1" ht="36">
      <c r="A120" s="33"/>
      <c r="B120" s="146"/>
      <c r="C120" s="147" t="s">
        <v>87</v>
      </c>
      <c r="D120" s="342" t="s">
        <v>184</v>
      </c>
      <c r="E120" s="148" t="s">
        <v>204</v>
      </c>
      <c r="F120" s="149" t="s">
        <v>205</v>
      </c>
      <c r="G120" s="150" t="s">
        <v>187</v>
      </c>
      <c r="H120" s="151">
        <v>23.35</v>
      </c>
      <c r="I120" s="152"/>
      <c r="J120" s="153">
        <f>ROUND(I120*H120,2)</f>
        <v>0</v>
      </c>
      <c r="K120" s="149" t="s">
        <v>188</v>
      </c>
      <c r="L120" s="34"/>
      <c r="M120" s="154" t="s">
        <v>3</v>
      </c>
      <c r="N120" s="155" t="s">
        <v>42</v>
      </c>
      <c r="O120" s="54"/>
      <c r="P120" s="156">
        <f>O120*H120</f>
        <v>0</v>
      </c>
      <c r="Q120" s="156">
        <v>0.01575</v>
      </c>
      <c r="R120" s="156">
        <f>Q120*H120</f>
        <v>0.36776250000000005</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780</v>
      </c>
    </row>
    <row r="121" spans="2:51" s="15" customFormat="1" ht="12">
      <c r="B121" s="176"/>
      <c r="D121" s="343" t="s">
        <v>190</v>
      </c>
      <c r="E121" s="177" t="s">
        <v>3</v>
      </c>
      <c r="F121" s="178" t="s">
        <v>207</v>
      </c>
      <c r="H121" s="177" t="s">
        <v>3</v>
      </c>
      <c r="I121" s="179"/>
      <c r="L121" s="176"/>
      <c r="M121" s="180"/>
      <c r="N121" s="181"/>
      <c r="O121" s="181"/>
      <c r="P121" s="181"/>
      <c r="Q121" s="181"/>
      <c r="R121" s="181"/>
      <c r="S121" s="181"/>
      <c r="T121" s="182"/>
      <c r="AT121" s="177" t="s">
        <v>190</v>
      </c>
      <c r="AU121" s="177" t="s">
        <v>79</v>
      </c>
      <c r="AV121" s="15" t="s">
        <v>15</v>
      </c>
      <c r="AW121" s="15" t="s">
        <v>33</v>
      </c>
      <c r="AX121" s="15" t="s">
        <v>71</v>
      </c>
      <c r="AY121" s="177" t="s">
        <v>182</v>
      </c>
    </row>
    <row r="122" spans="2:51" s="13" customFormat="1" ht="12">
      <c r="B122" s="160"/>
      <c r="D122" s="343" t="s">
        <v>190</v>
      </c>
      <c r="E122" s="161" t="s">
        <v>3</v>
      </c>
      <c r="F122" s="162" t="s">
        <v>208</v>
      </c>
      <c r="H122" s="163">
        <v>32.4</v>
      </c>
      <c r="I122" s="164"/>
      <c r="L122" s="160"/>
      <c r="M122" s="165"/>
      <c r="N122" s="166"/>
      <c r="O122" s="166"/>
      <c r="P122" s="166"/>
      <c r="Q122" s="166"/>
      <c r="R122" s="166"/>
      <c r="S122" s="166"/>
      <c r="T122" s="167"/>
      <c r="AT122" s="161" t="s">
        <v>190</v>
      </c>
      <c r="AU122" s="161" t="s">
        <v>79</v>
      </c>
      <c r="AV122" s="13" t="s">
        <v>79</v>
      </c>
      <c r="AW122" s="13" t="s">
        <v>33</v>
      </c>
      <c r="AX122" s="13" t="s">
        <v>71</v>
      </c>
      <c r="AY122" s="161" t="s">
        <v>182</v>
      </c>
    </row>
    <row r="123" spans="2:51" s="13" customFormat="1" ht="12">
      <c r="B123" s="160"/>
      <c r="D123" s="343" t="s">
        <v>190</v>
      </c>
      <c r="E123" s="161" t="s">
        <v>3</v>
      </c>
      <c r="F123" s="162" t="s">
        <v>209</v>
      </c>
      <c r="H123" s="163">
        <v>-2.8</v>
      </c>
      <c r="I123" s="164"/>
      <c r="L123" s="160"/>
      <c r="M123" s="165"/>
      <c r="N123" s="166"/>
      <c r="O123" s="166"/>
      <c r="P123" s="166"/>
      <c r="Q123" s="166"/>
      <c r="R123" s="166"/>
      <c r="S123" s="166"/>
      <c r="T123" s="167"/>
      <c r="AT123" s="161" t="s">
        <v>190</v>
      </c>
      <c r="AU123" s="161" t="s">
        <v>79</v>
      </c>
      <c r="AV123" s="13" t="s">
        <v>79</v>
      </c>
      <c r="AW123" s="13" t="s">
        <v>33</v>
      </c>
      <c r="AX123" s="13" t="s">
        <v>71</v>
      </c>
      <c r="AY123" s="161" t="s">
        <v>182</v>
      </c>
    </row>
    <row r="124" spans="2:51" s="13" customFormat="1" ht="12">
      <c r="B124" s="160"/>
      <c r="D124" s="343" t="s">
        <v>190</v>
      </c>
      <c r="E124" s="161" t="s">
        <v>3</v>
      </c>
      <c r="F124" s="162" t="s">
        <v>210</v>
      </c>
      <c r="H124" s="163">
        <v>-6.25</v>
      </c>
      <c r="I124" s="164"/>
      <c r="L124" s="160"/>
      <c r="M124" s="165"/>
      <c r="N124" s="166"/>
      <c r="O124" s="166"/>
      <c r="P124" s="166"/>
      <c r="Q124" s="166"/>
      <c r="R124" s="166"/>
      <c r="S124" s="166"/>
      <c r="T124" s="167"/>
      <c r="AT124" s="161" t="s">
        <v>190</v>
      </c>
      <c r="AU124" s="161" t="s">
        <v>79</v>
      </c>
      <c r="AV124" s="13" t="s">
        <v>79</v>
      </c>
      <c r="AW124" s="13" t="s">
        <v>33</v>
      </c>
      <c r="AX124" s="13" t="s">
        <v>71</v>
      </c>
      <c r="AY124" s="161" t="s">
        <v>182</v>
      </c>
    </row>
    <row r="125" spans="2:51" s="14" customFormat="1" ht="12">
      <c r="B125" s="168"/>
      <c r="D125" s="343" t="s">
        <v>190</v>
      </c>
      <c r="E125" s="169" t="s">
        <v>3</v>
      </c>
      <c r="F125" s="170" t="s">
        <v>198</v>
      </c>
      <c r="H125" s="171">
        <v>23.35</v>
      </c>
      <c r="I125" s="172"/>
      <c r="L125" s="168"/>
      <c r="M125" s="173"/>
      <c r="N125" s="174"/>
      <c r="O125" s="174"/>
      <c r="P125" s="174"/>
      <c r="Q125" s="174"/>
      <c r="R125" s="174"/>
      <c r="S125" s="174"/>
      <c r="T125" s="175"/>
      <c r="AT125" s="169" t="s">
        <v>190</v>
      </c>
      <c r="AU125" s="169" t="s">
        <v>79</v>
      </c>
      <c r="AV125" s="14" t="s">
        <v>87</v>
      </c>
      <c r="AW125" s="14" t="s">
        <v>33</v>
      </c>
      <c r="AX125" s="14" t="s">
        <v>15</v>
      </c>
      <c r="AY125" s="169" t="s">
        <v>182</v>
      </c>
    </row>
    <row r="126" spans="1:65" s="2" customFormat="1" ht="33" customHeight="1">
      <c r="A126" s="33"/>
      <c r="B126" s="146"/>
      <c r="C126" s="147" t="s">
        <v>111</v>
      </c>
      <c r="D126" s="342" t="s">
        <v>184</v>
      </c>
      <c r="E126" s="148" t="s">
        <v>211</v>
      </c>
      <c r="F126" s="149" t="s">
        <v>212</v>
      </c>
      <c r="G126" s="150" t="s">
        <v>187</v>
      </c>
      <c r="H126" s="151">
        <v>9</v>
      </c>
      <c r="I126" s="152"/>
      <c r="J126" s="153">
        <f>ROUND(I126*H126,2)</f>
        <v>0</v>
      </c>
      <c r="K126" s="149" t="s">
        <v>188</v>
      </c>
      <c r="L126" s="34"/>
      <c r="M126" s="154" t="s">
        <v>3</v>
      </c>
      <c r="N126" s="155" t="s">
        <v>42</v>
      </c>
      <c r="O126" s="54"/>
      <c r="P126" s="156">
        <f>O126*H126</f>
        <v>0</v>
      </c>
      <c r="Q126" s="156">
        <v>0</v>
      </c>
      <c r="R126" s="156">
        <f>Q126*H126</f>
        <v>0</v>
      </c>
      <c r="S126" s="156">
        <v>0</v>
      </c>
      <c r="T126" s="157">
        <f>S126*H126</f>
        <v>0</v>
      </c>
      <c r="U126" s="33"/>
      <c r="V126" s="33"/>
      <c r="W126" s="33"/>
      <c r="X126" s="33"/>
      <c r="Y126" s="33"/>
      <c r="Z126" s="33"/>
      <c r="AA126" s="33"/>
      <c r="AB126" s="33"/>
      <c r="AC126" s="33"/>
      <c r="AD126" s="33"/>
      <c r="AE126" s="33"/>
      <c r="AR126" s="158" t="s">
        <v>87</v>
      </c>
      <c r="AT126" s="158" t="s">
        <v>184</v>
      </c>
      <c r="AU126" s="158" t="s">
        <v>79</v>
      </c>
      <c r="AY126" s="18" t="s">
        <v>182</v>
      </c>
      <c r="BE126" s="159">
        <f>IF(N126="základní",J126,0)</f>
        <v>0</v>
      </c>
      <c r="BF126" s="159">
        <f>IF(N126="snížená",J126,0)</f>
        <v>0</v>
      </c>
      <c r="BG126" s="159">
        <f>IF(N126="zákl. přenesená",J126,0)</f>
        <v>0</v>
      </c>
      <c r="BH126" s="159">
        <f>IF(N126="sníž. přenesená",J126,0)</f>
        <v>0</v>
      </c>
      <c r="BI126" s="159">
        <f>IF(N126="nulová",J126,0)</f>
        <v>0</v>
      </c>
      <c r="BJ126" s="18" t="s">
        <v>15</v>
      </c>
      <c r="BK126" s="159">
        <f>ROUND(I126*H126,2)</f>
        <v>0</v>
      </c>
      <c r="BL126" s="18" t="s">
        <v>87</v>
      </c>
      <c r="BM126" s="158" t="s">
        <v>781</v>
      </c>
    </row>
    <row r="127" spans="1:65" s="2" customFormat="1" ht="36">
      <c r="A127" s="33"/>
      <c r="B127" s="146"/>
      <c r="C127" s="147" t="s">
        <v>126</v>
      </c>
      <c r="D127" s="342" t="s">
        <v>184</v>
      </c>
      <c r="E127" s="148" t="s">
        <v>214</v>
      </c>
      <c r="F127" s="149" t="s">
        <v>215</v>
      </c>
      <c r="G127" s="150" t="s">
        <v>187</v>
      </c>
      <c r="H127" s="151">
        <v>2.8</v>
      </c>
      <c r="I127" s="152"/>
      <c r="J127" s="153">
        <f>ROUND(I127*H127,2)</f>
        <v>0</v>
      </c>
      <c r="K127" s="149" t="s">
        <v>188</v>
      </c>
      <c r="L127" s="34"/>
      <c r="M127" s="154" t="s">
        <v>3</v>
      </c>
      <c r="N127" s="155" t="s">
        <v>42</v>
      </c>
      <c r="O127" s="54"/>
      <c r="P127" s="156">
        <f>O127*H127</f>
        <v>0</v>
      </c>
      <c r="Q127" s="156">
        <v>0</v>
      </c>
      <c r="R127" s="156">
        <f>Q127*H127</f>
        <v>0</v>
      </c>
      <c r="S127" s="156">
        <v>0</v>
      </c>
      <c r="T127" s="157">
        <f>S127*H127</f>
        <v>0</v>
      </c>
      <c r="U127" s="33"/>
      <c r="V127" s="33"/>
      <c r="W127" s="33"/>
      <c r="X127" s="33"/>
      <c r="Y127" s="33"/>
      <c r="Z127" s="33"/>
      <c r="AA127" s="33"/>
      <c r="AB127" s="33"/>
      <c r="AC127" s="33"/>
      <c r="AD127" s="33"/>
      <c r="AE127" s="33"/>
      <c r="AR127" s="158" t="s">
        <v>87</v>
      </c>
      <c r="AT127" s="158" t="s">
        <v>184</v>
      </c>
      <c r="AU127" s="158" t="s">
        <v>79</v>
      </c>
      <c r="AY127" s="18" t="s">
        <v>182</v>
      </c>
      <c r="BE127" s="159">
        <f>IF(N127="základní",J127,0)</f>
        <v>0</v>
      </c>
      <c r="BF127" s="159">
        <f>IF(N127="snížená",J127,0)</f>
        <v>0</v>
      </c>
      <c r="BG127" s="159">
        <f>IF(N127="zákl. přenesená",J127,0)</f>
        <v>0</v>
      </c>
      <c r="BH127" s="159">
        <f>IF(N127="sníž. přenesená",J127,0)</f>
        <v>0</v>
      </c>
      <c r="BI127" s="159">
        <f>IF(N127="nulová",J127,0)</f>
        <v>0</v>
      </c>
      <c r="BJ127" s="18" t="s">
        <v>15</v>
      </c>
      <c r="BK127" s="159">
        <f>ROUND(I127*H127,2)</f>
        <v>0</v>
      </c>
      <c r="BL127" s="18" t="s">
        <v>87</v>
      </c>
      <c r="BM127" s="158" t="s">
        <v>782</v>
      </c>
    </row>
    <row r="128" spans="2:51" s="15" customFormat="1" ht="12">
      <c r="B128" s="176"/>
      <c r="D128" s="343" t="s">
        <v>190</v>
      </c>
      <c r="E128" s="177" t="s">
        <v>3</v>
      </c>
      <c r="F128" s="178" t="s">
        <v>217</v>
      </c>
      <c r="H128" s="177" t="s">
        <v>3</v>
      </c>
      <c r="I128" s="179"/>
      <c r="L128" s="176"/>
      <c r="M128" s="180"/>
      <c r="N128" s="181"/>
      <c r="O128" s="181"/>
      <c r="P128" s="181"/>
      <c r="Q128" s="181"/>
      <c r="R128" s="181"/>
      <c r="S128" s="181"/>
      <c r="T128" s="182"/>
      <c r="AT128" s="177" t="s">
        <v>190</v>
      </c>
      <c r="AU128" s="177" t="s">
        <v>79</v>
      </c>
      <c r="AV128" s="15" t="s">
        <v>15</v>
      </c>
      <c r="AW128" s="15" t="s">
        <v>33</v>
      </c>
      <c r="AX128" s="15" t="s">
        <v>71</v>
      </c>
      <c r="AY128" s="177" t="s">
        <v>182</v>
      </c>
    </row>
    <row r="129" spans="2:51" s="13" customFormat="1" ht="12">
      <c r="B129" s="160"/>
      <c r="D129" s="343" t="s">
        <v>190</v>
      </c>
      <c r="E129" s="161" t="s">
        <v>3</v>
      </c>
      <c r="F129" s="162" t="s">
        <v>218</v>
      </c>
      <c r="H129" s="163">
        <v>2.8</v>
      </c>
      <c r="I129" s="164"/>
      <c r="L129" s="160"/>
      <c r="M129" s="165"/>
      <c r="N129" s="166"/>
      <c r="O129" s="166"/>
      <c r="P129" s="166"/>
      <c r="Q129" s="166"/>
      <c r="R129" s="166"/>
      <c r="S129" s="166"/>
      <c r="T129" s="167"/>
      <c r="AT129" s="161" t="s">
        <v>190</v>
      </c>
      <c r="AU129" s="161" t="s">
        <v>79</v>
      </c>
      <c r="AV129" s="13" t="s">
        <v>79</v>
      </c>
      <c r="AW129" s="13" t="s">
        <v>33</v>
      </c>
      <c r="AX129" s="13" t="s">
        <v>15</v>
      </c>
      <c r="AY129" s="161" t="s">
        <v>182</v>
      </c>
    </row>
    <row r="130" spans="2:63" s="12" customFormat="1" ht="22.9" customHeight="1">
      <c r="B130" s="133"/>
      <c r="D130" s="344" t="s">
        <v>70</v>
      </c>
      <c r="E130" s="144" t="s">
        <v>219</v>
      </c>
      <c r="F130" s="144" t="s">
        <v>220</v>
      </c>
      <c r="I130" s="136"/>
      <c r="J130" s="145">
        <f>BK130</f>
        <v>0</v>
      </c>
      <c r="L130" s="133"/>
      <c r="M130" s="138"/>
      <c r="N130" s="139"/>
      <c r="O130" s="139"/>
      <c r="P130" s="140">
        <f>P131+P134</f>
        <v>0</v>
      </c>
      <c r="Q130" s="139"/>
      <c r="R130" s="140">
        <f>R131+R134</f>
        <v>0.00036</v>
      </c>
      <c r="S130" s="139"/>
      <c r="T130" s="141">
        <f>T131+T134</f>
        <v>3.63854</v>
      </c>
      <c r="AR130" s="134" t="s">
        <v>15</v>
      </c>
      <c r="AT130" s="142" t="s">
        <v>70</v>
      </c>
      <c r="AU130" s="142" t="s">
        <v>15</v>
      </c>
      <c r="AY130" s="134" t="s">
        <v>182</v>
      </c>
      <c r="BK130" s="143">
        <f>BK131+BK134</f>
        <v>0</v>
      </c>
    </row>
    <row r="131" spans="2:63" s="12" customFormat="1" ht="20.85" customHeight="1">
      <c r="B131" s="133"/>
      <c r="D131" s="344" t="s">
        <v>70</v>
      </c>
      <c r="E131" s="144" t="s">
        <v>221</v>
      </c>
      <c r="F131" s="144" t="s">
        <v>222</v>
      </c>
      <c r="I131" s="136"/>
      <c r="J131" s="145">
        <f>BK131</f>
        <v>0</v>
      </c>
      <c r="L131" s="133"/>
      <c r="M131" s="138"/>
      <c r="N131" s="139"/>
      <c r="O131" s="139"/>
      <c r="P131" s="140">
        <f>SUM(P132:P133)</f>
        <v>0</v>
      </c>
      <c r="Q131" s="139"/>
      <c r="R131" s="140">
        <f>SUM(R132:R133)</f>
        <v>0.00036</v>
      </c>
      <c r="S131" s="139"/>
      <c r="T131" s="141">
        <f>SUM(T132:T133)</f>
        <v>0</v>
      </c>
      <c r="AR131" s="134" t="s">
        <v>15</v>
      </c>
      <c r="AT131" s="142" t="s">
        <v>70</v>
      </c>
      <c r="AU131" s="142" t="s">
        <v>79</v>
      </c>
      <c r="AY131" s="134" t="s">
        <v>182</v>
      </c>
      <c r="BK131" s="143">
        <f>SUM(BK132:BK133)</f>
        <v>0</v>
      </c>
    </row>
    <row r="132" spans="1:65" s="2" customFormat="1" ht="36">
      <c r="A132" s="33"/>
      <c r="B132" s="146"/>
      <c r="C132" s="147" t="s">
        <v>129</v>
      </c>
      <c r="D132" s="342" t="s">
        <v>184</v>
      </c>
      <c r="E132" s="148" t="s">
        <v>223</v>
      </c>
      <c r="F132" s="149" t="s">
        <v>224</v>
      </c>
      <c r="G132" s="150" t="s">
        <v>187</v>
      </c>
      <c r="H132" s="151">
        <v>9</v>
      </c>
      <c r="I132" s="152"/>
      <c r="J132" s="153">
        <f>ROUND(I132*H132,2)</f>
        <v>0</v>
      </c>
      <c r="K132" s="149" t="s">
        <v>188</v>
      </c>
      <c r="L132" s="34"/>
      <c r="M132" s="154" t="s">
        <v>3</v>
      </c>
      <c r="N132" s="155" t="s">
        <v>42</v>
      </c>
      <c r="O132" s="54"/>
      <c r="P132" s="156">
        <f>O132*H132</f>
        <v>0</v>
      </c>
      <c r="Q132" s="156">
        <v>4E-05</v>
      </c>
      <c r="R132" s="156">
        <f>Q132*H132</f>
        <v>0.00036</v>
      </c>
      <c r="S132" s="156">
        <v>0</v>
      </c>
      <c r="T132" s="157">
        <f>S132*H132</f>
        <v>0</v>
      </c>
      <c r="U132" s="33"/>
      <c r="V132" s="33"/>
      <c r="W132" s="33"/>
      <c r="X132" s="33"/>
      <c r="Y132" s="33"/>
      <c r="Z132" s="33"/>
      <c r="AA132" s="33"/>
      <c r="AB132" s="33"/>
      <c r="AC132" s="33"/>
      <c r="AD132" s="33"/>
      <c r="AE132" s="33"/>
      <c r="AR132" s="158" t="s">
        <v>87</v>
      </c>
      <c r="AT132" s="158" t="s">
        <v>184</v>
      </c>
      <c r="AU132" s="158" t="s">
        <v>75</v>
      </c>
      <c r="AY132" s="18" t="s">
        <v>182</v>
      </c>
      <c r="BE132" s="159">
        <f>IF(N132="základní",J132,0)</f>
        <v>0</v>
      </c>
      <c r="BF132" s="159">
        <f>IF(N132="snížená",J132,0)</f>
        <v>0</v>
      </c>
      <c r="BG132" s="159">
        <f>IF(N132="zákl. přenesená",J132,0)</f>
        <v>0</v>
      </c>
      <c r="BH132" s="159">
        <f>IF(N132="sníž. přenesená",J132,0)</f>
        <v>0</v>
      </c>
      <c r="BI132" s="159">
        <f>IF(N132="nulová",J132,0)</f>
        <v>0</v>
      </c>
      <c r="BJ132" s="18" t="s">
        <v>15</v>
      </c>
      <c r="BK132" s="159">
        <f>ROUND(I132*H132,2)</f>
        <v>0</v>
      </c>
      <c r="BL132" s="18" t="s">
        <v>87</v>
      </c>
      <c r="BM132" s="158" t="s">
        <v>783</v>
      </c>
    </row>
    <row r="133" spans="2:51" s="13" customFormat="1" ht="12">
      <c r="B133" s="160"/>
      <c r="D133" s="343" t="s">
        <v>190</v>
      </c>
      <c r="E133" s="161" t="s">
        <v>3</v>
      </c>
      <c r="F133" s="162" t="s">
        <v>226</v>
      </c>
      <c r="H133" s="163">
        <v>9</v>
      </c>
      <c r="I133" s="164"/>
      <c r="L133" s="160"/>
      <c r="M133" s="165"/>
      <c r="N133" s="166"/>
      <c r="O133" s="166"/>
      <c r="P133" s="166"/>
      <c r="Q133" s="166"/>
      <c r="R133" s="166"/>
      <c r="S133" s="166"/>
      <c r="T133" s="167"/>
      <c r="AT133" s="161" t="s">
        <v>190</v>
      </c>
      <c r="AU133" s="161" t="s">
        <v>75</v>
      </c>
      <c r="AV133" s="13" t="s">
        <v>79</v>
      </c>
      <c r="AW133" s="13" t="s">
        <v>33</v>
      </c>
      <c r="AX133" s="13" t="s">
        <v>15</v>
      </c>
      <c r="AY133" s="161" t="s">
        <v>182</v>
      </c>
    </row>
    <row r="134" spans="2:63" s="12" customFormat="1" ht="20.85" customHeight="1">
      <c r="B134" s="133"/>
      <c r="D134" s="344" t="s">
        <v>70</v>
      </c>
      <c r="E134" s="144" t="s">
        <v>227</v>
      </c>
      <c r="F134" s="144" t="s">
        <v>228</v>
      </c>
      <c r="I134" s="136"/>
      <c r="J134" s="145">
        <f>BK134</f>
        <v>0</v>
      </c>
      <c r="L134" s="133"/>
      <c r="M134" s="138"/>
      <c r="N134" s="139"/>
      <c r="O134" s="139"/>
      <c r="P134" s="140">
        <f>SUM(P135:P142)</f>
        <v>0</v>
      </c>
      <c r="Q134" s="139"/>
      <c r="R134" s="140">
        <f>SUM(R135:R142)</f>
        <v>0</v>
      </c>
      <c r="S134" s="139"/>
      <c r="T134" s="141">
        <f>SUM(T135:T142)</f>
        <v>3.63854</v>
      </c>
      <c r="AR134" s="134" t="s">
        <v>15</v>
      </c>
      <c r="AT134" s="142" t="s">
        <v>70</v>
      </c>
      <c r="AU134" s="142" t="s">
        <v>79</v>
      </c>
      <c r="AY134" s="134" t="s">
        <v>182</v>
      </c>
      <c r="BK134" s="143">
        <f>SUM(BK135:BK142)</f>
        <v>0</v>
      </c>
    </row>
    <row r="135" spans="1:65" s="2" customFormat="1" ht="44.25" customHeight="1">
      <c r="A135" s="33"/>
      <c r="B135" s="146"/>
      <c r="C135" s="147" t="s">
        <v>132</v>
      </c>
      <c r="D135" s="342" t="s">
        <v>184</v>
      </c>
      <c r="E135" s="148" t="s">
        <v>229</v>
      </c>
      <c r="F135" s="149" t="s">
        <v>230</v>
      </c>
      <c r="G135" s="150" t="s">
        <v>187</v>
      </c>
      <c r="H135" s="151">
        <v>9.62</v>
      </c>
      <c r="I135" s="152"/>
      <c r="J135" s="153">
        <f>ROUND(I135*H135,2)</f>
        <v>0</v>
      </c>
      <c r="K135" s="149" t="s">
        <v>188</v>
      </c>
      <c r="L135" s="34"/>
      <c r="M135" s="154" t="s">
        <v>3</v>
      </c>
      <c r="N135" s="155" t="s">
        <v>42</v>
      </c>
      <c r="O135" s="54"/>
      <c r="P135" s="156">
        <f>O135*H135</f>
        <v>0</v>
      </c>
      <c r="Q135" s="156">
        <v>0</v>
      </c>
      <c r="R135" s="156">
        <f>Q135*H135</f>
        <v>0</v>
      </c>
      <c r="S135" s="156">
        <v>0.131</v>
      </c>
      <c r="T135" s="157">
        <f>S135*H135</f>
        <v>1.26022</v>
      </c>
      <c r="U135" s="33"/>
      <c r="V135" s="33"/>
      <c r="W135" s="33"/>
      <c r="X135" s="33"/>
      <c r="Y135" s="33"/>
      <c r="Z135" s="33"/>
      <c r="AA135" s="33"/>
      <c r="AB135" s="33"/>
      <c r="AC135" s="33"/>
      <c r="AD135" s="33"/>
      <c r="AE135" s="33"/>
      <c r="AR135" s="158" t="s">
        <v>87</v>
      </c>
      <c r="AT135" s="158" t="s">
        <v>184</v>
      </c>
      <c r="AU135" s="158" t="s">
        <v>75</v>
      </c>
      <c r="AY135" s="18" t="s">
        <v>182</v>
      </c>
      <c r="BE135" s="159">
        <f>IF(N135="základní",J135,0)</f>
        <v>0</v>
      </c>
      <c r="BF135" s="159">
        <f>IF(N135="snížená",J135,0)</f>
        <v>0</v>
      </c>
      <c r="BG135" s="159">
        <f>IF(N135="zákl. přenesená",J135,0)</f>
        <v>0</v>
      </c>
      <c r="BH135" s="159">
        <f>IF(N135="sníž. přenesená",J135,0)</f>
        <v>0</v>
      </c>
      <c r="BI135" s="159">
        <f>IF(N135="nulová",J135,0)</f>
        <v>0</v>
      </c>
      <c r="BJ135" s="18" t="s">
        <v>15</v>
      </c>
      <c r="BK135" s="159">
        <f>ROUND(I135*H135,2)</f>
        <v>0</v>
      </c>
      <c r="BL135" s="18" t="s">
        <v>87</v>
      </c>
      <c r="BM135" s="158" t="s">
        <v>784</v>
      </c>
    </row>
    <row r="136" spans="2:51" s="13" customFormat="1" ht="12">
      <c r="B136" s="160"/>
      <c r="D136" s="343" t="s">
        <v>190</v>
      </c>
      <c r="E136" s="161" t="s">
        <v>3</v>
      </c>
      <c r="F136" s="162" t="s">
        <v>191</v>
      </c>
      <c r="H136" s="163">
        <v>9.62</v>
      </c>
      <c r="I136" s="164"/>
      <c r="L136" s="160"/>
      <c r="M136" s="165"/>
      <c r="N136" s="166"/>
      <c r="O136" s="166"/>
      <c r="P136" s="166"/>
      <c r="Q136" s="166"/>
      <c r="R136" s="166"/>
      <c r="S136" s="166"/>
      <c r="T136" s="167"/>
      <c r="AT136" s="161" t="s">
        <v>190</v>
      </c>
      <c r="AU136" s="161" t="s">
        <v>75</v>
      </c>
      <c r="AV136" s="13" t="s">
        <v>79</v>
      </c>
      <c r="AW136" s="13" t="s">
        <v>33</v>
      </c>
      <c r="AX136" s="13" t="s">
        <v>15</v>
      </c>
      <c r="AY136" s="161" t="s">
        <v>182</v>
      </c>
    </row>
    <row r="137" spans="1:65" s="2" customFormat="1" ht="33" customHeight="1">
      <c r="A137" s="33"/>
      <c r="B137" s="146"/>
      <c r="C137" s="147" t="s">
        <v>219</v>
      </c>
      <c r="D137" s="342" t="s">
        <v>184</v>
      </c>
      <c r="E137" s="148" t="s">
        <v>232</v>
      </c>
      <c r="F137" s="149" t="s">
        <v>233</v>
      </c>
      <c r="G137" s="150" t="s">
        <v>187</v>
      </c>
      <c r="H137" s="151">
        <v>9</v>
      </c>
      <c r="I137" s="152"/>
      <c r="J137" s="153">
        <f>ROUND(I137*H137,2)</f>
        <v>0</v>
      </c>
      <c r="K137" s="149" t="s">
        <v>188</v>
      </c>
      <c r="L137" s="34"/>
      <c r="M137" s="154" t="s">
        <v>3</v>
      </c>
      <c r="N137" s="155" t="s">
        <v>42</v>
      </c>
      <c r="O137" s="54"/>
      <c r="P137" s="156">
        <f>O137*H137</f>
        <v>0</v>
      </c>
      <c r="Q137" s="156">
        <v>0</v>
      </c>
      <c r="R137" s="156">
        <f>Q137*H137</f>
        <v>0</v>
      </c>
      <c r="S137" s="156">
        <v>0.05</v>
      </c>
      <c r="T137" s="157">
        <f>S137*H137</f>
        <v>0.45</v>
      </c>
      <c r="U137" s="33"/>
      <c r="V137" s="33"/>
      <c r="W137" s="33"/>
      <c r="X137" s="33"/>
      <c r="Y137" s="33"/>
      <c r="Z137" s="33"/>
      <c r="AA137" s="33"/>
      <c r="AB137" s="33"/>
      <c r="AC137" s="33"/>
      <c r="AD137" s="33"/>
      <c r="AE137" s="33"/>
      <c r="AR137" s="158" t="s">
        <v>87</v>
      </c>
      <c r="AT137" s="158" t="s">
        <v>184</v>
      </c>
      <c r="AU137" s="158" t="s">
        <v>75</v>
      </c>
      <c r="AY137" s="18" t="s">
        <v>182</v>
      </c>
      <c r="BE137" s="159">
        <f>IF(N137="základní",J137,0)</f>
        <v>0</v>
      </c>
      <c r="BF137" s="159">
        <f>IF(N137="snížená",J137,0)</f>
        <v>0</v>
      </c>
      <c r="BG137" s="159">
        <f>IF(N137="zákl. přenesená",J137,0)</f>
        <v>0</v>
      </c>
      <c r="BH137" s="159">
        <f>IF(N137="sníž. přenesená",J137,0)</f>
        <v>0</v>
      </c>
      <c r="BI137" s="159">
        <f>IF(N137="nulová",J137,0)</f>
        <v>0</v>
      </c>
      <c r="BJ137" s="18" t="s">
        <v>15</v>
      </c>
      <c r="BK137" s="159">
        <f>ROUND(I137*H137,2)</f>
        <v>0</v>
      </c>
      <c r="BL137" s="18" t="s">
        <v>87</v>
      </c>
      <c r="BM137" s="158" t="s">
        <v>785</v>
      </c>
    </row>
    <row r="138" spans="2:51" s="13" customFormat="1" ht="12">
      <c r="B138" s="160"/>
      <c r="D138" s="343" t="s">
        <v>190</v>
      </c>
      <c r="E138" s="161" t="s">
        <v>3</v>
      </c>
      <c r="F138" s="162" t="s">
        <v>226</v>
      </c>
      <c r="H138" s="163">
        <v>9</v>
      </c>
      <c r="I138" s="164"/>
      <c r="L138" s="160"/>
      <c r="M138" s="165"/>
      <c r="N138" s="166"/>
      <c r="O138" s="166"/>
      <c r="P138" s="166"/>
      <c r="Q138" s="166"/>
      <c r="R138" s="166"/>
      <c r="S138" s="166"/>
      <c r="T138" s="167"/>
      <c r="AT138" s="161" t="s">
        <v>190</v>
      </c>
      <c r="AU138" s="161" t="s">
        <v>75</v>
      </c>
      <c r="AV138" s="13" t="s">
        <v>79</v>
      </c>
      <c r="AW138" s="13" t="s">
        <v>33</v>
      </c>
      <c r="AX138" s="13" t="s">
        <v>15</v>
      </c>
      <c r="AY138" s="161" t="s">
        <v>182</v>
      </c>
    </row>
    <row r="139" spans="1:65" s="2" customFormat="1" ht="36">
      <c r="A139" s="33"/>
      <c r="B139" s="146"/>
      <c r="C139" s="147" t="s">
        <v>235</v>
      </c>
      <c r="D139" s="342" t="s">
        <v>184</v>
      </c>
      <c r="E139" s="148" t="s">
        <v>236</v>
      </c>
      <c r="F139" s="149" t="s">
        <v>237</v>
      </c>
      <c r="G139" s="150" t="s">
        <v>187</v>
      </c>
      <c r="H139" s="151">
        <v>41.92</v>
      </c>
      <c r="I139" s="152"/>
      <c r="J139" s="153">
        <f>ROUND(I139*H139,2)</f>
        <v>0</v>
      </c>
      <c r="K139" s="149" t="s">
        <v>188</v>
      </c>
      <c r="L139" s="34"/>
      <c r="M139" s="154" t="s">
        <v>3</v>
      </c>
      <c r="N139" s="155" t="s">
        <v>42</v>
      </c>
      <c r="O139" s="54"/>
      <c r="P139" s="156">
        <f>O139*H139</f>
        <v>0</v>
      </c>
      <c r="Q139" s="156">
        <v>0</v>
      </c>
      <c r="R139" s="156">
        <f>Q139*H139</f>
        <v>0</v>
      </c>
      <c r="S139" s="156">
        <v>0.046</v>
      </c>
      <c r="T139" s="157">
        <f>S139*H139</f>
        <v>1.92832</v>
      </c>
      <c r="U139" s="33"/>
      <c r="V139" s="33"/>
      <c r="W139" s="33"/>
      <c r="X139" s="33"/>
      <c r="Y139" s="33"/>
      <c r="Z139" s="33"/>
      <c r="AA139" s="33"/>
      <c r="AB139" s="33"/>
      <c r="AC139" s="33"/>
      <c r="AD139" s="33"/>
      <c r="AE139" s="33"/>
      <c r="AR139" s="158" t="s">
        <v>87</v>
      </c>
      <c r="AT139" s="158" t="s">
        <v>184</v>
      </c>
      <c r="AU139" s="158" t="s">
        <v>75</v>
      </c>
      <c r="AY139" s="18" t="s">
        <v>182</v>
      </c>
      <c r="BE139" s="159">
        <f>IF(N139="základní",J139,0)</f>
        <v>0</v>
      </c>
      <c r="BF139" s="159">
        <f>IF(N139="snížená",J139,0)</f>
        <v>0</v>
      </c>
      <c r="BG139" s="159">
        <f>IF(N139="zákl. přenesená",J139,0)</f>
        <v>0</v>
      </c>
      <c r="BH139" s="159">
        <f>IF(N139="sníž. přenesená",J139,0)</f>
        <v>0</v>
      </c>
      <c r="BI139" s="159">
        <f>IF(N139="nulová",J139,0)</f>
        <v>0</v>
      </c>
      <c r="BJ139" s="18" t="s">
        <v>15</v>
      </c>
      <c r="BK139" s="159">
        <f>ROUND(I139*H139,2)</f>
        <v>0</v>
      </c>
      <c r="BL139" s="18" t="s">
        <v>87</v>
      </c>
      <c r="BM139" s="158" t="s">
        <v>786</v>
      </c>
    </row>
    <row r="140" spans="2:51" s="13" customFormat="1" ht="12">
      <c r="B140" s="160"/>
      <c r="D140" s="343" t="s">
        <v>190</v>
      </c>
      <c r="E140" s="161" t="s">
        <v>3</v>
      </c>
      <c r="F140" s="162" t="s">
        <v>239</v>
      </c>
      <c r="H140" s="163">
        <v>44.72</v>
      </c>
      <c r="I140" s="164"/>
      <c r="L140" s="160"/>
      <c r="M140" s="165"/>
      <c r="N140" s="166"/>
      <c r="O140" s="166"/>
      <c r="P140" s="166"/>
      <c r="Q140" s="166"/>
      <c r="R140" s="166"/>
      <c r="S140" s="166"/>
      <c r="T140" s="167"/>
      <c r="AT140" s="161" t="s">
        <v>190</v>
      </c>
      <c r="AU140" s="161" t="s">
        <v>75</v>
      </c>
      <c r="AV140" s="13" t="s">
        <v>79</v>
      </c>
      <c r="AW140" s="13" t="s">
        <v>33</v>
      </c>
      <c r="AX140" s="13" t="s">
        <v>71</v>
      </c>
      <c r="AY140" s="161" t="s">
        <v>182</v>
      </c>
    </row>
    <row r="141" spans="2:51" s="13" customFormat="1" ht="12">
      <c r="B141" s="160"/>
      <c r="D141" s="343" t="s">
        <v>190</v>
      </c>
      <c r="E141" s="161" t="s">
        <v>3</v>
      </c>
      <c r="F141" s="162" t="s">
        <v>209</v>
      </c>
      <c r="H141" s="163">
        <v>-2.8</v>
      </c>
      <c r="I141" s="164"/>
      <c r="L141" s="160"/>
      <c r="M141" s="165"/>
      <c r="N141" s="166"/>
      <c r="O141" s="166"/>
      <c r="P141" s="166"/>
      <c r="Q141" s="166"/>
      <c r="R141" s="166"/>
      <c r="S141" s="166"/>
      <c r="T141" s="167"/>
      <c r="AT141" s="161" t="s">
        <v>190</v>
      </c>
      <c r="AU141" s="161" t="s">
        <v>75</v>
      </c>
      <c r="AV141" s="13" t="s">
        <v>79</v>
      </c>
      <c r="AW141" s="13" t="s">
        <v>33</v>
      </c>
      <c r="AX141" s="13" t="s">
        <v>71</v>
      </c>
      <c r="AY141" s="161" t="s">
        <v>182</v>
      </c>
    </row>
    <row r="142" spans="2:51" s="14" customFormat="1" ht="12">
      <c r="B142" s="168"/>
      <c r="D142" s="343" t="s">
        <v>190</v>
      </c>
      <c r="E142" s="169" t="s">
        <v>3</v>
      </c>
      <c r="F142" s="170" t="s">
        <v>198</v>
      </c>
      <c r="H142" s="171">
        <v>41.92</v>
      </c>
      <c r="I142" s="172"/>
      <c r="L142" s="168"/>
      <c r="M142" s="173"/>
      <c r="N142" s="174"/>
      <c r="O142" s="174"/>
      <c r="P142" s="174"/>
      <c r="Q142" s="174"/>
      <c r="R142" s="174"/>
      <c r="S142" s="174"/>
      <c r="T142" s="175"/>
      <c r="AT142" s="169" t="s">
        <v>190</v>
      </c>
      <c r="AU142" s="169" t="s">
        <v>75</v>
      </c>
      <c r="AV142" s="14" t="s">
        <v>87</v>
      </c>
      <c r="AW142" s="14" t="s">
        <v>33</v>
      </c>
      <c r="AX142" s="14" t="s">
        <v>15</v>
      </c>
      <c r="AY142" s="169" t="s">
        <v>182</v>
      </c>
    </row>
    <row r="143" spans="2:63" s="12" customFormat="1" ht="22.9" customHeight="1">
      <c r="B143" s="133"/>
      <c r="D143" s="344" t="s">
        <v>70</v>
      </c>
      <c r="E143" s="144" t="s">
        <v>240</v>
      </c>
      <c r="F143" s="144" t="s">
        <v>241</v>
      </c>
      <c r="I143" s="136"/>
      <c r="J143" s="145">
        <f>BK143</f>
        <v>0</v>
      </c>
      <c r="L143" s="133"/>
      <c r="M143" s="138"/>
      <c r="N143" s="139"/>
      <c r="O143" s="139"/>
      <c r="P143" s="140">
        <f>SUM(P144:P148)</f>
        <v>0</v>
      </c>
      <c r="Q143" s="139"/>
      <c r="R143" s="140">
        <f>SUM(R144:R148)</f>
        <v>0</v>
      </c>
      <c r="S143" s="139"/>
      <c r="T143" s="141">
        <f>SUM(T144:T148)</f>
        <v>0</v>
      </c>
      <c r="AR143" s="134" t="s">
        <v>15</v>
      </c>
      <c r="AT143" s="142" t="s">
        <v>70</v>
      </c>
      <c r="AU143" s="142" t="s">
        <v>15</v>
      </c>
      <c r="AY143" s="134" t="s">
        <v>182</v>
      </c>
      <c r="BK143" s="143">
        <f>SUM(BK144:BK148)</f>
        <v>0</v>
      </c>
    </row>
    <row r="144" spans="1:65" s="2" customFormat="1" ht="44.25" customHeight="1">
      <c r="A144" s="33"/>
      <c r="B144" s="146"/>
      <c r="C144" s="147" t="s">
        <v>242</v>
      </c>
      <c r="D144" s="342" t="s">
        <v>184</v>
      </c>
      <c r="E144" s="148" t="s">
        <v>787</v>
      </c>
      <c r="F144" s="149" t="s">
        <v>788</v>
      </c>
      <c r="G144" s="150" t="s">
        <v>245</v>
      </c>
      <c r="H144" s="151">
        <v>7.165</v>
      </c>
      <c r="I144" s="152"/>
      <c r="J144" s="153">
        <f>ROUND(I144*H144,2)</f>
        <v>0</v>
      </c>
      <c r="K144" s="149" t="s">
        <v>188</v>
      </c>
      <c r="L144" s="34"/>
      <c r="M144" s="154" t="s">
        <v>3</v>
      </c>
      <c r="N144" s="155" t="s">
        <v>42</v>
      </c>
      <c r="O144" s="54"/>
      <c r="P144" s="156">
        <f>O144*H144</f>
        <v>0</v>
      </c>
      <c r="Q144" s="156">
        <v>0</v>
      </c>
      <c r="R144" s="156">
        <f>Q144*H144</f>
        <v>0</v>
      </c>
      <c r="S144" s="156">
        <v>0</v>
      </c>
      <c r="T144" s="157">
        <f>S144*H144</f>
        <v>0</v>
      </c>
      <c r="U144" s="33"/>
      <c r="V144" s="33"/>
      <c r="W144" s="33"/>
      <c r="X144" s="33"/>
      <c r="Y144" s="33"/>
      <c r="Z144" s="33"/>
      <c r="AA144" s="33"/>
      <c r="AB144" s="33"/>
      <c r="AC144" s="33"/>
      <c r="AD144" s="33"/>
      <c r="AE144" s="33"/>
      <c r="AR144" s="158" t="s">
        <v>87</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87</v>
      </c>
      <c r="BM144" s="158" t="s">
        <v>789</v>
      </c>
    </row>
    <row r="145" spans="1:65" s="2" customFormat="1" ht="33" customHeight="1">
      <c r="A145" s="33"/>
      <c r="B145" s="146"/>
      <c r="C145" s="147" t="s">
        <v>247</v>
      </c>
      <c r="D145" s="342" t="s">
        <v>184</v>
      </c>
      <c r="E145" s="148" t="s">
        <v>248</v>
      </c>
      <c r="F145" s="149" t="s">
        <v>249</v>
      </c>
      <c r="G145" s="150" t="s">
        <v>245</v>
      </c>
      <c r="H145" s="151">
        <v>7.165</v>
      </c>
      <c r="I145" s="152"/>
      <c r="J145" s="153">
        <f>ROUND(I145*H145,2)</f>
        <v>0</v>
      </c>
      <c r="K145" s="149" t="s">
        <v>188</v>
      </c>
      <c r="L145" s="34"/>
      <c r="M145" s="154" t="s">
        <v>3</v>
      </c>
      <c r="N145" s="155" t="s">
        <v>42</v>
      </c>
      <c r="O145" s="54"/>
      <c r="P145" s="156">
        <f>O145*H145</f>
        <v>0</v>
      </c>
      <c r="Q145" s="156">
        <v>0</v>
      </c>
      <c r="R145" s="156">
        <f>Q145*H145</f>
        <v>0</v>
      </c>
      <c r="S145" s="156">
        <v>0</v>
      </c>
      <c r="T145" s="157">
        <f>S145*H145</f>
        <v>0</v>
      </c>
      <c r="U145" s="33"/>
      <c r="V145" s="33"/>
      <c r="W145" s="33"/>
      <c r="X145" s="33"/>
      <c r="Y145" s="33"/>
      <c r="Z145" s="33"/>
      <c r="AA145" s="33"/>
      <c r="AB145" s="33"/>
      <c r="AC145" s="33"/>
      <c r="AD145" s="33"/>
      <c r="AE145" s="33"/>
      <c r="AR145" s="158" t="s">
        <v>87</v>
      </c>
      <c r="AT145" s="158" t="s">
        <v>184</v>
      </c>
      <c r="AU145" s="158" t="s">
        <v>79</v>
      </c>
      <c r="AY145" s="18" t="s">
        <v>182</v>
      </c>
      <c r="BE145" s="159">
        <f>IF(N145="základní",J145,0)</f>
        <v>0</v>
      </c>
      <c r="BF145" s="159">
        <f>IF(N145="snížená",J145,0)</f>
        <v>0</v>
      </c>
      <c r="BG145" s="159">
        <f>IF(N145="zákl. přenesená",J145,0)</f>
        <v>0</v>
      </c>
      <c r="BH145" s="159">
        <f>IF(N145="sníž. přenesená",J145,0)</f>
        <v>0</v>
      </c>
      <c r="BI145" s="159">
        <f>IF(N145="nulová",J145,0)</f>
        <v>0</v>
      </c>
      <c r="BJ145" s="18" t="s">
        <v>15</v>
      </c>
      <c r="BK145" s="159">
        <f>ROUND(I145*H145,2)</f>
        <v>0</v>
      </c>
      <c r="BL145" s="18" t="s">
        <v>87</v>
      </c>
      <c r="BM145" s="158" t="s">
        <v>790</v>
      </c>
    </row>
    <row r="146" spans="1:65" s="2" customFormat="1" ht="44.25" customHeight="1">
      <c r="A146" s="33"/>
      <c r="B146" s="146"/>
      <c r="C146" s="147" t="s">
        <v>251</v>
      </c>
      <c r="D146" s="342" t="s">
        <v>184</v>
      </c>
      <c r="E146" s="148" t="s">
        <v>252</v>
      </c>
      <c r="F146" s="149" t="s">
        <v>253</v>
      </c>
      <c r="G146" s="150" t="s">
        <v>245</v>
      </c>
      <c r="H146" s="151">
        <v>214.95</v>
      </c>
      <c r="I146" s="152"/>
      <c r="J146" s="153">
        <f>ROUND(I146*H146,2)</f>
        <v>0</v>
      </c>
      <c r="K146" s="149" t="s">
        <v>188</v>
      </c>
      <c r="L146" s="34"/>
      <c r="M146" s="154" t="s">
        <v>3</v>
      </c>
      <c r="N146" s="155" t="s">
        <v>42</v>
      </c>
      <c r="O146" s="54"/>
      <c r="P146" s="156">
        <f>O146*H146</f>
        <v>0</v>
      </c>
      <c r="Q146" s="156">
        <v>0</v>
      </c>
      <c r="R146" s="156">
        <f>Q146*H146</f>
        <v>0</v>
      </c>
      <c r="S146" s="156">
        <v>0</v>
      </c>
      <c r="T146" s="157">
        <f>S146*H146</f>
        <v>0</v>
      </c>
      <c r="U146" s="33"/>
      <c r="V146" s="33"/>
      <c r="W146" s="33"/>
      <c r="X146" s="33"/>
      <c r="Y146" s="33"/>
      <c r="Z146" s="33"/>
      <c r="AA146" s="33"/>
      <c r="AB146" s="33"/>
      <c r="AC146" s="33"/>
      <c r="AD146" s="33"/>
      <c r="AE146" s="33"/>
      <c r="AR146" s="158" t="s">
        <v>87</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87</v>
      </c>
      <c r="BM146" s="158" t="s">
        <v>791</v>
      </c>
    </row>
    <row r="147" spans="2:51" s="13" customFormat="1" ht="12">
      <c r="B147" s="160"/>
      <c r="D147" s="343" t="s">
        <v>190</v>
      </c>
      <c r="F147" s="162" t="s">
        <v>255</v>
      </c>
      <c r="H147" s="163">
        <v>214.95</v>
      </c>
      <c r="I147" s="164"/>
      <c r="L147" s="160"/>
      <c r="M147" s="165"/>
      <c r="N147" s="166"/>
      <c r="O147" s="166"/>
      <c r="P147" s="166"/>
      <c r="Q147" s="166"/>
      <c r="R147" s="166"/>
      <c r="S147" s="166"/>
      <c r="T147" s="167"/>
      <c r="AT147" s="161" t="s">
        <v>190</v>
      </c>
      <c r="AU147" s="161" t="s">
        <v>79</v>
      </c>
      <c r="AV147" s="13" t="s">
        <v>79</v>
      </c>
      <c r="AW147" s="13" t="s">
        <v>4</v>
      </c>
      <c r="AX147" s="13" t="s">
        <v>15</v>
      </c>
      <c r="AY147" s="161" t="s">
        <v>182</v>
      </c>
    </row>
    <row r="148" spans="1:65" s="2" customFormat="1" ht="44.25" customHeight="1">
      <c r="A148" s="33"/>
      <c r="B148" s="146"/>
      <c r="C148" s="147" t="s">
        <v>256</v>
      </c>
      <c r="D148" s="342" t="s">
        <v>184</v>
      </c>
      <c r="E148" s="148" t="s">
        <v>257</v>
      </c>
      <c r="F148" s="149" t="s">
        <v>258</v>
      </c>
      <c r="G148" s="150" t="s">
        <v>245</v>
      </c>
      <c r="H148" s="151">
        <v>7.165</v>
      </c>
      <c r="I148" s="152"/>
      <c r="J148" s="153">
        <f>ROUND(I148*H148,2)</f>
        <v>0</v>
      </c>
      <c r="K148" s="149" t="s">
        <v>188</v>
      </c>
      <c r="L148" s="34"/>
      <c r="M148" s="154" t="s">
        <v>3</v>
      </c>
      <c r="N148" s="155" t="s">
        <v>42</v>
      </c>
      <c r="O148" s="54"/>
      <c r="P148" s="156">
        <f>O148*H148</f>
        <v>0</v>
      </c>
      <c r="Q148" s="156">
        <v>0</v>
      </c>
      <c r="R148" s="156">
        <f>Q148*H148</f>
        <v>0</v>
      </c>
      <c r="S148" s="156">
        <v>0</v>
      </c>
      <c r="T148" s="157">
        <f>S148*H148</f>
        <v>0</v>
      </c>
      <c r="U148" s="33"/>
      <c r="V148" s="33"/>
      <c r="W148" s="33"/>
      <c r="X148" s="33"/>
      <c r="Y148" s="33"/>
      <c r="Z148" s="33"/>
      <c r="AA148" s="33"/>
      <c r="AB148" s="33"/>
      <c r="AC148" s="33"/>
      <c r="AD148" s="33"/>
      <c r="AE148" s="33"/>
      <c r="AR148" s="158" t="s">
        <v>87</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87</v>
      </c>
      <c r="BM148" s="158" t="s">
        <v>792</v>
      </c>
    </row>
    <row r="149" spans="2:63" s="12" customFormat="1" ht="22.9" customHeight="1">
      <c r="B149" s="133"/>
      <c r="D149" s="344" t="s">
        <v>70</v>
      </c>
      <c r="E149" s="144" t="s">
        <v>260</v>
      </c>
      <c r="F149" s="144" t="s">
        <v>261</v>
      </c>
      <c r="I149" s="136"/>
      <c r="J149" s="145">
        <f>BK149</f>
        <v>0</v>
      </c>
      <c r="L149" s="133"/>
      <c r="M149" s="138"/>
      <c r="N149" s="139"/>
      <c r="O149" s="139"/>
      <c r="P149" s="140">
        <f>P150</f>
        <v>0</v>
      </c>
      <c r="Q149" s="139"/>
      <c r="R149" s="140">
        <f>R150</f>
        <v>0</v>
      </c>
      <c r="S149" s="139"/>
      <c r="T149" s="141">
        <f>T150</f>
        <v>0</v>
      </c>
      <c r="AR149" s="134" t="s">
        <v>15</v>
      </c>
      <c r="AT149" s="142" t="s">
        <v>70</v>
      </c>
      <c r="AU149" s="142" t="s">
        <v>15</v>
      </c>
      <c r="AY149" s="134" t="s">
        <v>182</v>
      </c>
      <c r="BK149" s="143">
        <f>BK150</f>
        <v>0</v>
      </c>
    </row>
    <row r="150" spans="1:65" s="2" customFormat="1" ht="55.5" customHeight="1">
      <c r="A150" s="33"/>
      <c r="B150" s="146"/>
      <c r="C150" s="147" t="s">
        <v>9</v>
      </c>
      <c r="D150" s="342" t="s">
        <v>184</v>
      </c>
      <c r="E150" s="148" t="s">
        <v>793</v>
      </c>
      <c r="F150" s="149" t="s">
        <v>794</v>
      </c>
      <c r="G150" s="150" t="s">
        <v>245</v>
      </c>
      <c r="H150" s="151">
        <v>1.707</v>
      </c>
      <c r="I150" s="152"/>
      <c r="J150" s="153">
        <f>ROUND(I150*H150,2)</f>
        <v>0</v>
      </c>
      <c r="K150" s="149" t="s">
        <v>188</v>
      </c>
      <c r="L150" s="34"/>
      <c r="M150" s="154" t="s">
        <v>3</v>
      </c>
      <c r="N150" s="155" t="s">
        <v>42</v>
      </c>
      <c r="O150" s="54"/>
      <c r="P150" s="156">
        <f>O150*H150</f>
        <v>0</v>
      </c>
      <c r="Q150" s="156">
        <v>0</v>
      </c>
      <c r="R150" s="156">
        <f>Q150*H150</f>
        <v>0</v>
      </c>
      <c r="S150" s="156">
        <v>0</v>
      </c>
      <c r="T150" s="157">
        <f>S150*H150</f>
        <v>0</v>
      </c>
      <c r="U150" s="33"/>
      <c r="V150" s="33"/>
      <c r="W150" s="33"/>
      <c r="X150" s="33"/>
      <c r="Y150" s="33"/>
      <c r="Z150" s="33"/>
      <c r="AA150" s="33"/>
      <c r="AB150" s="33"/>
      <c r="AC150" s="33"/>
      <c r="AD150" s="33"/>
      <c r="AE150" s="33"/>
      <c r="AR150" s="158" t="s">
        <v>87</v>
      </c>
      <c r="AT150" s="158" t="s">
        <v>184</v>
      </c>
      <c r="AU150" s="158" t="s">
        <v>79</v>
      </c>
      <c r="AY150" s="18" t="s">
        <v>182</v>
      </c>
      <c r="BE150" s="159">
        <f>IF(N150="základní",J150,0)</f>
        <v>0</v>
      </c>
      <c r="BF150" s="159">
        <f>IF(N150="snížená",J150,0)</f>
        <v>0</v>
      </c>
      <c r="BG150" s="159">
        <f>IF(N150="zákl. přenesená",J150,0)</f>
        <v>0</v>
      </c>
      <c r="BH150" s="159">
        <f>IF(N150="sníž. přenesená",J150,0)</f>
        <v>0</v>
      </c>
      <c r="BI150" s="159">
        <f>IF(N150="nulová",J150,0)</f>
        <v>0</v>
      </c>
      <c r="BJ150" s="18" t="s">
        <v>15</v>
      </c>
      <c r="BK150" s="159">
        <f>ROUND(I150*H150,2)</f>
        <v>0</v>
      </c>
      <c r="BL150" s="18" t="s">
        <v>87</v>
      </c>
      <c r="BM150" s="158" t="s">
        <v>795</v>
      </c>
    </row>
    <row r="151" spans="2:63" s="12" customFormat="1" ht="25.9" customHeight="1">
      <c r="B151" s="133"/>
      <c r="D151" s="344" t="s">
        <v>70</v>
      </c>
      <c r="E151" s="135" t="s">
        <v>265</v>
      </c>
      <c r="F151" s="135" t="s">
        <v>266</v>
      </c>
      <c r="I151" s="136"/>
      <c r="J151" s="137">
        <f>BK151</f>
        <v>0</v>
      </c>
      <c r="L151" s="133"/>
      <c r="M151" s="138"/>
      <c r="N151" s="139"/>
      <c r="O151" s="139"/>
      <c r="P151" s="140">
        <f>P152+P166+P175+P182+P192+P205+P233+P239</f>
        <v>0</v>
      </c>
      <c r="Q151" s="139"/>
      <c r="R151" s="140">
        <f>R152+R166+R175+R182+R192+R205+R233+R239</f>
        <v>0.6177783</v>
      </c>
      <c r="S151" s="139"/>
      <c r="T151" s="141">
        <f>T152+T166+T175+T182+T192+T205+T233+T239</f>
        <v>3.52682</v>
      </c>
      <c r="AR151" s="134" t="s">
        <v>79</v>
      </c>
      <c r="AT151" s="142" t="s">
        <v>70</v>
      </c>
      <c r="AU151" s="142" t="s">
        <v>71</v>
      </c>
      <c r="AY151" s="134" t="s">
        <v>182</v>
      </c>
      <c r="BK151" s="143">
        <f>BK152+BK166+BK175+BK182+BK192+BK205+BK233+BK239</f>
        <v>0</v>
      </c>
    </row>
    <row r="152" spans="2:63" s="12" customFormat="1" ht="22.9" customHeight="1">
      <c r="B152" s="133"/>
      <c r="D152" s="344" t="s">
        <v>70</v>
      </c>
      <c r="E152" s="144" t="s">
        <v>267</v>
      </c>
      <c r="F152" s="144" t="s">
        <v>268</v>
      </c>
      <c r="I152" s="136"/>
      <c r="J152" s="145">
        <f>BK152</f>
        <v>0</v>
      </c>
      <c r="L152" s="133"/>
      <c r="M152" s="138"/>
      <c r="N152" s="139"/>
      <c r="O152" s="139"/>
      <c r="P152" s="140">
        <f>SUM(P153:P165)</f>
        <v>0</v>
      </c>
      <c r="Q152" s="139"/>
      <c r="R152" s="140">
        <f>SUM(R153:R165)</f>
        <v>0.06814500000000001</v>
      </c>
      <c r="S152" s="139"/>
      <c r="T152" s="141">
        <f>SUM(T153:T165)</f>
        <v>0</v>
      </c>
      <c r="AR152" s="134" t="s">
        <v>79</v>
      </c>
      <c r="AT152" s="142" t="s">
        <v>70</v>
      </c>
      <c r="AU152" s="142" t="s">
        <v>15</v>
      </c>
      <c r="AY152" s="134" t="s">
        <v>182</v>
      </c>
      <c r="BK152" s="143">
        <f>SUM(BK153:BK165)</f>
        <v>0</v>
      </c>
    </row>
    <row r="153" spans="1:65" s="2" customFormat="1" ht="24">
      <c r="A153" s="33"/>
      <c r="B153" s="146"/>
      <c r="C153" s="147" t="s">
        <v>269</v>
      </c>
      <c r="D153" s="342" t="s">
        <v>184</v>
      </c>
      <c r="E153" s="148" t="s">
        <v>270</v>
      </c>
      <c r="F153" s="149" t="s">
        <v>271</v>
      </c>
      <c r="G153" s="150" t="s">
        <v>187</v>
      </c>
      <c r="H153" s="151">
        <v>9</v>
      </c>
      <c r="I153" s="152"/>
      <c r="J153" s="153">
        <f>ROUND(I153*H153,2)</f>
        <v>0</v>
      </c>
      <c r="K153" s="149" t="s">
        <v>188</v>
      </c>
      <c r="L153" s="34"/>
      <c r="M153" s="154" t="s">
        <v>3</v>
      </c>
      <c r="N153" s="155" t="s">
        <v>42</v>
      </c>
      <c r="O153" s="54"/>
      <c r="P153" s="156">
        <f>O153*H153</f>
        <v>0</v>
      </c>
      <c r="Q153" s="156">
        <v>0.0035</v>
      </c>
      <c r="R153" s="156">
        <f>Q153*H153</f>
        <v>0.0315</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796</v>
      </c>
    </row>
    <row r="154" spans="2:51" s="13" customFormat="1" ht="12">
      <c r="B154" s="160"/>
      <c r="D154" s="343" t="s">
        <v>190</v>
      </c>
      <c r="E154" s="161" t="s">
        <v>3</v>
      </c>
      <c r="F154" s="162" t="s">
        <v>226</v>
      </c>
      <c r="H154" s="163">
        <v>9</v>
      </c>
      <c r="I154" s="164"/>
      <c r="L154" s="160"/>
      <c r="M154" s="165"/>
      <c r="N154" s="166"/>
      <c r="O154" s="166"/>
      <c r="P154" s="166"/>
      <c r="Q154" s="166"/>
      <c r="R154" s="166"/>
      <c r="S154" s="166"/>
      <c r="T154" s="167"/>
      <c r="AT154" s="161" t="s">
        <v>190</v>
      </c>
      <c r="AU154" s="161" t="s">
        <v>79</v>
      </c>
      <c r="AV154" s="13" t="s">
        <v>79</v>
      </c>
      <c r="AW154" s="13" t="s">
        <v>33</v>
      </c>
      <c r="AX154" s="13" t="s">
        <v>15</v>
      </c>
      <c r="AY154" s="161" t="s">
        <v>182</v>
      </c>
    </row>
    <row r="155" spans="1:65" s="2" customFormat="1" ht="24">
      <c r="A155" s="33"/>
      <c r="B155" s="146"/>
      <c r="C155" s="147" t="s">
        <v>273</v>
      </c>
      <c r="D155" s="342" t="s">
        <v>184</v>
      </c>
      <c r="E155" s="148" t="s">
        <v>274</v>
      </c>
      <c r="F155" s="149" t="s">
        <v>275</v>
      </c>
      <c r="G155" s="150" t="s">
        <v>187</v>
      </c>
      <c r="H155" s="151">
        <v>10.47</v>
      </c>
      <c r="I155" s="152"/>
      <c r="J155" s="153">
        <f>ROUND(I155*H155,2)</f>
        <v>0</v>
      </c>
      <c r="K155" s="149" t="s">
        <v>188</v>
      </c>
      <c r="L155" s="34"/>
      <c r="M155" s="154" t="s">
        <v>3</v>
      </c>
      <c r="N155" s="155" t="s">
        <v>42</v>
      </c>
      <c r="O155" s="54"/>
      <c r="P155" s="156">
        <f>O155*H155</f>
        <v>0</v>
      </c>
      <c r="Q155" s="156">
        <v>0.0035</v>
      </c>
      <c r="R155" s="156">
        <f>Q155*H155</f>
        <v>0.036645000000000004</v>
      </c>
      <c r="S155" s="156">
        <v>0</v>
      </c>
      <c r="T155" s="157">
        <f>S155*H155</f>
        <v>0</v>
      </c>
      <c r="U155" s="33"/>
      <c r="V155" s="33"/>
      <c r="W155" s="33"/>
      <c r="X155" s="33"/>
      <c r="Y155" s="33"/>
      <c r="Z155" s="33"/>
      <c r="AA155" s="33"/>
      <c r="AB155" s="33"/>
      <c r="AC155" s="33"/>
      <c r="AD155" s="33"/>
      <c r="AE155" s="33"/>
      <c r="AR155" s="158" t="s">
        <v>269</v>
      </c>
      <c r="AT155" s="158" t="s">
        <v>184</v>
      </c>
      <c r="AU155" s="158" t="s">
        <v>79</v>
      </c>
      <c r="AY155" s="18" t="s">
        <v>182</v>
      </c>
      <c r="BE155" s="159">
        <f>IF(N155="základní",J155,0)</f>
        <v>0</v>
      </c>
      <c r="BF155" s="159">
        <f>IF(N155="snížená",J155,0)</f>
        <v>0</v>
      </c>
      <c r="BG155" s="159">
        <f>IF(N155="zákl. přenesená",J155,0)</f>
        <v>0</v>
      </c>
      <c r="BH155" s="159">
        <f>IF(N155="sníž. přenesená",J155,0)</f>
        <v>0</v>
      </c>
      <c r="BI155" s="159">
        <f>IF(N155="nulová",J155,0)</f>
        <v>0</v>
      </c>
      <c r="BJ155" s="18" t="s">
        <v>15</v>
      </c>
      <c r="BK155" s="159">
        <f>ROUND(I155*H155,2)</f>
        <v>0</v>
      </c>
      <c r="BL155" s="18" t="s">
        <v>269</v>
      </c>
      <c r="BM155" s="158" t="s">
        <v>797</v>
      </c>
    </row>
    <row r="156" spans="2:51" s="13" customFormat="1" ht="12">
      <c r="B156" s="160"/>
      <c r="D156" s="343" t="s">
        <v>190</v>
      </c>
      <c r="E156" s="161" t="s">
        <v>3</v>
      </c>
      <c r="F156" s="162" t="s">
        <v>277</v>
      </c>
      <c r="H156" s="163">
        <v>2.58</v>
      </c>
      <c r="I156" s="164"/>
      <c r="L156" s="160"/>
      <c r="M156" s="165"/>
      <c r="N156" s="166"/>
      <c r="O156" s="166"/>
      <c r="P156" s="166"/>
      <c r="Q156" s="166"/>
      <c r="R156" s="166"/>
      <c r="S156" s="166"/>
      <c r="T156" s="167"/>
      <c r="AT156" s="161" t="s">
        <v>190</v>
      </c>
      <c r="AU156" s="161" t="s">
        <v>79</v>
      </c>
      <c r="AV156" s="13" t="s">
        <v>79</v>
      </c>
      <c r="AW156" s="13" t="s">
        <v>33</v>
      </c>
      <c r="AX156" s="13" t="s">
        <v>71</v>
      </c>
      <c r="AY156" s="161" t="s">
        <v>182</v>
      </c>
    </row>
    <row r="157" spans="2:51" s="13" customFormat="1" ht="12">
      <c r="B157" s="160"/>
      <c r="D157" s="343" t="s">
        <v>190</v>
      </c>
      <c r="E157" s="161" t="s">
        <v>3</v>
      </c>
      <c r="F157" s="162" t="s">
        <v>278</v>
      </c>
      <c r="H157" s="163">
        <v>8.1</v>
      </c>
      <c r="I157" s="164"/>
      <c r="L157" s="160"/>
      <c r="M157" s="165"/>
      <c r="N157" s="166"/>
      <c r="O157" s="166"/>
      <c r="P157" s="166"/>
      <c r="Q157" s="166"/>
      <c r="R157" s="166"/>
      <c r="S157" s="166"/>
      <c r="T157" s="167"/>
      <c r="AT157" s="161" t="s">
        <v>190</v>
      </c>
      <c r="AU157" s="161" t="s">
        <v>79</v>
      </c>
      <c r="AV157" s="13" t="s">
        <v>79</v>
      </c>
      <c r="AW157" s="13" t="s">
        <v>33</v>
      </c>
      <c r="AX157" s="13" t="s">
        <v>71</v>
      </c>
      <c r="AY157" s="161" t="s">
        <v>182</v>
      </c>
    </row>
    <row r="158" spans="2:51" s="13" customFormat="1" ht="12">
      <c r="B158" s="160"/>
      <c r="D158" s="343" t="s">
        <v>190</v>
      </c>
      <c r="E158" s="161" t="s">
        <v>3</v>
      </c>
      <c r="F158" s="162" t="s">
        <v>279</v>
      </c>
      <c r="H158" s="163">
        <v>-0.21</v>
      </c>
      <c r="I158" s="164"/>
      <c r="L158" s="160"/>
      <c r="M158" s="165"/>
      <c r="N158" s="166"/>
      <c r="O158" s="166"/>
      <c r="P158" s="166"/>
      <c r="Q158" s="166"/>
      <c r="R158" s="166"/>
      <c r="S158" s="166"/>
      <c r="T158" s="167"/>
      <c r="AT158" s="161" t="s">
        <v>190</v>
      </c>
      <c r="AU158" s="161" t="s">
        <v>79</v>
      </c>
      <c r="AV158" s="13" t="s">
        <v>79</v>
      </c>
      <c r="AW158" s="13" t="s">
        <v>33</v>
      </c>
      <c r="AX158" s="13" t="s">
        <v>71</v>
      </c>
      <c r="AY158" s="161" t="s">
        <v>182</v>
      </c>
    </row>
    <row r="159" spans="2:51" s="14" customFormat="1" ht="12">
      <c r="B159" s="168"/>
      <c r="D159" s="343" t="s">
        <v>190</v>
      </c>
      <c r="E159" s="169" t="s">
        <v>3</v>
      </c>
      <c r="F159" s="170" t="s">
        <v>198</v>
      </c>
      <c r="H159" s="171">
        <v>10.47</v>
      </c>
      <c r="I159" s="172"/>
      <c r="L159" s="168"/>
      <c r="M159" s="173"/>
      <c r="N159" s="174"/>
      <c r="O159" s="174"/>
      <c r="P159" s="174"/>
      <c r="Q159" s="174"/>
      <c r="R159" s="174"/>
      <c r="S159" s="174"/>
      <c r="T159" s="175"/>
      <c r="AT159" s="169" t="s">
        <v>190</v>
      </c>
      <c r="AU159" s="169" t="s">
        <v>79</v>
      </c>
      <c r="AV159" s="14" t="s">
        <v>87</v>
      </c>
      <c r="AW159" s="14" t="s">
        <v>33</v>
      </c>
      <c r="AX159" s="14" t="s">
        <v>15</v>
      </c>
      <c r="AY159" s="169" t="s">
        <v>182</v>
      </c>
    </row>
    <row r="160" spans="1:65" s="2" customFormat="1" ht="48">
      <c r="A160" s="33"/>
      <c r="B160" s="146"/>
      <c r="C160" s="147" t="s">
        <v>287</v>
      </c>
      <c r="D160" s="342" t="s">
        <v>184</v>
      </c>
      <c r="E160" s="148" t="s">
        <v>798</v>
      </c>
      <c r="F160" s="149" t="s">
        <v>799</v>
      </c>
      <c r="G160" s="150" t="s">
        <v>290</v>
      </c>
      <c r="H160" s="183"/>
      <c r="I160" s="152"/>
      <c r="J160" s="153">
        <f>ROUND(I160*H160,2)</f>
        <v>0</v>
      </c>
      <c r="K160" s="149" t="s">
        <v>188</v>
      </c>
      <c r="L160" s="34"/>
      <c r="M160" s="154" t="s">
        <v>3</v>
      </c>
      <c r="N160" s="155" t="s">
        <v>42</v>
      </c>
      <c r="O160" s="54"/>
      <c r="P160" s="156">
        <f>O160*H160</f>
        <v>0</v>
      </c>
      <c r="Q160" s="156">
        <v>0</v>
      </c>
      <c r="R160" s="156">
        <f>Q160*H160</f>
        <v>0</v>
      </c>
      <c r="S160" s="156">
        <v>0</v>
      </c>
      <c r="T160" s="157">
        <f>S160*H160</f>
        <v>0</v>
      </c>
      <c r="U160" s="33"/>
      <c r="V160" s="33"/>
      <c r="W160" s="33"/>
      <c r="X160" s="33"/>
      <c r="Y160" s="33"/>
      <c r="Z160" s="33"/>
      <c r="AA160" s="33"/>
      <c r="AB160" s="33"/>
      <c r="AC160" s="33"/>
      <c r="AD160" s="33"/>
      <c r="AE160" s="33"/>
      <c r="AR160" s="158" t="s">
        <v>269</v>
      </c>
      <c r="AT160" s="158" t="s">
        <v>184</v>
      </c>
      <c r="AU160" s="158" t="s">
        <v>79</v>
      </c>
      <c r="AY160" s="18" t="s">
        <v>182</v>
      </c>
      <c r="BE160" s="159">
        <f>IF(N160="základní",J160,0)</f>
        <v>0</v>
      </c>
      <c r="BF160" s="159">
        <f>IF(N160="snížená",J160,0)</f>
        <v>0</v>
      </c>
      <c r="BG160" s="159">
        <f>IF(N160="zákl. přenesená",J160,0)</f>
        <v>0</v>
      </c>
      <c r="BH160" s="159">
        <f>IF(N160="sníž. přenesená",J160,0)</f>
        <v>0</v>
      </c>
      <c r="BI160" s="159">
        <f>IF(N160="nulová",J160,0)</f>
        <v>0</v>
      </c>
      <c r="BJ160" s="18" t="s">
        <v>15</v>
      </c>
      <c r="BK160" s="159">
        <f>ROUND(I160*H160,2)</f>
        <v>0</v>
      </c>
      <c r="BL160" s="18" t="s">
        <v>269</v>
      </c>
      <c r="BM160" s="158" t="s">
        <v>800</v>
      </c>
    </row>
    <row r="161" spans="1:65" s="2" customFormat="1" ht="21.75" customHeight="1">
      <c r="A161" s="33"/>
      <c r="B161" s="146"/>
      <c r="C161" s="147" t="s">
        <v>280</v>
      </c>
      <c r="D161" s="342" t="s">
        <v>184</v>
      </c>
      <c r="E161" s="148" t="s">
        <v>281</v>
      </c>
      <c r="F161" s="149" t="s">
        <v>282</v>
      </c>
      <c r="G161" s="150" t="s">
        <v>194</v>
      </c>
      <c r="H161" s="151">
        <v>22.7</v>
      </c>
      <c r="I161" s="152"/>
      <c r="J161" s="153">
        <f>ROUND(I161*H161,2)</f>
        <v>0</v>
      </c>
      <c r="K161" s="149" t="s">
        <v>3</v>
      </c>
      <c r="L161" s="34"/>
      <c r="M161" s="154" t="s">
        <v>3</v>
      </c>
      <c r="N161" s="155" t="s">
        <v>42</v>
      </c>
      <c r="O161" s="54"/>
      <c r="P161" s="156">
        <f>O161*H161</f>
        <v>0</v>
      </c>
      <c r="Q161" s="156">
        <v>0</v>
      </c>
      <c r="R161" s="156">
        <f>Q161*H161</f>
        <v>0</v>
      </c>
      <c r="S161" s="156">
        <v>0</v>
      </c>
      <c r="T161" s="157">
        <f>S161*H161</f>
        <v>0</v>
      </c>
      <c r="U161" s="33"/>
      <c r="V161" s="33"/>
      <c r="W161" s="33"/>
      <c r="X161" s="33"/>
      <c r="Y161" s="33"/>
      <c r="Z161" s="33"/>
      <c r="AA161" s="33"/>
      <c r="AB161" s="33"/>
      <c r="AC161" s="33"/>
      <c r="AD161" s="33"/>
      <c r="AE161" s="33"/>
      <c r="AR161" s="158" t="s">
        <v>269</v>
      </c>
      <c r="AT161" s="158" t="s">
        <v>184</v>
      </c>
      <c r="AU161" s="158" t="s">
        <v>79</v>
      </c>
      <c r="AY161" s="18" t="s">
        <v>182</v>
      </c>
      <c r="BE161" s="159">
        <f>IF(N161="základní",J161,0)</f>
        <v>0</v>
      </c>
      <c r="BF161" s="159">
        <f>IF(N161="snížená",J161,0)</f>
        <v>0</v>
      </c>
      <c r="BG161" s="159">
        <f>IF(N161="zákl. přenesená",J161,0)</f>
        <v>0</v>
      </c>
      <c r="BH161" s="159">
        <f>IF(N161="sníž. přenesená",J161,0)</f>
        <v>0</v>
      </c>
      <c r="BI161" s="159">
        <f>IF(N161="nulová",J161,0)</f>
        <v>0</v>
      </c>
      <c r="BJ161" s="18" t="s">
        <v>15</v>
      </c>
      <c r="BK161" s="159">
        <f>ROUND(I161*H161,2)</f>
        <v>0</v>
      </c>
      <c r="BL161" s="18" t="s">
        <v>269</v>
      </c>
      <c r="BM161" s="158" t="s">
        <v>801</v>
      </c>
    </row>
    <row r="162" spans="2:51" s="13" customFormat="1" ht="12">
      <c r="B162" s="160"/>
      <c r="D162" s="343" t="s">
        <v>190</v>
      </c>
      <c r="E162" s="161" t="s">
        <v>3</v>
      </c>
      <c r="F162" s="162" t="s">
        <v>284</v>
      </c>
      <c r="H162" s="163">
        <v>19.6</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43" t="s">
        <v>190</v>
      </c>
      <c r="E163" s="161" t="s">
        <v>3</v>
      </c>
      <c r="F163" s="162" t="s">
        <v>285</v>
      </c>
      <c r="H163" s="163">
        <v>4.5</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3" customFormat="1" ht="12">
      <c r="B164" s="160"/>
      <c r="D164" s="343" t="s">
        <v>190</v>
      </c>
      <c r="E164" s="161" t="s">
        <v>3</v>
      </c>
      <c r="F164" s="162" t="s">
        <v>286</v>
      </c>
      <c r="H164" s="163">
        <v>-1.4</v>
      </c>
      <c r="I164" s="164"/>
      <c r="L164" s="160"/>
      <c r="M164" s="165"/>
      <c r="N164" s="166"/>
      <c r="O164" s="166"/>
      <c r="P164" s="166"/>
      <c r="Q164" s="166"/>
      <c r="R164" s="166"/>
      <c r="S164" s="166"/>
      <c r="T164" s="167"/>
      <c r="AT164" s="161" t="s">
        <v>190</v>
      </c>
      <c r="AU164" s="161" t="s">
        <v>79</v>
      </c>
      <c r="AV164" s="13" t="s">
        <v>79</v>
      </c>
      <c r="AW164" s="13" t="s">
        <v>33</v>
      </c>
      <c r="AX164" s="13" t="s">
        <v>71</v>
      </c>
      <c r="AY164" s="161" t="s">
        <v>182</v>
      </c>
    </row>
    <row r="165" spans="2:51" s="14" customFormat="1" ht="12">
      <c r="B165" s="168"/>
      <c r="D165" s="343" t="s">
        <v>190</v>
      </c>
      <c r="E165" s="169" t="s">
        <v>3</v>
      </c>
      <c r="F165" s="170" t="s">
        <v>198</v>
      </c>
      <c r="H165" s="171">
        <v>22.7</v>
      </c>
      <c r="I165" s="172"/>
      <c r="L165" s="168"/>
      <c r="M165" s="173"/>
      <c r="N165" s="174"/>
      <c r="O165" s="174"/>
      <c r="P165" s="174"/>
      <c r="Q165" s="174"/>
      <c r="R165" s="174"/>
      <c r="S165" s="174"/>
      <c r="T165" s="175"/>
      <c r="AT165" s="169" t="s">
        <v>190</v>
      </c>
      <c r="AU165" s="169" t="s">
        <v>79</v>
      </c>
      <c r="AV165" s="14" t="s">
        <v>87</v>
      </c>
      <c r="AW165" s="14" t="s">
        <v>33</v>
      </c>
      <c r="AX165" s="14" t="s">
        <v>15</v>
      </c>
      <c r="AY165" s="169" t="s">
        <v>182</v>
      </c>
    </row>
    <row r="166" spans="2:63" s="12" customFormat="1" ht="22.9" customHeight="1">
      <c r="B166" s="133"/>
      <c r="D166" s="344" t="s">
        <v>70</v>
      </c>
      <c r="E166" s="144" t="s">
        <v>292</v>
      </c>
      <c r="F166" s="144" t="s">
        <v>293</v>
      </c>
      <c r="I166" s="136"/>
      <c r="J166" s="145">
        <f>BK166</f>
        <v>0</v>
      </c>
      <c r="L166" s="133"/>
      <c r="M166" s="138"/>
      <c r="N166" s="139"/>
      <c r="O166" s="139"/>
      <c r="P166" s="140">
        <f>SUM(P167:P174)</f>
        <v>0</v>
      </c>
      <c r="Q166" s="139"/>
      <c r="R166" s="140">
        <f>SUM(R167:R174)</f>
        <v>0</v>
      </c>
      <c r="S166" s="139"/>
      <c r="T166" s="141">
        <f>SUM(T167:T174)</f>
        <v>0</v>
      </c>
      <c r="AR166" s="134" t="s">
        <v>79</v>
      </c>
      <c r="AT166" s="142" t="s">
        <v>70</v>
      </c>
      <c r="AU166" s="142" t="s">
        <v>15</v>
      </c>
      <c r="AY166" s="134" t="s">
        <v>182</v>
      </c>
      <c r="BK166" s="143">
        <f>SUM(BK167:BK174)</f>
        <v>0</v>
      </c>
    </row>
    <row r="167" spans="1:65" s="2" customFormat="1" ht="44.25" customHeight="1">
      <c r="A167" s="33"/>
      <c r="B167" s="146"/>
      <c r="C167" s="147" t="s">
        <v>294</v>
      </c>
      <c r="D167" s="342" t="s">
        <v>184</v>
      </c>
      <c r="E167" s="148" t="s">
        <v>802</v>
      </c>
      <c r="F167" s="149" t="s">
        <v>803</v>
      </c>
      <c r="G167" s="150" t="s">
        <v>290</v>
      </c>
      <c r="H167" s="183"/>
      <c r="I167" s="152"/>
      <c r="J167" s="153">
        <f aca="true" t="shared" si="0" ref="J167:J174">ROUND(I167*H167,2)</f>
        <v>0</v>
      </c>
      <c r="K167" s="149" t="s">
        <v>188</v>
      </c>
      <c r="L167" s="34"/>
      <c r="M167" s="154" t="s">
        <v>3</v>
      </c>
      <c r="N167" s="155" t="s">
        <v>42</v>
      </c>
      <c r="O167" s="54"/>
      <c r="P167" s="156">
        <f aca="true" t="shared" si="1" ref="P167:P174">O167*H167</f>
        <v>0</v>
      </c>
      <c r="Q167" s="156">
        <v>0</v>
      </c>
      <c r="R167" s="156">
        <f aca="true" t="shared" si="2" ref="R167:R174">Q167*H167</f>
        <v>0</v>
      </c>
      <c r="S167" s="156">
        <v>0</v>
      </c>
      <c r="T167" s="157">
        <f aca="true" t="shared" si="3" ref="T167:T174">S167*H167</f>
        <v>0</v>
      </c>
      <c r="U167" s="33"/>
      <c r="V167" s="33"/>
      <c r="W167" s="33"/>
      <c r="X167" s="33"/>
      <c r="Y167" s="33"/>
      <c r="Z167" s="33"/>
      <c r="AA167" s="33"/>
      <c r="AB167" s="33"/>
      <c r="AC167" s="33"/>
      <c r="AD167" s="33"/>
      <c r="AE167" s="33"/>
      <c r="AR167" s="158" t="s">
        <v>269</v>
      </c>
      <c r="AT167" s="158" t="s">
        <v>184</v>
      </c>
      <c r="AU167" s="158" t="s">
        <v>79</v>
      </c>
      <c r="AY167" s="18" t="s">
        <v>182</v>
      </c>
      <c r="BE167" s="159">
        <f aca="true" t="shared" si="4" ref="BE167:BE174">IF(N167="základní",J167,0)</f>
        <v>0</v>
      </c>
      <c r="BF167" s="159">
        <f aca="true" t="shared" si="5" ref="BF167:BF174">IF(N167="snížená",J167,0)</f>
        <v>0</v>
      </c>
      <c r="BG167" s="159">
        <f aca="true" t="shared" si="6" ref="BG167:BG174">IF(N167="zákl. přenesená",J167,0)</f>
        <v>0</v>
      </c>
      <c r="BH167" s="159">
        <f aca="true" t="shared" si="7" ref="BH167:BH174">IF(N167="sníž. přenesená",J167,0)</f>
        <v>0</v>
      </c>
      <c r="BI167" s="159">
        <f aca="true" t="shared" si="8" ref="BI167:BI174">IF(N167="nulová",J167,0)</f>
        <v>0</v>
      </c>
      <c r="BJ167" s="18" t="s">
        <v>15</v>
      </c>
      <c r="BK167" s="159">
        <f aca="true" t="shared" si="9" ref="BK167:BK174">ROUND(I167*H167,2)</f>
        <v>0</v>
      </c>
      <c r="BL167" s="18" t="s">
        <v>269</v>
      </c>
      <c r="BM167" s="158" t="s">
        <v>804</v>
      </c>
    </row>
    <row r="168" spans="1:65" s="2" customFormat="1" ht="16.5" customHeight="1">
      <c r="A168" s="33"/>
      <c r="B168" s="146"/>
      <c r="C168" s="147" t="s">
        <v>8</v>
      </c>
      <c r="D168" s="342" t="s">
        <v>184</v>
      </c>
      <c r="E168" s="148" t="s">
        <v>298</v>
      </c>
      <c r="F168" s="149" t="s">
        <v>299</v>
      </c>
      <c r="G168" s="150" t="s">
        <v>300</v>
      </c>
      <c r="H168" s="151">
        <v>6</v>
      </c>
      <c r="I168" s="152"/>
      <c r="J168" s="153">
        <f t="shared" si="0"/>
        <v>0</v>
      </c>
      <c r="K168" s="149" t="s">
        <v>3</v>
      </c>
      <c r="L168" s="34"/>
      <c r="M168" s="154" t="s">
        <v>3</v>
      </c>
      <c r="N168" s="155" t="s">
        <v>42</v>
      </c>
      <c r="O168" s="54"/>
      <c r="P168" s="156">
        <f t="shared" si="1"/>
        <v>0</v>
      </c>
      <c r="Q168" s="156">
        <v>0</v>
      </c>
      <c r="R168" s="156">
        <f t="shared" si="2"/>
        <v>0</v>
      </c>
      <c r="S168" s="156">
        <v>0</v>
      </c>
      <c r="T168" s="157">
        <f t="shared" si="3"/>
        <v>0</v>
      </c>
      <c r="U168" s="33"/>
      <c r="V168" s="33"/>
      <c r="W168" s="33"/>
      <c r="X168" s="33"/>
      <c r="Y168" s="33"/>
      <c r="Z168" s="33"/>
      <c r="AA168" s="33"/>
      <c r="AB168" s="33"/>
      <c r="AC168" s="33"/>
      <c r="AD168" s="33"/>
      <c r="AE168" s="33"/>
      <c r="AR168" s="158" t="s">
        <v>269</v>
      </c>
      <c r="AT168" s="158" t="s">
        <v>184</v>
      </c>
      <c r="AU168" s="158" t="s">
        <v>79</v>
      </c>
      <c r="AY168" s="18" t="s">
        <v>182</v>
      </c>
      <c r="BE168" s="159">
        <f t="shared" si="4"/>
        <v>0</v>
      </c>
      <c r="BF168" s="159">
        <f t="shared" si="5"/>
        <v>0</v>
      </c>
      <c r="BG168" s="159">
        <f t="shared" si="6"/>
        <v>0</v>
      </c>
      <c r="BH168" s="159">
        <f t="shared" si="7"/>
        <v>0</v>
      </c>
      <c r="BI168" s="159">
        <f t="shared" si="8"/>
        <v>0</v>
      </c>
      <c r="BJ168" s="18" t="s">
        <v>15</v>
      </c>
      <c r="BK168" s="159">
        <f t="shared" si="9"/>
        <v>0</v>
      </c>
      <c r="BL168" s="18" t="s">
        <v>269</v>
      </c>
      <c r="BM168" s="158" t="s">
        <v>805</v>
      </c>
    </row>
    <row r="169" spans="1:65" s="2" customFormat="1" ht="16.5" customHeight="1">
      <c r="A169" s="33"/>
      <c r="B169" s="146"/>
      <c r="C169" s="147" t="s">
        <v>302</v>
      </c>
      <c r="D169" s="342" t="s">
        <v>184</v>
      </c>
      <c r="E169" s="148" t="s">
        <v>303</v>
      </c>
      <c r="F169" s="149" t="s">
        <v>304</v>
      </c>
      <c r="G169" s="150" t="s">
        <v>300</v>
      </c>
      <c r="H169" s="151">
        <v>2</v>
      </c>
      <c r="I169" s="152"/>
      <c r="J169" s="153">
        <f t="shared" si="0"/>
        <v>0</v>
      </c>
      <c r="K169" s="149" t="s">
        <v>3</v>
      </c>
      <c r="L169" s="34"/>
      <c r="M169" s="154" t="s">
        <v>3</v>
      </c>
      <c r="N169" s="155" t="s">
        <v>42</v>
      </c>
      <c r="O169" s="54"/>
      <c r="P169" s="156">
        <f t="shared" si="1"/>
        <v>0</v>
      </c>
      <c r="Q169" s="156">
        <v>0</v>
      </c>
      <c r="R169" s="156">
        <f t="shared" si="2"/>
        <v>0</v>
      </c>
      <c r="S169" s="156">
        <v>0</v>
      </c>
      <c r="T169" s="157">
        <f t="shared" si="3"/>
        <v>0</v>
      </c>
      <c r="U169" s="33"/>
      <c r="V169" s="33"/>
      <c r="W169" s="33"/>
      <c r="X169" s="33"/>
      <c r="Y169" s="33"/>
      <c r="Z169" s="33"/>
      <c r="AA169" s="33"/>
      <c r="AB169" s="33"/>
      <c r="AC169" s="33"/>
      <c r="AD169" s="33"/>
      <c r="AE169" s="33"/>
      <c r="AR169" s="158" t="s">
        <v>269</v>
      </c>
      <c r="AT169" s="158" t="s">
        <v>184</v>
      </c>
      <c r="AU169" s="158" t="s">
        <v>79</v>
      </c>
      <c r="AY169" s="18" t="s">
        <v>182</v>
      </c>
      <c r="BE169" s="159">
        <f t="shared" si="4"/>
        <v>0</v>
      </c>
      <c r="BF169" s="159">
        <f t="shared" si="5"/>
        <v>0</v>
      </c>
      <c r="BG169" s="159">
        <f t="shared" si="6"/>
        <v>0</v>
      </c>
      <c r="BH169" s="159">
        <f t="shared" si="7"/>
        <v>0</v>
      </c>
      <c r="BI169" s="159">
        <f t="shared" si="8"/>
        <v>0</v>
      </c>
      <c r="BJ169" s="18" t="s">
        <v>15</v>
      </c>
      <c r="BK169" s="159">
        <f t="shared" si="9"/>
        <v>0</v>
      </c>
      <c r="BL169" s="18" t="s">
        <v>269</v>
      </c>
      <c r="BM169" s="158" t="s">
        <v>806</v>
      </c>
    </row>
    <row r="170" spans="1:65" s="2" customFormat="1" ht="16.5" customHeight="1">
      <c r="A170" s="33"/>
      <c r="B170" s="146"/>
      <c r="C170" s="147" t="s">
        <v>306</v>
      </c>
      <c r="D170" s="342" t="s">
        <v>184</v>
      </c>
      <c r="E170" s="148" t="s">
        <v>307</v>
      </c>
      <c r="F170" s="149" t="s">
        <v>308</v>
      </c>
      <c r="G170" s="150" t="s">
        <v>300</v>
      </c>
      <c r="H170" s="151">
        <v>2</v>
      </c>
      <c r="I170" s="152"/>
      <c r="J170" s="153">
        <f t="shared" si="0"/>
        <v>0</v>
      </c>
      <c r="K170" s="149" t="s">
        <v>3</v>
      </c>
      <c r="L170" s="34"/>
      <c r="M170" s="154" t="s">
        <v>3</v>
      </c>
      <c r="N170" s="155" t="s">
        <v>42</v>
      </c>
      <c r="O170" s="54"/>
      <c r="P170" s="156">
        <f t="shared" si="1"/>
        <v>0</v>
      </c>
      <c r="Q170" s="156">
        <v>0</v>
      </c>
      <c r="R170" s="156">
        <f t="shared" si="2"/>
        <v>0</v>
      </c>
      <c r="S170" s="156">
        <v>0</v>
      </c>
      <c r="T170" s="157">
        <f t="shared" si="3"/>
        <v>0</v>
      </c>
      <c r="U170" s="33"/>
      <c r="V170" s="33"/>
      <c r="W170" s="33"/>
      <c r="X170" s="33"/>
      <c r="Y170" s="33"/>
      <c r="Z170" s="33"/>
      <c r="AA170" s="33"/>
      <c r="AB170" s="33"/>
      <c r="AC170" s="33"/>
      <c r="AD170" s="33"/>
      <c r="AE170" s="33"/>
      <c r="AR170" s="158" t="s">
        <v>269</v>
      </c>
      <c r="AT170" s="158" t="s">
        <v>184</v>
      </c>
      <c r="AU170" s="158" t="s">
        <v>79</v>
      </c>
      <c r="AY170" s="18" t="s">
        <v>182</v>
      </c>
      <c r="BE170" s="159">
        <f t="shared" si="4"/>
        <v>0</v>
      </c>
      <c r="BF170" s="159">
        <f t="shared" si="5"/>
        <v>0</v>
      </c>
      <c r="BG170" s="159">
        <f t="shared" si="6"/>
        <v>0</v>
      </c>
      <c r="BH170" s="159">
        <f t="shared" si="7"/>
        <v>0</v>
      </c>
      <c r="BI170" s="159">
        <f t="shared" si="8"/>
        <v>0</v>
      </c>
      <c r="BJ170" s="18" t="s">
        <v>15</v>
      </c>
      <c r="BK170" s="159">
        <f t="shared" si="9"/>
        <v>0</v>
      </c>
      <c r="BL170" s="18" t="s">
        <v>269</v>
      </c>
      <c r="BM170" s="158" t="s">
        <v>807</v>
      </c>
    </row>
    <row r="171" spans="1:65" s="2" customFormat="1" ht="16.5" customHeight="1">
      <c r="A171" s="33"/>
      <c r="B171" s="146"/>
      <c r="C171" s="147" t="s">
        <v>310</v>
      </c>
      <c r="D171" s="342" t="s">
        <v>184</v>
      </c>
      <c r="E171" s="148" t="s">
        <v>311</v>
      </c>
      <c r="F171" s="149" t="s">
        <v>312</v>
      </c>
      <c r="G171" s="150" t="s">
        <v>300</v>
      </c>
      <c r="H171" s="151">
        <v>2</v>
      </c>
      <c r="I171" s="152"/>
      <c r="J171" s="153">
        <f t="shared" si="0"/>
        <v>0</v>
      </c>
      <c r="K171" s="149" t="s">
        <v>3</v>
      </c>
      <c r="L171" s="34"/>
      <c r="M171" s="154" t="s">
        <v>3</v>
      </c>
      <c r="N171" s="155" t="s">
        <v>42</v>
      </c>
      <c r="O171" s="54"/>
      <c r="P171" s="156">
        <f t="shared" si="1"/>
        <v>0</v>
      </c>
      <c r="Q171" s="156">
        <v>0</v>
      </c>
      <c r="R171" s="156">
        <f t="shared" si="2"/>
        <v>0</v>
      </c>
      <c r="S171" s="156">
        <v>0</v>
      </c>
      <c r="T171" s="157">
        <f t="shared" si="3"/>
        <v>0</v>
      </c>
      <c r="U171" s="33"/>
      <c r="V171" s="33"/>
      <c r="W171" s="33"/>
      <c r="X171" s="33"/>
      <c r="Y171" s="33"/>
      <c r="Z171" s="33"/>
      <c r="AA171" s="33"/>
      <c r="AB171" s="33"/>
      <c r="AC171" s="33"/>
      <c r="AD171" s="33"/>
      <c r="AE171" s="33"/>
      <c r="AR171" s="158" t="s">
        <v>269</v>
      </c>
      <c r="AT171" s="158" t="s">
        <v>184</v>
      </c>
      <c r="AU171" s="158" t="s">
        <v>79</v>
      </c>
      <c r="AY171" s="18" t="s">
        <v>182</v>
      </c>
      <c r="BE171" s="159">
        <f t="shared" si="4"/>
        <v>0</v>
      </c>
      <c r="BF171" s="159">
        <f t="shared" si="5"/>
        <v>0</v>
      </c>
      <c r="BG171" s="159">
        <f t="shared" si="6"/>
        <v>0</v>
      </c>
      <c r="BH171" s="159">
        <f t="shared" si="7"/>
        <v>0</v>
      </c>
      <c r="BI171" s="159">
        <f t="shared" si="8"/>
        <v>0</v>
      </c>
      <c r="BJ171" s="18" t="s">
        <v>15</v>
      </c>
      <c r="BK171" s="159">
        <f t="shared" si="9"/>
        <v>0</v>
      </c>
      <c r="BL171" s="18" t="s">
        <v>269</v>
      </c>
      <c r="BM171" s="158" t="s">
        <v>808</v>
      </c>
    </row>
    <row r="172" spans="1:65" s="2" customFormat="1" ht="16.5" customHeight="1">
      <c r="A172" s="33"/>
      <c r="B172" s="146"/>
      <c r="C172" s="147" t="s">
        <v>314</v>
      </c>
      <c r="D172" s="342" t="s">
        <v>184</v>
      </c>
      <c r="E172" s="148" t="s">
        <v>315</v>
      </c>
      <c r="F172" s="149" t="s">
        <v>316</v>
      </c>
      <c r="G172" s="150" t="s">
        <v>300</v>
      </c>
      <c r="H172" s="151">
        <v>2</v>
      </c>
      <c r="I172" s="152"/>
      <c r="J172" s="153">
        <f t="shared" si="0"/>
        <v>0</v>
      </c>
      <c r="K172" s="149" t="s">
        <v>3</v>
      </c>
      <c r="L172" s="34"/>
      <c r="M172" s="154" t="s">
        <v>3</v>
      </c>
      <c r="N172" s="155" t="s">
        <v>42</v>
      </c>
      <c r="O172" s="54"/>
      <c r="P172" s="156">
        <f t="shared" si="1"/>
        <v>0</v>
      </c>
      <c r="Q172" s="156">
        <v>0</v>
      </c>
      <c r="R172" s="156">
        <f t="shared" si="2"/>
        <v>0</v>
      </c>
      <c r="S172" s="156">
        <v>0</v>
      </c>
      <c r="T172" s="157">
        <f t="shared" si="3"/>
        <v>0</v>
      </c>
      <c r="U172" s="33"/>
      <c r="V172" s="33"/>
      <c r="W172" s="33"/>
      <c r="X172" s="33"/>
      <c r="Y172" s="33"/>
      <c r="Z172" s="33"/>
      <c r="AA172" s="33"/>
      <c r="AB172" s="33"/>
      <c r="AC172" s="33"/>
      <c r="AD172" s="33"/>
      <c r="AE172" s="33"/>
      <c r="AR172" s="158" t="s">
        <v>269</v>
      </c>
      <c r="AT172" s="158" t="s">
        <v>184</v>
      </c>
      <c r="AU172" s="158" t="s">
        <v>79</v>
      </c>
      <c r="AY172" s="18" t="s">
        <v>182</v>
      </c>
      <c r="BE172" s="159">
        <f t="shared" si="4"/>
        <v>0</v>
      </c>
      <c r="BF172" s="159">
        <f t="shared" si="5"/>
        <v>0</v>
      </c>
      <c r="BG172" s="159">
        <f t="shared" si="6"/>
        <v>0</v>
      </c>
      <c r="BH172" s="159">
        <f t="shared" si="7"/>
        <v>0</v>
      </c>
      <c r="BI172" s="159">
        <f t="shared" si="8"/>
        <v>0</v>
      </c>
      <c r="BJ172" s="18" t="s">
        <v>15</v>
      </c>
      <c r="BK172" s="159">
        <f t="shared" si="9"/>
        <v>0</v>
      </c>
      <c r="BL172" s="18" t="s">
        <v>269</v>
      </c>
      <c r="BM172" s="158" t="s">
        <v>809</v>
      </c>
    </row>
    <row r="173" spans="1:65" s="2" customFormat="1" ht="16.5" customHeight="1">
      <c r="A173" s="33"/>
      <c r="B173" s="146"/>
      <c r="C173" s="147" t="s">
        <v>318</v>
      </c>
      <c r="D173" s="342" t="s">
        <v>184</v>
      </c>
      <c r="E173" s="148" t="s">
        <v>319</v>
      </c>
      <c r="F173" s="149" t="s">
        <v>320</v>
      </c>
      <c r="G173" s="150" t="s">
        <v>300</v>
      </c>
      <c r="H173" s="151">
        <v>2</v>
      </c>
      <c r="I173" s="152"/>
      <c r="J173" s="153">
        <f t="shared" si="0"/>
        <v>0</v>
      </c>
      <c r="K173" s="149" t="s">
        <v>3</v>
      </c>
      <c r="L173" s="34"/>
      <c r="M173" s="154" t="s">
        <v>3</v>
      </c>
      <c r="N173" s="155" t="s">
        <v>42</v>
      </c>
      <c r="O173" s="54"/>
      <c r="P173" s="156">
        <f t="shared" si="1"/>
        <v>0</v>
      </c>
      <c r="Q173" s="156">
        <v>0</v>
      </c>
      <c r="R173" s="156">
        <f t="shared" si="2"/>
        <v>0</v>
      </c>
      <c r="S173" s="156">
        <v>0</v>
      </c>
      <c r="T173" s="157">
        <f t="shared" si="3"/>
        <v>0</v>
      </c>
      <c r="U173" s="33"/>
      <c r="V173" s="33"/>
      <c r="W173" s="33"/>
      <c r="X173" s="33"/>
      <c r="Y173" s="33"/>
      <c r="Z173" s="33"/>
      <c r="AA173" s="33"/>
      <c r="AB173" s="33"/>
      <c r="AC173" s="33"/>
      <c r="AD173" s="33"/>
      <c r="AE173" s="33"/>
      <c r="AR173" s="158" t="s">
        <v>269</v>
      </c>
      <c r="AT173" s="158" t="s">
        <v>184</v>
      </c>
      <c r="AU173" s="158" t="s">
        <v>79</v>
      </c>
      <c r="AY173" s="18" t="s">
        <v>182</v>
      </c>
      <c r="BE173" s="159">
        <f t="shared" si="4"/>
        <v>0</v>
      </c>
      <c r="BF173" s="159">
        <f t="shared" si="5"/>
        <v>0</v>
      </c>
      <c r="BG173" s="159">
        <f t="shared" si="6"/>
        <v>0</v>
      </c>
      <c r="BH173" s="159">
        <f t="shared" si="7"/>
        <v>0</v>
      </c>
      <c r="BI173" s="159">
        <f t="shared" si="8"/>
        <v>0</v>
      </c>
      <c r="BJ173" s="18" t="s">
        <v>15</v>
      </c>
      <c r="BK173" s="159">
        <f t="shared" si="9"/>
        <v>0</v>
      </c>
      <c r="BL173" s="18" t="s">
        <v>269</v>
      </c>
      <c r="BM173" s="158" t="s">
        <v>810</v>
      </c>
    </row>
    <row r="174" spans="1:65" s="2" customFormat="1" ht="16.5" customHeight="1">
      <c r="A174" s="33"/>
      <c r="B174" s="146"/>
      <c r="C174" s="147" t="s">
        <v>322</v>
      </c>
      <c r="D174" s="342" t="s">
        <v>184</v>
      </c>
      <c r="E174" s="148" t="s">
        <v>323</v>
      </c>
      <c r="F174" s="149" t="s">
        <v>324</v>
      </c>
      <c r="G174" s="150" t="s">
        <v>300</v>
      </c>
      <c r="H174" s="151">
        <v>2</v>
      </c>
      <c r="I174" s="152"/>
      <c r="J174" s="153">
        <f t="shared" si="0"/>
        <v>0</v>
      </c>
      <c r="K174" s="149" t="s">
        <v>3</v>
      </c>
      <c r="L174" s="34"/>
      <c r="M174" s="154" t="s">
        <v>3</v>
      </c>
      <c r="N174" s="155" t="s">
        <v>42</v>
      </c>
      <c r="O174" s="54"/>
      <c r="P174" s="156">
        <f t="shared" si="1"/>
        <v>0</v>
      </c>
      <c r="Q174" s="156">
        <v>0</v>
      </c>
      <c r="R174" s="156">
        <f t="shared" si="2"/>
        <v>0</v>
      </c>
      <c r="S174" s="156">
        <v>0</v>
      </c>
      <c r="T174" s="157">
        <f t="shared" si="3"/>
        <v>0</v>
      </c>
      <c r="U174" s="33"/>
      <c r="V174" s="33"/>
      <c r="W174" s="33"/>
      <c r="X174" s="33"/>
      <c r="Y174" s="33"/>
      <c r="Z174" s="33"/>
      <c r="AA174" s="33"/>
      <c r="AB174" s="33"/>
      <c r="AC174" s="33"/>
      <c r="AD174" s="33"/>
      <c r="AE174" s="33"/>
      <c r="AR174" s="158" t="s">
        <v>269</v>
      </c>
      <c r="AT174" s="158" t="s">
        <v>184</v>
      </c>
      <c r="AU174" s="158" t="s">
        <v>79</v>
      </c>
      <c r="AY174" s="18" t="s">
        <v>182</v>
      </c>
      <c r="BE174" s="159">
        <f t="shared" si="4"/>
        <v>0</v>
      </c>
      <c r="BF174" s="159">
        <f t="shared" si="5"/>
        <v>0</v>
      </c>
      <c r="BG174" s="159">
        <f t="shared" si="6"/>
        <v>0</v>
      </c>
      <c r="BH174" s="159">
        <f t="shared" si="7"/>
        <v>0</v>
      </c>
      <c r="BI174" s="159">
        <f t="shared" si="8"/>
        <v>0</v>
      </c>
      <c r="BJ174" s="18" t="s">
        <v>15</v>
      </c>
      <c r="BK174" s="159">
        <f t="shared" si="9"/>
        <v>0</v>
      </c>
      <c r="BL174" s="18" t="s">
        <v>269</v>
      </c>
      <c r="BM174" s="158" t="s">
        <v>811</v>
      </c>
    </row>
    <row r="175" spans="2:63" s="12" customFormat="1" ht="22.9" customHeight="1">
      <c r="B175" s="133"/>
      <c r="D175" s="344" t="s">
        <v>70</v>
      </c>
      <c r="E175" s="144" t="s">
        <v>326</v>
      </c>
      <c r="F175" s="144" t="s">
        <v>327</v>
      </c>
      <c r="I175" s="136"/>
      <c r="J175" s="145">
        <f>BK175</f>
        <v>0</v>
      </c>
      <c r="L175" s="133"/>
      <c r="M175" s="138"/>
      <c r="N175" s="139"/>
      <c r="O175" s="139"/>
      <c r="P175" s="140">
        <f>SUM(P176:P181)</f>
        <v>0</v>
      </c>
      <c r="Q175" s="139"/>
      <c r="R175" s="140">
        <f>SUM(R176:R181)</f>
        <v>0.11364</v>
      </c>
      <c r="S175" s="139"/>
      <c r="T175" s="141">
        <f>SUM(T176:T181)</f>
        <v>0.15489</v>
      </c>
      <c r="AR175" s="134" t="s">
        <v>79</v>
      </c>
      <c r="AT175" s="142" t="s">
        <v>70</v>
      </c>
      <c r="AU175" s="142" t="s">
        <v>15</v>
      </c>
      <c r="AY175" s="134" t="s">
        <v>182</v>
      </c>
      <c r="BK175" s="143">
        <f>SUM(BK176:BK181)</f>
        <v>0</v>
      </c>
    </row>
    <row r="176" spans="1:65" s="2" customFormat="1" ht="48">
      <c r="A176" s="33"/>
      <c r="B176" s="146"/>
      <c r="C176" s="147" t="s">
        <v>328</v>
      </c>
      <c r="D176" s="342" t="s">
        <v>184</v>
      </c>
      <c r="E176" s="148" t="s">
        <v>329</v>
      </c>
      <c r="F176" s="149" t="s">
        <v>330</v>
      </c>
      <c r="G176" s="150" t="s">
        <v>187</v>
      </c>
      <c r="H176" s="151">
        <v>9</v>
      </c>
      <c r="I176" s="152"/>
      <c r="J176" s="153">
        <f>ROUND(I176*H176,2)</f>
        <v>0</v>
      </c>
      <c r="K176" s="149" t="s">
        <v>3</v>
      </c>
      <c r="L176" s="34"/>
      <c r="M176" s="154" t="s">
        <v>3</v>
      </c>
      <c r="N176" s="155" t="s">
        <v>42</v>
      </c>
      <c r="O176" s="54"/>
      <c r="P176" s="156">
        <f>O176*H176</f>
        <v>0</v>
      </c>
      <c r="Q176" s="156">
        <v>0.01254</v>
      </c>
      <c r="R176" s="156">
        <f>Q176*H176</f>
        <v>0.11286</v>
      </c>
      <c r="S176" s="156">
        <v>0</v>
      </c>
      <c r="T176" s="157">
        <f>S176*H176</f>
        <v>0</v>
      </c>
      <c r="U176" s="33"/>
      <c r="V176" s="33"/>
      <c r="W176" s="33"/>
      <c r="X176" s="33"/>
      <c r="Y176" s="33"/>
      <c r="Z176" s="33"/>
      <c r="AA176" s="33"/>
      <c r="AB176" s="33"/>
      <c r="AC176" s="33"/>
      <c r="AD176" s="33"/>
      <c r="AE176" s="33"/>
      <c r="AR176" s="158" t="s">
        <v>269</v>
      </c>
      <c r="AT176" s="158" t="s">
        <v>184</v>
      </c>
      <c r="AU176" s="158" t="s">
        <v>79</v>
      </c>
      <c r="AY176" s="18" t="s">
        <v>182</v>
      </c>
      <c r="BE176" s="159">
        <f>IF(N176="základní",J176,0)</f>
        <v>0</v>
      </c>
      <c r="BF176" s="159">
        <f>IF(N176="snížená",J176,0)</f>
        <v>0</v>
      </c>
      <c r="BG176" s="159">
        <f>IF(N176="zákl. přenesená",J176,0)</f>
        <v>0</v>
      </c>
      <c r="BH176" s="159">
        <f>IF(N176="sníž. přenesená",J176,0)</f>
        <v>0</v>
      </c>
      <c r="BI176" s="159">
        <f>IF(N176="nulová",J176,0)</f>
        <v>0</v>
      </c>
      <c r="BJ176" s="18" t="s">
        <v>15</v>
      </c>
      <c r="BK176" s="159">
        <f>ROUND(I176*H176,2)</f>
        <v>0</v>
      </c>
      <c r="BL176" s="18" t="s">
        <v>269</v>
      </c>
      <c r="BM176" s="158" t="s">
        <v>812</v>
      </c>
    </row>
    <row r="177" spans="2:51" s="13" customFormat="1" ht="12">
      <c r="B177" s="160"/>
      <c r="D177" s="343" t="s">
        <v>190</v>
      </c>
      <c r="E177" s="161" t="s">
        <v>3</v>
      </c>
      <c r="F177" s="162" t="s">
        <v>226</v>
      </c>
      <c r="H177" s="163">
        <v>9</v>
      </c>
      <c r="I177" s="164"/>
      <c r="L177" s="160"/>
      <c r="M177" s="165"/>
      <c r="N177" s="166"/>
      <c r="O177" s="166"/>
      <c r="P177" s="166"/>
      <c r="Q177" s="166"/>
      <c r="R177" s="166"/>
      <c r="S177" s="166"/>
      <c r="T177" s="167"/>
      <c r="AT177" s="161" t="s">
        <v>190</v>
      </c>
      <c r="AU177" s="161" t="s">
        <v>79</v>
      </c>
      <c r="AV177" s="13" t="s">
        <v>79</v>
      </c>
      <c r="AW177" s="13" t="s">
        <v>33</v>
      </c>
      <c r="AX177" s="13" t="s">
        <v>15</v>
      </c>
      <c r="AY177" s="161" t="s">
        <v>182</v>
      </c>
    </row>
    <row r="178" spans="1:65" s="2" customFormat="1" ht="48">
      <c r="A178" s="33"/>
      <c r="B178" s="146"/>
      <c r="C178" s="147" t="s">
        <v>332</v>
      </c>
      <c r="D178" s="342" t="s">
        <v>184</v>
      </c>
      <c r="E178" s="148" t="s">
        <v>333</v>
      </c>
      <c r="F178" s="149" t="s">
        <v>334</v>
      </c>
      <c r="G178" s="150" t="s">
        <v>187</v>
      </c>
      <c r="H178" s="151">
        <v>9</v>
      </c>
      <c r="I178" s="152"/>
      <c r="J178" s="153">
        <f>ROUND(I178*H178,2)</f>
        <v>0</v>
      </c>
      <c r="K178" s="149" t="s">
        <v>188</v>
      </c>
      <c r="L178" s="34"/>
      <c r="M178" s="154" t="s">
        <v>3</v>
      </c>
      <c r="N178" s="155" t="s">
        <v>42</v>
      </c>
      <c r="O178" s="54"/>
      <c r="P178" s="156">
        <f>O178*H178</f>
        <v>0</v>
      </c>
      <c r="Q178" s="156">
        <v>0</v>
      </c>
      <c r="R178" s="156">
        <f>Q178*H178</f>
        <v>0</v>
      </c>
      <c r="S178" s="156">
        <v>0.01721</v>
      </c>
      <c r="T178" s="157">
        <f>S178*H178</f>
        <v>0.15489</v>
      </c>
      <c r="U178" s="33"/>
      <c r="V178" s="33"/>
      <c r="W178" s="33"/>
      <c r="X178" s="33"/>
      <c r="Y178" s="33"/>
      <c r="Z178" s="33"/>
      <c r="AA178" s="33"/>
      <c r="AB178" s="33"/>
      <c r="AC178" s="33"/>
      <c r="AD178" s="33"/>
      <c r="AE178" s="33"/>
      <c r="AR178" s="158" t="s">
        <v>269</v>
      </c>
      <c r="AT178" s="158" t="s">
        <v>184</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813</v>
      </c>
    </row>
    <row r="179" spans="1:65" s="2" customFormat="1" ht="33" customHeight="1">
      <c r="A179" s="33"/>
      <c r="B179" s="146"/>
      <c r="C179" s="147" t="s">
        <v>336</v>
      </c>
      <c r="D179" s="342" t="s">
        <v>184</v>
      </c>
      <c r="E179" s="148" t="s">
        <v>337</v>
      </c>
      <c r="F179" s="149" t="s">
        <v>338</v>
      </c>
      <c r="G179" s="150" t="s">
        <v>300</v>
      </c>
      <c r="H179" s="151">
        <v>2</v>
      </c>
      <c r="I179" s="152"/>
      <c r="J179" s="153">
        <f>ROUND(I179*H179,2)</f>
        <v>0</v>
      </c>
      <c r="K179" s="149" t="s">
        <v>3</v>
      </c>
      <c r="L179" s="34"/>
      <c r="M179" s="154" t="s">
        <v>3</v>
      </c>
      <c r="N179" s="155" t="s">
        <v>42</v>
      </c>
      <c r="O179" s="54"/>
      <c r="P179" s="156">
        <f>O179*H179</f>
        <v>0</v>
      </c>
      <c r="Q179" s="156">
        <v>3E-05</v>
      </c>
      <c r="R179" s="156">
        <f>Q179*H179</f>
        <v>6E-05</v>
      </c>
      <c r="S179" s="156">
        <v>0</v>
      </c>
      <c r="T179" s="157">
        <f>S179*H179</f>
        <v>0</v>
      </c>
      <c r="U179" s="33"/>
      <c r="V179" s="33"/>
      <c r="W179" s="33"/>
      <c r="X179" s="33"/>
      <c r="Y179" s="33"/>
      <c r="Z179" s="33"/>
      <c r="AA179" s="33"/>
      <c r="AB179" s="33"/>
      <c r="AC179" s="33"/>
      <c r="AD179" s="33"/>
      <c r="AE179" s="33"/>
      <c r="AR179" s="158" t="s">
        <v>269</v>
      </c>
      <c r="AT179" s="158" t="s">
        <v>184</v>
      </c>
      <c r="AU179" s="158" t="s">
        <v>79</v>
      </c>
      <c r="AY179" s="18" t="s">
        <v>182</v>
      </c>
      <c r="BE179" s="159">
        <f>IF(N179="základní",J179,0)</f>
        <v>0</v>
      </c>
      <c r="BF179" s="159">
        <f>IF(N179="snížená",J179,0)</f>
        <v>0</v>
      </c>
      <c r="BG179" s="159">
        <f>IF(N179="zákl. přenesená",J179,0)</f>
        <v>0</v>
      </c>
      <c r="BH179" s="159">
        <f>IF(N179="sníž. přenesená",J179,0)</f>
        <v>0</v>
      </c>
      <c r="BI179" s="159">
        <f>IF(N179="nulová",J179,0)</f>
        <v>0</v>
      </c>
      <c r="BJ179" s="18" t="s">
        <v>15</v>
      </c>
      <c r="BK179" s="159">
        <f>ROUND(I179*H179,2)</f>
        <v>0</v>
      </c>
      <c r="BL179" s="18" t="s">
        <v>269</v>
      </c>
      <c r="BM179" s="158" t="s">
        <v>814</v>
      </c>
    </row>
    <row r="180" spans="1:65" s="2" customFormat="1" ht="21.75" customHeight="1">
      <c r="A180" s="33"/>
      <c r="B180" s="146"/>
      <c r="C180" s="184" t="s">
        <v>340</v>
      </c>
      <c r="D180" s="345" t="s">
        <v>341</v>
      </c>
      <c r="E180" s="185" t="s">
        <v>342</v>
      </c>
      <c r="F180" s="186" t="s">
        <v>343</v>
      </c>
      <c r="G180" s="187" t="s">
        <v>300</v>
      </c>
      <c r="H180" s="188">
        <v>2</v>
      </c>
      <c r="I180" s="189"/>
      <c r="J180" s="190">
        <f>ROUND(I180*H180,2)</f>
        <v>0</v>
      </c>
      <c r="K180" s="186" t="s">
        <v>3</v>
      </c>
      <c r="L180" s="191"/>
      <c r="M180" s="192" t="s">
        <v>3</v>
      </c>
      <c r="N180" s="193" t="s">
        <v>42</v>
      </c>
      <c r="O180" s="54"/>
      <c r="P180" s="156">
        <f>O180*H180</f>
        <v>0</v>
      </c>
      <c r="Q180" s="156">
        <v>0.00036</v>
      </c>
      <c r="R180" s="156">
        <f>Q180*H180</f>
        <v>0.00072</v>
      </c>
      <c r="S180" s="156">
        <v>0</v>
      </c>
      <c r="T180" s="157">
        <f>S180*H180</f>
        <v>0</v>
      </c>
      <c r="U180" s="33"/>
      <c r="V180" s="33"/>
      <c r="W180" s="33"/>
      <c r="X180" s="33"/>
      <c r="Y180" s="33"/>
      <c r="Z180" s="33"/>
      <c r="AA180" s="33"/>
      <c r="AB180" s="33"/>
      <c r="AC180" s="33"/>
      <c r="AD180" s="33"/>
      <c r="AE180" s="33"/>
      <c r="AR180" s="158" t="s">
        <v>344</v>
      </c>
      <c r="AT180" s="158" t="s">
        <v>341</v>
      </c>
      <c r="AU180" s="158" t="s">
        <v>79</v>
      </c>
      <c r="AY180" s="18" t="s">
        <v>182</v>
      </c>
      <c r="BE180" s="159">
        <f>IF(N180="základní",J180,0)</f>
        <v>0</v>
      </c>
      <c r="BF180" s="159">
        <f>IF(N180="snížená",J180,0)</f>
        <v>0</v>
      </c>
      <c r="BG180" s="159">
        <f>IF(N180="zákl. přenesená",J180,0)</f>
        <v>0</v>
      </c>
      <c r="BH180" s="159">
        <f>IF(N180="sníž. přenesená",J180,0)</f>
        <v>0</v>
      </c>
      <c r="BI180" s="159">
        <f>IF(N180="nulová",J180,0)</f>
        <v>0</v>
      </c>
      <c r="BJ180" s="18" t="s">
        <v>15</v>
      </c>
      <c r="BK180" s="159">
        <f>ROUND(I180*H180,2)</f>
        <v>0</v>
      </c>
      <c r="BL180" s="18" t="s">
        <v>269</v>
      </c>
      <c r="BM180" s="158" t="s">
        <v>815</v>
      </c>
    </row>
    <row r="181" spans="1:65" s="2" customFormat="1" ht="48">
      <c r="A181" s="33"/>
      <c r="B181" s="146"/>
      <c r="C181" s="147" t="s">
        <v>344</v>
      </c>
      <c r="D181" s="342" t="s">
        <v>184</v>
      </c>
      <c r="E181" s="148" t="s">
        <v>816</v>
      </c>
      <c r="F181" s="149" t="s">
        <v>817</v>
      </c>
      <c r="G181" s="150" t="s">
        <v>290</v>
      </c>
      <c r="H181" s="183"/>
      <c r="I181" s="152"/>
      <c r="J181" s="153">
        <f>ROUND(I181*H181,2)</f>
        <v>0</v>
      </c>
      <c r="K181" s="149" t="s">
        <v>188</v>
      </c>
      <c r="L181" s="34"/>
      <c r="M181" s="154" t="s">
        <v>3</v>
      </c>
      <c r="N181" s="155" t="s">
        <v>42</v>
      </c>
      <c r="O181" s="54"/>
      <c r="P181" s="156">
        <f>O181*H181</f>
        <v>0</v>
      </c>
      <c r="Q181" s="156">
        <v>0</v>
      </c>
      <c r="R181" s="156">
        <f>Q181*H181</f>
        <v>0</v>
      </c>
      <c r="S181" s="156">
        <v>0</v>
      </c>
      <c r="T181" s="157">
        <f>S181*H181</f>
        <v>0</v>
      </c>
      <c r="U181" s="33"/>
      <c r="V181" s="33"/>
      <c r="W181" s="33"/>
      <c r="X181" s="33"/>
      <c r="Y181" s="33"/>
      <c r="Z181" s="33"/>
      <c r="AA181" s="33"/>
      <c r="AB181" s="33"/>
      <c r="AC181" s="33"/>
      <c r="AD181" s="33"/>
      <c r="AE181" s="33"/>
      <c r="AR181" s="158" t="s">
        <v>269</v>
      </c>
      <c r="AT181" s="158" t="s">
        <v>184</v>
      </c>
      <c r="AU181" s="158" t="s">
        <v>79</v>
      </c>
      <c r="AY181" s="18" t="s">
        <v>182</v>
      </c>
      <c r="BE181" s="159">
        <f>IF(N181="základní",J181,0)</f>
        <v>0</v>
      </c>
      <c r="BF181" s="159">
        <f>IF(N181="snížená",J181,0)</f>
        <v>0</v>
      </c>
      <c r="BG181" s="159">
        <f>IF(N181="zákl. přenesená",J181,0)</f>
        <v>0</v>
      </c>
      <c r="BH181" s="159">
        <f>IF(N181="sníž. přenesená",J181,0)</f>
        <v>0</v>
      </c>
      <c r="BI181" s="159">
        <f>IF(N181="nulová",J181,0)</f>
        <v>0</v>
      </c>
      <c r="BJ181" s="18" t="s">
        <v>15</v>
      </c>
      <c r="BK181" s="159">
        <f>ROUND(I181*H181,2)</f>
        <v>0</v>
      </c>
      <c r="BL181" s="18" t="s">
        <v>269</v>
      </c>
      <c r="BM181" s="158" t="s">
        <v>818</v>
      </c>
    </row>
    <row r="182" spans="2:63" s="12" customFormat="1" ht="22.9" customHeight="1">
      <c r="B182" s="133"/>
      <c r="D182" s="344" t="s">
        <v>70</v>
      </c>
      <c r="E182" s="144" t="s">
        <v>349</v>
      </c>
      <c r="F182" s="144" t="s">
        <v>350</v>
      </c>
      <c r="I182" s="136"/>
      <c r="J182" s="145">
        <f>BK182</f>
        <v>0</v>
      </c>
      <c r="L182" s="133"/>
      <c r="M182" s="138"/>
      <c r="N182" s="139"/>
      <c r="O182" s="139"/>
      <c r="P182" s="140">
        <f>SUM(P183:P191)</f>
        <v>0</v>
      </c>
      <c r="Q182" s="139"/>
      <c r="R182" s="140">
        <f>SUM(R183:R191)</f>
        <v>0.05486</v>
      </c>
      <c r="S182" s="139"/>
      <c r="T182" s="141">
        <f>SUM(T183:T191)</f>
        <v>0.048</v>
      </c>
      <c r="AR182" s="134" t="s">
        <v>79</v>
      </c>
      <c r="AT182" s="142" t="s">
        <v>70</v>
      </c>
      <c r="AU182" s="142" t="s">
        <v>15</v>
      </c>
      <c r="AY182" s="134" t="s">
        <v>182</v>
      </c>
      <c r="BK182" s="143">
        <f>SUM(BK183:BK191)</f>
        <v>0</v>
      </c>
    </row>
    <row r="183" spans="1:65" s="2" customFormat="1" ht="36">
      <c r="A183" s="33"/>
      <c r="B183" s="146"/>
      <c r="C183" s="147" t="s">
        <v>351</v>
      </c>
      <c r="D183" s="342" t="s">
        <v>184</v>
      </c>
      <c r="E183" s="148" t="s">
        <v>352</v>
      </c>
      <c r="F183" s="149" t="s">
        <v>353</v>
      </c>
      <c r="G183" s="150" t="s">
        <v>300</v>
      </c>
      <c r="H183" s="151">
        <v>2</v>
      </c>
      <c r="I183" s="152"/>
      <c r="J183" s="153">
        <f aca="true" t="shared" si="10" ref="J183:J188">ROUND(I183*H183,2)</f>
        <v>0</v>
      </c>
      <c r="K183" s="149" t="s">
        <v>188</v>
      </c>
      <c r="L183" s="34"/>
      <c r="M183" s="154" t="s">
        <v>3</v>
      </c>
      <c r="N183" s="155" t="s">
        <v>42</v>
      </c>
      <c r="O183" s="54"/>
      <c r="P183" s="156">
        <f aca="true" t="shared" si="11" ref="P183:P188">O183*H183</f>
        <v>0</v>
      </c>
      <c r="Q183" s="156">
        <v>0</v>
      </c>
      <c r="R183" s="156">
        <f aca="true" t="shared" si="12" ref="R183:R188">Q183*H183</f>
        <v>0</v>
      </c>
      <c r="S183" s="156">
        <v>0</v>
      </c>
      <c r="T183" s="157">
        <f aca="true" t="shared" si="13" ref="T183:T188">S183*H183</f>
        <v>0</v>
      </c>
      <c r="U183" s="33"/>
      <c r="V183" s="33"/>
      <c r="W183" s="33"/>
      <c r="X183" s="33"/>
      <c r="Y183" s="33"/>
      <c r="Z183" s="33"/>
      <c r="AA183" s="33"/>
      <c r="AB183" s="33"/>
      <c r="AC183" s="33"/>
      <c r="AD183" s="33"/>
      <c r="AE183" s="33"/>
      <c r="AR183" s="158" t="s">
        <v>269</v>
      </c>
      <c r="AT183" s="158" t="s">
        <v>184</v>
      </c>
      <c r="AU183" s="158" t="s">
        <v>79</v>
      </c>
      <c r="AY183" s="18" t="s">
        <v>182</v>
      </c>
      <c r="BE183" s="159">
        <f aca="true" t="shared" si="14" ref="BE183:BE188">IF(N183="základní",J183,0)</f>
        <v>0</v>
      </c>
      <c r="BF183" s="159">
        <f aca="true" t="shared" si="15" ref="BF183:BF188">IF(N183="snížená",J183,0)</f>
        <v>0</v>
      </c>
      <c r="BG183" s="159">
        <f aca="true" t="shared" si="16" ref="BG183:BG188">IF(N183="zákl. přenesená",J183,0)</f>
        <v>0</v>
      </c>
      <c r="BH183" s="159">
        <f aca="true" t="shared" si="17" ref="BH183:BH188">IF(N183="sníž. přenesená",J183,0)</f>
        <v>0</v>
      </c>
      <c r="BI183" s="159">
        <f aca="true" t="shared" si="18" ref="BI183:BI188">IF(N183="nulová",J183,0)</f>
        <v>0</v>
      </c>
      <c r="BJ183" s="18" t="s">
        <v>15</v>
      </c>
      <c r="BK183" s="159">
        <f aca="true" t="shared" si="19" ref="BK183:BK188">ROUND(I183*H183,2)</f>
        <v>0</v>
      </c>
      <c r="BL183" s="18" t="s">
        <v>269</v>
      </c>
      <c r="BM183" s="158" t="s">
        <v>819</v>
      </c>
    </row>
    <row r="184" spans="1:65" s="2" customFormat="1" ht="33" customHeight="1">
      <c r="A184" s="33"/>
      <c r="B184" s="146"/>
      <c r="C184" s="184" t="s">
        <v>355</v>
      </c>
      <c r="D184" s="345" t="s">
        <v>341</v>
      </c>
      <c r="E184" s="185" t="s">
        <v>356</v>
      </c>
      <c r="F184" s="186" t="s">
        <v>357</v>
      </c>
      <c r="G184" s="187" t="s">
        <v>300</v>
      </c>
      <c r="H184" s="188">
        <v>2</v>
      </c>
      <c r="I184" s="189"/>
      <c r="J184" s="190">
        <f t="shared" si="10"/>
        <v>0</v>
      </c>
      <c r="K184" s="186" t="s">
        <v>3</v>
      </c>
      <c r="L184" s="191"/>
      <c r="M184" s="192" t="s">
        <v>3</v>
      </c>
      <c r="N184" s="193" t="s">
        <v>42</v>
      </c>
      <c r="O184" s="54"/>
      <c r="P184" s="156">
        <f t="shared" si="11"/>
        <v>0</v>
      </c>
      <c r="Q184" s="156">
        <v>0.0155</v>
      </c>
      <c r="R184" s="156">
        <f t="shared" si="12"/>
        <v>0.031</v>
      </c>
      <c r="S184" s="156">
        <v>0</v>
      </c>
      <c r="T184" s="157">
        <f t="shared" si="13"/>
        <v>0</v>
      </c>
      <c r="U184" s="33"/>
      <c r="V184" s="33"/>
      <c r="W184" s="33"/>
      <c r="X184" s="33"/>
      <c r="Y184" s="33"/>
      <c r="Z184" s="33"/>
      <c r="AA184" s="33"/>
      <c r="AB184" s="33"/>
      <c r="AC184" s="33"/>
      <c r="AD184" s="33"/>
      <c r="AE184" s="33"/>
      <c r="AR184" s="158" t="s">
        <v>344</v>
      </c>
      <c r="AT184" s="158" t="s">
        <v>341</v>
      </c>
      <c r="AU184" s="158" t="s">
        <v>79</v>
      </c>
      <c r="AY184" s="18" t="s">
        <v>182</v>
      </c>
      <c r="BE184" s="159">
        <f t="shared" si="14"/>
        <v>0</v>
      </c>
      <c r="BF184" s="159">
        <f t="shared" si="15"/>
        <v>0</v>
      </c>
      <c r="BG184" s="159">
        <f t="shared" si="16"/>
        <v>0</v>
      </c>
      <c r="BH184" s="159">
        <f t="shared" si="17"/>
        <v>0</v>
      </c>
      <c r="BI184" s="159">
        <f t="shared" si="18"/>
        <v>0</v>
      </c>
      <c r="BJ184" s="18" t="s">
        <v>15</v>
      </c>
      <c r="BK184" s="159">
        <f t="shared" si="19"/>
        <v>0</v>
      </c>
      <c r="BL184" s="18" t="s">
        <v>269</v>
      </c>
      <c r="BM184" s="158" t="s">
        <v>820</v>
      </c>
    </row>
    <row r="185" spans="1:65" s="2" customFormat="1" ht="16.5" customHeight="1">
      <c r="A185" s="33"/>
      <c r="B185" s="146"/>
      <c r="C185" s="147" t="s">
        <v>359</v>
      </c>
      <c r="D185" s="342" t="s">
        <v>184</v>
      </c>
      <c r="E185" s="148" t="s">
        <v>360</v>
      </c>
      <c r="F185" s="149" t="s">
        <v>361</v>
      </c>
      <c r="G185" s="150" t="s">
        <v>300</v>
      </c>
      <c r="H185" s="151">
        <v>2</v>
      </c>
      <c r="I185" s="152"/>
      <c r="J185" s="153">
        <f t="shared" si="10"/>
        <v>0</v>
      </c>
      <c r="K185" s="149" t="s">
        <v>188</v>
      </c>
      <c r="L185" s="34"/>
      <c r="M185" s="154" t="s">
        <v>3</v>
      </c>
      <c r="N185" s="155" t="s">
        <v>42</v>
      </c>
      <c r="O185" s="54"/>
      <c r="P185" s="156">
        <f t="shared" si="11"/>
        <v>0</v>
      </c>
      <c r="Q185" s="156">
        <v>0</v>
      </c>
      <c r="R185" s="156">
        <f t="shared" si="12"/>
        <v>0</v>
      </c>
      <c r="S185" s="156">
        <v>0</v>
      </c>
      <c r="T185" s="157">
        <f t="shared" si="13"/>
        <v>0</v>
      </c>
      <c r="U185" s="33"/>
      <c r="V185" s="33"/>
      <c r="W185" s="33"/>
      <c r="X185" s="33"/>
      <c r="Y185" s="33"/>
      <c r="Z185" s="33"/>
      <c r="AA185" s="33"/>
      <c r="AB185" s="33"/>
      <c r="AC185" s="33"/>
      <c r="AD185" s="33"/>
      <c r="AE185" s="33"/>
      <c r="AR185" s="158" t="s">
        <v>269</v>
      </c>
      <c r="AT185" s="158" t="s">
        <v>184</v>
      </c>
      <c r="AU185" s="158" t="s">
        <v>79</v>
      </c>
      <c r="AY185" s="18" t="s">
        <v>182</v>
      </c>
      <c r="BE185" s="159">
        <f t="shared" si="14"/>
        <v>0</v>
      </c>
      <c r="BF185" s="159">
        <f t="shared" si="15"/>
        <v>0</v>
      </c>
      <c r="BG185" s="159">
        <f t="shared" si="16"/>
        <v>0</v>
      </c>
      <c r="BH185" s="159">
        <f t="shared" si="17"/>
        <v>0</v>
      </c>
      <c r="BI185" s="159">
        <f t="shared" si="18"/>
        <v>0</v>
      </c>
      <c r="BJ185" s="18" t="s">
        <v>15</v>
      </c>
      <c r="BK185" s="159">
        <f t="shared" si="19"/>
        <v>0</v>
      </c>
      <c r="BL185" s="18" t="s">
        <v>269</v>
      </c>
      <c r="BM185" s="158" t="s">
        <v>821</v>
      </c>
    </row>
    <row r="186" spans="1:65" s="2" customFormat="1" ht="24">
      <c r="A186" s="33"/>
      <c r="B186" s="146"/>
      <c r="C186" s="184" t="s">
        <v>363</v>
      </c>
      <c r="D186" s="345" t="s">
        <v>341</v>
      </c>
      <c r="E186" s="185" t="s">
        <v>364</v>
      </c>
      <c r="F186" s="186" t="s">
        <v>365</v>
      </c>
      <c r="G186" s="187" t="s">
        <v>300</v>
      </c>
      <c r="H186" s="188">
        <v>2</v>
      </c>
      <c r="I186" s="189"/>
      <c r="J186" s="190">
        <f t="shared" si="10"/>
        <v>0</v>
      </c>
      <c r="K186" s="186" t="s">
        <v>3</v>
      </c>
      <c r="L186" s="191"/>
      <c r="M186" s="192" t="s">
        <v>3</v>
      </c>
      <c r="N186" s="193" t="s">
        <v>42</v>
      </c>
      <c r="O186" s="54"/>
      <c r="P186" s="156">
        <f t="shared" si="11"/>
        <v>0</v>
      </c>
      <c r="Q186" s="156">
        <v>0.00068</v>
      </c>
      <c r="R186" s="156">
        <f t="shared" si="12"/>
        <v>0.00136</v>
      </c>
      <c r="S186" s="156">
        <v>0</v>
      </c>
      <c r="T186" s="157">
        <f t="shared" si="13"/>
        <v>0</v>
      </c>
      <c r="U186" s="33"/>
      <c r="V186" s="33"/>
      <c r="W186" s="33"/>
      <c r="X186" s="33"/>
      <c r="Y186" s="33"/>
      <c r="Z186" s="33"/>
      <c r="AA186" s="33"/>
      <c r="AB186" s="33"/>
      <c r="AC186" s="33"/>
      <c r="AD186" s="33"/>
      <c r="AE186" s="33"/>
      <c r="AR186" s="158" t="s">
        <v>344</v>
      </c>
      <c r="AT186" s="158" t="s">
        <v>341</v>
      </c>
      <c r="AU186" s="158" t="s">
        <v>79</v>
      </c>
      <c r="AY186" s="18" t="s">
        <v>182</v>
      </c>
      <c r="BE186" s="159">
        <f t="shared" si="14"/>
        <v>0</v>
      </c>
      <c r="BF186" s="159">
        <f t="shared" si="15"/>
        <v>0</v>
      </c>
      <c r="BG186" s="159">
        <f t="shared" si="16"/>
        <v>0</v>
      </c>
      <c r="BH186" s="159">
        <f t="shared" si="17"/>
        <v>0</v>
      </c>
      <c r="BI186" s="159">
        <f t="shared" si="18"/>
        <v>0</v>
      </c>
      <c r="BJ186" s="18" t="s">
        <v>15</v>
      </c>
      <c r="BK186" s="159">
        <f t="shared" si="19"/>
        <v>0</v>
      </c>
      <c r="BL186" s="18" t="s">
        <v>269</v>
      </c>
      <c r="BM186" s="158" t="s">
        <v>822</v>
      </c>
    </row>
    <row r="187" spans="1:65" s="2" customFormat="1" ht="16.5" customHeight="1">
      <c r="A187" s="33"/>
      <c r="B187" s="146"/>
      <c r="C187" s="147" t="s">
        <v>367</v>
      </c>
      <c r="D187" s="342" t="s">
        <v>184</v>
      </c>
      <c r="E187" s="148" t="s">
        <v>368</v>
      </c>
      <c r="F187" s="149" t="s">
        <v>369</v>
      </c>
      <c r="G187" s="150" t="s">
        <v>300</v>
      </c>
      <c r="H187" s="151">
        <v>2</v>
      </c>
      <c r="I187" s="152"/>
      <c r="J187" s="153">
        <f t="shared" si="10"/>
        <v>0</v>
      </c>
      <c r="K187" s="149" t="s">
        <v>188</v>
      </c>
      <c r="L187" s="34"/>
      <c r="M187" s="154" t="s">
        <v>3</v>
      </c>
      <c r="N187" s="155" t="s">
        <v>42</v>
      </c>
      <c r="O187" s="54"/>
      <c r="P187" s="156">
        <f t="shared" si="11"/>
        <v>0</v>
      </c>
      <c r="Q187" s="156">
        <v>0</v>
      </c>
      <c r="R187" s="156">
        <f t="shared" si="12"/>
        <v>0</v>
      </c>
      <c r="S187" s="156">
        <v>0.024</v>
      </c>
      <c r="T187" s="157">
        <f t="shared" si="13"/>
        <v>0.048</v>
      </c>
      <c r="U187" s="33"/>
      <c r="V187" s="33"/>
      <c r="W187" s="33"/>
      <c r="X187" s="33"/>
      <c r="Y187" s="33"/>
      <c r="Z187" s="33"/>
      <c r="AA187" s="33"/>
      <c r="AB187" s="33"/>
      <c r="AC187" s="33"/>
      <c r="AD187" s="33"/>
      <c r="AE187" s="33"/>
      <c r="AR187" s="158" t="s">
        <v>269</v>
      </c>
      <c r="AT187" s="158" t="s">
        <v>184</v>
      </c>
      <c r="AU187" s="158" t="s">
        <v>79</v>
      </c>
      <c r="AY187" s="18" t="s">
        <v>182</v>
      </c>
      <c r="BE187" s="159">
        <f t="shared" si="14"/>
        <v>0</v>
      </c>
      <c r="BF187" s="159">
        <f t="shared" si="15"/>
        <v>0</v>
      </c>
      <c r="BG187" s="159">
        <f t="shared" si="16"/>
        <v>0</v>
      </c>
      <c r="BH187" s="159">
        <f t="shared" si="17"/>
        <v>0</v>
      </c>
      <c r="BI187" s="159">
        <f t="shared" si="18"/>
        <v>0</v>
      </c>
      <c r="BJ187" s="18" t="s">
        <v>15</v>
      </c>
      <c r="BK187" s="159">
        <f t="shared" si="19"/>
        <v>0</v>
      </c>
      <c r="BL187" s="18" t="s">
        <v>269</v>
      </c>
      <c r="BM187" s="158" t="s">
        <v>823</v>
      </c>
    </row>
    <row r="188" spans="1:65" s="2" customFormat="1" ht="33" customHeight="1">
      <c r="A188" s="33"/>
      <c r="B188" s="146"/>
      <c r="C188" s="147" t="s">
        <v>371</v>
      </c>
      <c r="D188" s="342" t="s">
        <v>184</v>
      </c>
      <c r="E188" s="148" t="s">
        <v>372</v>
      </c>
      <c r="F188" s="149" t="s">
        <v>373</v>
      </c>
      <c r="G188" s="150" t="s">
        <v>300</v>
      </c>
      <c r="H188" s="151">
        <v>4</v>
      </c>
      <c r="I188" s="152"/>
      <c r="J188" s="153">
        <f t="shared" si="10"/>
        <v>0</v>
      </c>
      <c r="K188" s="149" t="s">
        <v>3</v>
      </c>
      <c r="L188" s="34"/>
      <c r="M188" s="154" t="s">
        <v>3</v>
      </c>
      <c r="N188" s="155" t="s">
        <v>42</v>
      </c>
      <c r="O188" s="54"/>
      <c r="P188" s="156">
        <f t="shared" si="11"/>
        <v>0</v>
      </c>
      <c r="Q188" s="156">
        <v>0</v>
      </c>
      <c r="R188" s="156">
        <f t="shared" si="12"/>
        <v>0</v>
      </c>
      <c r="S188" s="156">
        <v>0</v>
      </c>
      <c r="T188" s="157">
        <f t="shared" si="13"/>
        <v>0</v>
      </c>
      <c r="U188" s="33"/>
      <c r="V188" s="33"/>
      <c r="W188" s="33"/>
      <c r="X188" s="33"/>
      <c r="Y188" s="33"/>
      <c r="Z188" s="33"/>
      <c r="AA188" s="33"/>
      <c r="AB188" s="33"/>
      <c r="AC188" s="33"/>
      <c r="AD188" s="33"/>
      <c r="AE188" s="33"/>
      <c r="AR188" s="158" t="s">
        <v>269</v>
      </c>
      <c r="AT188" s="158" t="s">
        <v>184</v>
      </c>
      <c r="AU188" s="158" t="s">
        <v>79</v>
      </c>
      <c r="AY188" s="18" t="s">
        <v>182</v>
      </c>
      <c r="BE188" s="159">
        <f t="shared" si="14"/>
        <v>0</v>
      </c>
      <c r="BF188" s="159">
        <f t="shared" si="15"/>
        <v>0</v>
      </c>
      <c r="BG188" s="159">
        <f t="shared" si="16"/>
        <v>0</v>
      </c>
      <c r="BH188" s="159">
        <f t="shared" si="17"/>
        <v>0</v>
      </c>
      <c r="BI188" s="159">
        <f t="shared" si="18"/>
        <v>0</v>
      </c>
      <c r="BJ188" s="18" t="s">
        <v>15</v>
      </c>
      <c r="BK188" s="159">
        <f t="shared" si="19"/>
        <v>0</v>
      </c>
      <c r="BL188" s="18" t="s">
        <v>269</v>
      </c>
      <c r="BM188" s="158" t="s">
        <v>824</v>
      </c>
    </row>
    <row r="189" spans="2:51" s="13" customFormat="1" ht="12">
      <c r="B189" s="160"/>
      <c r="D189" s="343" t="s">
        <v>190</v>
      </c>
      <c r="E189" s="161" t="s">
        <v>3</v>
      </c>
      <c r="F189" s="162" t="s">
        <v>87</v>
      </c>
      <c r="H189" s="163">
        <v>4</v>
      </c>
      <c r="I189" s="164"/>
      <c r="L189" s="160"/>
      <c r="M189" s="165"/>
      <c r="N189" s="166"/>
      <c r="O189" s="166"/>
      <c r="P189" s="166"/>
      <c r="Q189" s="166"/>
      <c r="R189" s="166"/>
      <c r="S189" s="166"/>
      <c r="T189" s="167"/>
      <c r="AT189" s="161" t="s">
        <v>190</v>
      </c>
      <c r="AU189" s="161" t="s">
        <v>79</v>
      </c>
      <c r="AV189" s="13" t="s">
        <v>79</v>
      </c>
      <c r="AW189" s="13" t="s">
        <v>33</v>
      </c>
      <c r="AX189" s="13" t="s">
        <v>15</v>
      </c>
      <c r="AY189" s="161" t="s">
        <v>182</v>
      </c>
    </row>
    <row r="190" spans="1:65" s="2" customFormat="1" ht="16.5" customHeight="1">
      <c r="A190" s="33"/>
      <c r="B190" s="146"/>
      <c r="C190" s="184" t="s">
        <v>375</v>
      </c>
      <c r="D190" s="345" t="s">
        <v>341</v>
      </c>
      <c r="E190" s="185" t="s">
        <v>376</v>
      </c>
      <c r="F190" s="186" t="s">
        <v>377</v>
      </c>
      <c r="G190" s="187" t="s">
        <v>194</v>
      </c>
      <c r="H190" s="188">
        <v>7.5</v>
      </c>
      <c r="I190" s="189"/>
      <c r="J190" s="190">
        <f>ROUND(I190*H190,2)</f>
        <v>0</v>
      </c>
      <c r="K190" s="186" t="s">
        <v>188</v>
      </c>
      <c r="L190" s="191"/>
      <c r="M190" s="192" t="s">
        <v>3</v>
      </c>
      <c r="N190" s="193" t="s">
        <v>42</v>
      </c>
      <c r="O190" s="54"/>
      <c r="P190" s="156">
        <f>O190*H190</f>
        <v>0</v>
      </c>
      <c r="Q190" s="156">
        <v>0.003</v>
      </c>
      <c r="R190" s="156">
        <f>Q190*H190</f>
        <v>0.0225</v>
      </c>
      <c r="S190" s="156">
        <v>0</v>
      </c>
      <c r="T190" s="157">
        <f>S190*H190</f>
        <v>0</v>
      </c>
      <c r="U190" s="33"/>
      <c r="V190" s="33"/>
      <c r="W190" s="33"/>
      <c r="X190" s="33"/>
      <c r="Y190" s="33"/>
      <c r="Z190" s="33"/>
      <c r="AA190" s="33"/>
      <c r="AB190" s="33"/>
      <c r="AC190" s="33"/>
      <c r="AD190" s="33"/>
      <c r="AE190" s="33"/>
      <c r="AR190" s="158" t="s">
        <v>344</v>
      </c>
      <c r="AT190" s="158" t="s">
        <v>341</v>
      </c>
      <c r="AU190" s="158" t="s">
        <v>79</v>
      </c>
      <c r="AY190" s="18" t="s">
        <v>182</v>
      </c>
      <c r="BE190" s="159">
        <f>IF(N190="základní",J190,0)</f>
        <v>0</v>
      </c>
      <c r="BF190" s="159">
        <f>IF(N190="snížená",J190,0)</f>
        <v>0</v>
      </c>
      <c r="BG190" s="159">
        <f>IF(N190="zákl. přenesená",J190,0)</f>
        <v>0</v>
      </c>
      <c r="BH190" s="159">
        <f>IF(N190="sníž. přenesená",J190,0)</f>
        <v>0</v>
      </c>
      <c r="BI190" s="159">
        <f>IF(N190="nulová",J190,0)</f>
        <v>0</v>
      </c>
      <c r="BJ190" s="18" t="s">
        <v>15</v>
      </c>
      <c r="BK190" s="159">
        <f>ROUND(I190*H190,2)</f>
        <v>0</v>
      </c>
      <c r="BL190" s="18" t="s">
        <v>269</v>
      </c>
      <c r="BM190" s="158" t="s">
        <v>825</v>
      </c>
    </row>
    <row r="191" spans="1:65" s="2" customFormat="1" ht="44.25" customHeight="1">
      <c r="A191" s="33"/>
      <c r="B191" s="146"/>
      <c r="C191" s="147" t="s">
        <v>379</v>
      </c>
      <c r="D191" s="342" t="s">
        <v>184</v>
      </c>
      <c r="E191" s="148" t="s">
        <v>826</v>
      </c>
      <c r="F191" s="149" t="s">
        <v>827</v>
      </c>
      <c r="G191" s="150" t="s">
        <v>290</v>
      </c>
      <c r="H191" s="183"/>
      <c r="I191" s="152"/>
      <c r="J191" s="153">
        <f>ROUND(I191*H191,2)</f>
        <v>0</v>
      </c>
      <c r="K191" s="149" t="s">
        <v>188</v>
      </c>
      <c r="L191" s="34"/>
      <c r="M191" s="154" t="s">
        <v>3</v>
      </c>
      <c r="N191" s="155" t="s">
        <v>42</v>
      </c>
      <c r="O191" s="54"/>
      <c r="P191" s="156">
        <f>O191*H191</f>
        <v>0</v>
      </c>
      <c r="Q191" s="156">
        <v>0</v>
      </c>
      <c r="R191" s="156">
        <f>Q191*H191</f>
        <v>0</v>
      </c>
      <c r="S191" s="156">
        <v>0</v>
      </c>
      <c r="T191" s="157">
        <f>S191*H191</f>
        <v>0</v>
      </c>
      <c r="U191" s="33"/>
      <c r="V191" s="33"/>
      <c r="W191" s="33"/>
      <c r="X191" s="33"/>
      <c r="Y191" s="33"/>
      <c r="Z191" s="33"/>
      <c r="AA191" s="33"/>
      <c r="AB191" s="33"/>
      <c r="AC191" s="33"/>
      <c r="AD191" s="33"/>
      <c r="AE191" s="33"/>
      <c r="AR191" s="158" t="s">
        <v>269</v>
      </c>
      <c r="AT191" s="158" t="s">
        <v>184</v>
      </c>
      <c r="AU191" s="158" t="s">
        <v>79</v>
      </c>
      <c r="AY191" s="18" t="s">
        <v>182</v>
      </c>
      <c r="BE191" s="159">
        <f>IF(N191="základní",J191,0)</f>
        <v>0</v>
      </c>
      <c r="BF191" s="159">
        <f>IF(N191="snížená",J191,0)</f>
        <v>0</v>
      </c>
      <c r="BG191" s="159">
        <f>IF(N191="zákl. přenesená",J191,0)</f>
        <v>0</v>
      </c>
      <c r="BH191" s="159">
        <f>IF(N191="sníž. přenesená",J191,0)</f>
        <v>0</v>
      </c>
      <c r="BI191" s="159">
        <f>IF(N191="nulová",J191,0)</f>
        <v>0</v>
      </c>
      <c r="BJ191" s="18" t="s">
        <v>15</v>
      </c>
      <c r="BK191" s="159">
        <f>ROUND(I191*H191,2)</f>
        <v>0</v>
      </c>
      <c r="BL191" s="18" t="s">
        <v>269</v>
      </c>
      <c r="BM191" s="158" t="s">
        <v>828</v>
      </c>
    </row>
    <row r="192" spans="2:63" s="12" customFormat="1" ht="22.9" customHeight="1">
      <c r="B192" s="133"/>
      <c r="D192" s="344" t="s">
        <v>70</v>
      </c>
      <c r="E192" s="144" t="s">
        <v>383</v>
      </c>
      <c r="F192" s="144" t="s">
        <v>384</v>
      </c>
      <c r="I192" s="136"/>
      <c r="J192" s="145">
        <f>BK192</f>
        <v>0</v>
      </c>
      <c r="L192" s="133"/>
      <c r="M192" s="138"/>
      <c r="N192" s="139"/>
      <c r="O192" s="139"/>
      <c r="P192" s="140">
        <f>SUM(P193:P204)</f>
        <v>0</v>
      </c>
      <c r="Q192" s="139"/>
      <c r="R192" s="140">
        <f>SUM(R193:R204)</f>
        <v>0.22612780000000002</v>
      </c>
      <c r="S192" s="139"/>
      <c r="T192" s="141">
        <f>SUM(T193:T204)</f>
        <v>0.7485299999999999</v>
      </c>
      <c r="AR192" s="134" t="s">
        <v>79</v>
      </c>
      <c r="AT192" s="142" t="s">
        <v>70</v>
      </c>
      <c r="AU192" s="142" t="s">
        <v>15</v>
      </c>
      <c r="AY192" s="134" t="s">
        <v>182</v>
      </c>
      <c r="BK192" s="143">
        <f>SUM(BK193:BK204)</f>
        <v>0</v>
      </c>
    </row>
    <row r="193" spans="1:65" s="2" customFormat="1" ht="24">
      <c r="A193" s="33"/>
      <c r="B193" s="146"/>
      <c r="C193" s="147" t="s">
        <v>385</v>
      </c>
      <c r="D193" s="342" t="s">
        <v>184</v>
      </c>
      <c r="E193" s="148" t="s">
        <v>386</v>
      </c>
      <c r="F193" s="149" t="s">
        <v>387</v>
      </c>
      <c r="G193" s="150" t="s">
        <v>187</v>
      </c>
      <c r="H193" s="151">
        <v>9</v>
      </c>
      <c r="I193" s="152"/>
      <c r="J193" s="153">
        <f>ROUND(I193*H193,2)</f>
        <v>0</v>
      </c>
      <c r="K193" s="149" t="s">
        <v>188</v>
      </c>
      <c r="L193" s="34"/>
      <c r="M193" s="154" t="s">
        <v>3</v>
      </c>
      <c r="N193" s="155" t="s">
        <v>42</v>
      </c>
      <c r="O193" s="54"/>
      <c r="P193" s="156">
        <f>O193*H193</f>
        <v>0</v>
      </c>
      <c r="Q193" s="156">
        <v>0</v>
      </c>
      <c r="R193" s="156">
        <f>Q193*H193</f>
        <v>0</v>
      </c>
      <c r="S193" s="156">
        <v>0.08317</v>
      </c>
      <c r="T193" s="157">
        <f>S193*H193</f>
        <v>0.7485299999999999</v>
      </c>
      <c r="U193" s="33"/>
      <c r="V193" s="33"/>
      <c r="W193" s="33"/>
      <c r="X193" s="33"/>
      <c r="Y193" s="33"/>
      <c r="Z193" s="33"/>
      <c r="AA193" s="33"/>
      <c r="AB193" s="33"/>
      <c r="AC193" s="33"/>
      <c r="AD193" s="33"/>
      <c r="AE193" s="33"/>
      <c r="AR193" s="158" t="s">
        <v>269</v>
      </c>
      <c r="AT193" s="158" t="s">
        <v>184</v>
      </c>
      <c r="AU193" s="158" t="s">
        <v>79</v>
      </c>
      <c r="AY193" s="18" t="s">
        <v>182</v>
      </c>
      <c r="BE193" s="159">
        <f>IF(N193="základní",J193,0)</f>
        <v>0</v>
      </c>
      <c r="BF193" s="159">
        <f>IF(N193="snížená",J193,0)</f>
        <v>0</v>
      </c>
      <c r="BG193" s="159">
        <f>IF(N193="zákl. přenesená",J193,0)</f>
        <v>0</v>
      </c>
      <c r="BH193" s="159">
        <f>IF(N193="sníž. přenesená",J193,0)</f>
        <v>0</v>
      </c>
      <c r="BI193" s="159">
        <f>IF(N193="nulová",J193,0)</f>
        <v>0</v>
      </c>
      <c r="BJ193" s="18" t="s">
        <v>15</v>
      </c>
      <c r="BK193" s="159">
        <f>ROUND(I193*H193,2)</f>
        <v>0</v>
      </c>
      <c r="BL193" s="18" t="s">
        <v>269</v>
      </c>
      <c r="BM193" s="158" t="s">
        <v>829</v>
      </c>
    </row>
    <row r="194" spans="1:65" s="2" customFormat="1" ht="36">
      <c r="A194" s="33"/>
      <c r="B194" s="146"/>
      <c r="C194" s="147" t="s">
        <v>389</v>
      </c>
      <c r="D194" s="342" t="s">
        <v>184</v>
      </c>
      <c r="E194" s="148" t="s">
        <v>390</v>
      </c>
      <c r="F194" s="149" t="s">
        <v>391</v>
      </c>
      <c r="G194" s="150" t="s">
        <v>187</v>
      </c>
      <c r="H194" s="151">
        <v>9</v>
      </c>
      <c r="I194" s="152"/>
      <c r="J194" s="153">
        <f>ROUND(I194*H194,2)</f>
        <v>0</v>
      </c>
      <c r="K194" s="149" t="s">
        <v>188</v>
      </c>
      <c r="L194" s="34"/>
      <c r="M194" s="154" t="s">
        <v>3</v>
      </c>
      <c r="N194" s="155" t="s">
        <v>42</v>
      </c>
      <c r="O194" s="54"/>
      <c r="P194" s="156">
        <f>O194*H194</f>
        <v>0</v>
      </c>
      <c r="Q194" s="156">
        <v>0.00367</v>
      </c>
      <c r="R194" s="156">
        <f>Q194*H194</f>
        <v>0.033030000000000004</v>
      </c>
      <c r="S194" s="156">
        <v>0</v>
      </c>
      <c r="T194" s="157">
        <f>S194*H194</f>
        <v>0</v>
      </c>
      <c r="U194" s="33"/>
      <c r="V194" s="33"/>
      <c r="W194" s="33"/>
      <c r="X194" s="33"/>
      <c r="Y194" s="33"/>
      <c r="Z194" s="33"/>
      <c r="AA194" s="33"/>
      <c r="AB194" s="33"/>
      <c r="AC194" s="33"/>
      <c r="AD194" s="33"/>
      <c r="AE194" s="33"/>
      <c r="AR194" s="158" t="s">
        <v>269</v>
      </c>
      <c r="AT194" s="158" t="s">
        <v>184</v>
      </c>
      <c r="AU194" s="158" t="s">
        <v>79</v>
      </c>
      <c r="AY194" s="18" t="s">
        <v>182</v>
      </c>
      <c r="BE194" s="159">
        <f>IF(N194="základní",J194,0)</f>
        <v>0</v>
      </c>
      <c r="BF194" s="159">
        <f>IF(N194="snížená",J194,0)</f>
        <v>0</v>
      </c>
      <c r="BG194" s="159">
        <f>IF(N194="zákl. přenesená",J194,0)</f>
        <v>0</v>
      </c>
      <c r="BH194" s="159">
        <f>IF(N194="sníž. přenesená",J194,0)</f>
        <v>0</v>
      </c>
      <c r="BI194" s="159">
        <f>IF(N194="nulová",J194,0)</f>
        <v>0</v>
      </c>
      <c r="BJ194" s="18" t="s">
        <v>15</v>
      </c>
      <c r="BK194" s="159">
        <f>ROUND(I194*H194,2)</f>
        <v>0</v>
      </c>
      <c r="BL194" s="18" t="s">
        <v>269</v>
      </c>
      <c r="BM194" s="158" t="s">
        <v>830</v>
      </c>
    </row>
    <row r="195" spans="2:51" s="13" customFormat="1" ht="12">
      <c r="B195" s="160"/>
      <c r="D195" s="343" t="s">
        <v>190</v>
      </c>
      <c r="E195" s="161" t="s">
        <v>3</v>
      </c>
      <c r="F195" s="162" t="s">
        <v>226</v>
      </c>
      <c r="H195" s="163">
        <v>9</v>
      </c>
      <c r="I195" s="164"/>
      <c r="L195" s="160"/>
      <c r="M195" s="165"/>
      <c r="N195" s="166"/>
      <c r="O195" s="166"/>
      <c r="P195" s="166"/>
      <c r="Q195" s="166"/>
      <c r="R195" s="166"/>
      <c r="S195" s="166"/>
      <c r="T195" s="167"/>
      <c r="AT195" s="161" t="s">
        <v>190</v>
      </c>
      <c r="AU195" s="161" t="s">
        <v>79</v>
      </c>
      <c r="AV195" s="13" t="s">
        <v>79</v>
      </c>
      <c r="AW195" s="13" t="s">
        <v>33</v>
      </c>
      <c r="AX195" s="13" t="s">
        <v>15</v>
      </c>
      <c r="AY195" s="161" t="s">
        <v>182</v>
      </c>
    </row>
    <row r="196" spans="1:65" s="2" customFormat="1" ht="24">
      <c r="A196" s="33"/>
      <c r="B196" s="146"/>
      <c r="C196" s="184" t="s">
        <v>393</v>
      </c>
      <c r="D196" s="345" t="s">
        <v>341</v>
      </c>
      <c r="E196" s="185" t="s">
        <v>394</v>
      </c>
      <c r="F196" s="186" t="s">
        <v>395</v>
      </c>
      <c r="G196" s="187" t="s">
        <v>187</v>
      </c>
      <c r="H196" s="188">
        <v>9.9</v>
      </c>
      <c r="I196" s="189"/>
      <c r="J196" s="190">
        <f>ROUND(I196*H196,2)</f>
        <v>0</v>
      </c>
      <c r="K196" s="186" t="s">
        <v>3</v>
      </c>
      <c r="L196" s="191"/>
      <c r="M196" s="192" t="s">
        <v>3</v>
      </c>
      <c r="N196" s="193" t="s">
        <v>42</v>
      </c>
      <c r="O196" s="54"/>
      <c r="P196" s="156">
        <f>O196*H196</f>
        <v>0</v>
      </c>
      <c r="Q196" s="156">
        <v>0.0192</v>
      </c>
      <c r="R196" s="156">
        <f>Q196*H196</f>
        <v>0.19008</v>
      </c>
      <c r="S196" s="156">
        <v>0</v>
      </c>
      <c r="T196" s="157">
        <f>S196*H196</f>
        <v>0</v>
      </c>
      <c r="U196" s="33"/>
      <c r="V196" s="33"/>
      <c r="W196" s="33"/>
      <c r="X196" s="33"/>
      <c r="Y196" s="33"/>
      <c r="Z196" s="33"/>
      <c r="AA196" s="33"/>
      <c r="AB196" s="33"/>
      <c r="AC196" s="33"/>
      <c r="AD196" s="33"/>
      <c r="AE196" s="33"/>
      <c r="AR196" s="158" t="s">
        <v>344</v>
      </c>
      <c r="AT196" s="158" t="s">
        <v>341</v>
      </c>
      <c r="AU196" s="158" t="s">
        <v>79</v>
      </c>
      <c r="AY196" s="18" t="s">
        <v>182</v>
      </c>
      <c r="BE196" s="159">
        <f>IF(N196="základní",J196,0)</f>
        <v>0</v>
      </c>
      <c r="BF196" s="159">
        <f>IF(N196="snížená",J196,0)</f>
        <v>0</v>
      </c>
      <c r="BG196" s="159">
        <f>IF(N196="zákl. přenesená",J196,0)</f>
        <v>0</v>
      </c>
      <c r="BH196" s="159">
        <f>IF(N196="sníž. přenesená",J196,0)</f>
        <v>0</v>
      </c>
      <c r="BI196" s="159">
        <f>IF(N196="nulová",J196,0)</f>
        <v>0</v>
      </c>
      <c r="BJ196" s="18" t="s">
        <v>15</v>
      </c>
      <c r="BK196" s="159">
        <f>ROUND(I196*H196,2)</f>
        <v>0</v>
      </c>
      <c r="BL196" s="18" t="s">
        <v>269</v>
      </c>
      <c r="BM196" s="158" t="s">
        <v>831</v>
      </c>
    </row>
    <row r="197" spans="2:51" s="13" customFormat="1" ht="12">
      <c r="B197" s="160"/>
      <c r="D197" s="343" t="s">
        <v>190</v>
      </c>
      <c r="F197" s="162" t="s">
        <v>397</v>
      </c>
      <c r="H197" s="163">
        <v>9.9</v>
      </c>
      <c r="I197" s="164"/>
      <c r="L197" s="160"/>
      <c r="M197" s="165"/>
      <c r="N197" s="166"/>
      <c r="O197" s="166"/>
      <c r="P197" s="166"/>
      <c r="Q197" s="166"/>
      <c r="R197" s="166"/>
      <c r="S197" s="166"/>
      <c r="T197" s="167"/>
      <c r="AT197" s="161" t="s">
        <v>190</v>
      </c>
      <c r="AU197" s="161" t="s">
        <v>79</v>
      </c>
      <c r="AV197" s="13" t="s">
        <v>79</v>
      </c>
      <c r="AW197" s="13" t="s">
        <v>4</v>
      </c>
      <c r="AX197" s="13" t="s">
        <v>15</v>
      </c>
      <c r="AY197" s="161" t="s">
        <v>182</v>
      </c>
    </row>
    <row r="198" spans="1:65" s="2" customFormat="1" ht="24">
      <c r="A198" s="33"/>
      <c r="B198" s="146"/>
      <c r="C198" s="147" t="s">
        <v>398</v>
      </c>
      <c r="D198" s="342" t="s">
        <v>184</v>
      </c>
      <c r="E198" s="148" t="s">
        <v>399</v>
      </c>
      <c r="F198" s="149" t="s">
        <v>400</v>
      </c>
      <c r="G198" s="150" t="s">
        <v>187</v>
      </c>
      <c r="H198" s="151">
        <v>9</v>
      </c>
      <c r="I198" s="152"/>
      <c r="J198" s="153">
        <f>ROUND(I198*H198,2)</f>
        <v>0</v>
      </c>
      <c r="K198" s="149" t="s">
        <v>188</v>
      </c>
      <c r="L198" s="34"/>
      <c r="M198" s="154" t="s">
        <v>3</v>
      </c>
      <c r="N198" s="155" t="s">
        <v>42</v>
      </c>
      <c r="O198" s="54"/>
      <c r="P198" s="156">
        <f>O198*H198</f>
        <v>0</v>
      </c>
      <c r="Q198" s="156">
        <v>0</v>
      </c>
      <c r="R198" s="156">
        <f>Q198*H198</f>
        <v>0</v>
      </c>
      <c r="S198" s="156">
        <v>0</v>
      </c>
      <c r="T198" s="157">
        <f>S198*H198</f>
        <v>0</v>
      </c>
      <c r="U198" s="33"/>
      <c r="V198" s="33"/>
      <c r="W198" s="33"/>
      <c r="X198" s="33"/>
      <c r="Y198" s="33"/>
      <c r="Z198" s="33"/>
      <c r="AA198" s="33"/>
      <c r="AB198" s="33"/>
      <c r="AC198" s="33"/>
      <c r="AD198" s="33"/>
      <c r="AE198" s="33"/>
      <c r="AR198" s="158" t="s">
        <v>269</v>
      </c>
      <c r="AT198" s="158" t="s">
        <v>184</v>
      </c>
      <c r="AU198" s="158" t="s">
        <v>79</v>
      </c>
      <c r="AY198" s="18" t="s">
        <v>182</v>
      </c>
      <c r="BE198" s="159">
        <f>IF(N198="základní",J198,0)</f>
        <v>0</v>
      </c>
      <c r="BF198" s="159">
        <f>IF(N198="snížená",J198,0)</f>
        <v>0</v>
      </c>
      <c r="BG198" s="159">
        <f>IF(N198="zákl. přenesená",J198,0)</f>
        <v>0</v>
      </c>
      <c r="BH198" s="159">
        <f>IF(N198="sníž. přenesená",J198,0)</f>
        <v>0</v>
      </c>
      <c r="BI198" s="159">
        <f>IF(N198="nulová",J198,0)</f>
        <v>0</v>
      </c>
      <c r="BJ198" s="18" t="s">
        <v>15</v>
      </c>
      <c r="BK198" s="159">
        <f>ROUND(I198*H198,2)</f>
        <v>0</v>
      </c>
      <c r="BL198" s="18" t="s">
        <v>269</v>
      </c>
      <c r="BM198" s="158" t="s">
        <v>832</v>
      </c>
    </row>
    <row r="199" spans="1:65" s="2" customFormat="1" ht="16.5" customHeight="1">
      <c r="A199" s="33"/>
      <c r="B199" s="146"/>
      <c r="C199" s="147" t="s">
        <v>402</v>
      </c>
      <c r="D199" s="342" t="s">
        <v>184</v>
      </c>
      <c r="E199" s="148" t="s">
        <v>403</v>
      </c>
      <c r="F199" s="149" t="s">
        <v>404</v>
      </c>
      <c r="G199" s="150" t="s">
        <v>187</v>
      </c>
      <c r="H199" s="151">
        <v>9</v>
      </c>
      <c r="I199" s="152"/>
      <c r="J199" s="153">
        <f>ROUND(I199*H199,2)</f>
        <v>0</v>
      </c>
      <c r="K199" s="149" t="s">
        <v>188</v>
      </c>
      <c r="L199" s="34"/>
      <c r="M199" s="154" t="s">
        <v>3</v>
      </c>
      <c r="N199" s="155" t="s">
        <v>42</v>
      </c>
      <c r="O199" s="54"/>
      <c r="P199" s="156">
        <f>O199*H199</f>
        <v>0</v>
      </c>
      <c r="Q199" s="156">
        <v>0.0003</v>
      </c>
      <c r="R199" s="156">
        <f>Q199*H199</f>
        <v>0.0026999999999999997</v>
      </c>
      <c r="S199" s="156">
        <v>0</v>
      </c>
      <c r="T199" s="157">
        <f>S199*H199</f>
        <v>0</v>
      </c>
      <c r="U199" s="33"/>
      <c r="V199" s="33"/>
      <c r="W199" s="33"/>
      <c r="X199" s="33"/>
      <c r="Y199" s="33"/>
      <c r="Z199" s="33"/>
      <c r="AA199" s="33"/>
      <c r="AB199" s="33"/>
      <c r="AC199" s="33"/>
      <c r="AD199" s="33"/>
      <c r="AE199" s="33"/>
      <c r="AR199" s="158" t="s">
        <v>269</v>
      </c>
      <c r="AT199" s="158" t="s">
        <v>184</v>
      </c>
      <c r="AU199" s="158" t="s">
        <v>79</v>
      </c>
      <c r="AY199" s="18" t="s">
        <v>182</v>
      </c>
      <c r="BE199" s="159">
        <f>IF(N199="základní",J199,0)</f>
        <v>0</v>
      </c>
      <c r="BF199" s="159">
        <f>IF(N199="snížená",J199,0)</f>
        <v>0</v>
      </c>
      <c r="BG199" s="159">
        <f>IF(N199="zákl. přenesená",J199,0)</f>
        <v>0</v>
      </c>
      <c r="BH199" s="159">
        <f>IF(N199="sníž. přenesená",J199,0)</f>
        <v>0</v>
      </c>
      <c r="BI199" s="159">
        <f>IF(N199="nulová",J199,0)</f>
        <v>0</v>
      </c>
      <c r="BJ199" s="18" t="s">
        <v>15</v>
      </c>
      <c r="BK199" s="159">
        <f>ROUND(I199*H199,2)</f>
        <v>0</v>
      </c>
      <c r="BL199" s="18" t="s">
        <v>269</v>
      </c>
      <c r="BM199" s="158" t="s">
        <v>833</v>
      </c>
    </row>
    <row r="200" spans="1:65" s="2" customFormat="1" ht="21.75" customHeight="1">
      <c r="A200" s="33"/>
      <c r="B200" s="146"/>
      <c r="C200" s="147" t="s">
        <v>406</v>
      </c>
      <c r="D200" s="342" t="s">
        <v>184</v>
      </c>
      <c r="E200" s="148" t="s">
        <v>407</v>
      </c>
      <c r="F200" s="149" t="s">
        <v>408</v>
      </c>
      <c r="G200" s="150" t="s">
        <v>194</v>
      </c>
      <c r="H200" s="151">
        <v>1.4</v>
      </c>
      <c r="I200" s="152"/>
      <c r="J200" s="153">
        <f>ROUND(I200*H200,2)</f>
        <v>0</v>
      </c>
      <c r="K200" s="149" t="s">
        <v>188</v>
      </c>
      <c r="L200" s="34"/>
      <c r="M200" s="154" t="s">
        <v>3</v>
      </c>
      <c r="N200" s="155" t="s">
        <v>42</v>
      </c>
      <c r="O200" s="54"/>
      <c r="P200" s="156">
        <f>O200*H200</f>
        <v>0</v>
      </c>
      <c r="Q200" s="156">
        <v>4E-05</v>
      </c>
      <c r="R200" s="156">
        <f>Q200*H200</f>
        <v>5.6E-05</v>
      </c>
      <c r="S200" s="156">
        <v>0</v>
      </c>
      <c r="T200" s="157">
        <f>S200*H200</f>
        <v>0</v>
      </c>
      <c r="U200" s="33"/>
      <c r="V200" s="33"/>
      <c r="W200" s="33"/>
      <c r="X200" s="33"/>
      <c r="Y200" s="33"/>
      <c r="Z200" s="33"/>
      <c r="AA200" s="33"/>
      <c r="AB200" s="33"/>
      <c r="AC200" s="33"/>
      <c r="AD200" s="33"/>
      <c r="AE200" s="33"/>
      <c r="AR200" s="158" t="s">
        <v>269</v>
      </c>
      <c r="AT200" s="158" t="s">
        <v>184</v>
      </c>
      <c r="AU200" s="158" t="s">
        <v>79</v>
      </c>
      <c r="AY200" s="18" t="s">
        <v>182</v>
      </c>
      <c r="BE200" s="159">
        <f>IF(N200="základní",J200,0)</f>
        <v>0</v>
      </c>
      <c r="BF200" s="159">
        <f>IF(N200="snížená",J200,0)</f>
        <v>0</v>
      </c>
      <c r="BG200" s="159">
        <f>IF(N200="zákl. přenesená",J200,0)</f>
        <v>0</v>
      </c>
      <c r="BH200" s="159">
        <f>IF(N200="sníž. přenesená",J200,0)</f>
        <v>0</v>
      </c>
      <c r="BI200" s="159">
        <f>IF(N200="nulová",J200,0)</f>
        <v>0</v>
      </c>
      <c r="BJ200" s="18" t="s">
        <v>15</v>
      </c>
      <c r="BK200" s="159">
        <f>ROUND(I200*H200,2)</f>
        <v>0</v>
      </c>
      <c r="BL200" s="18" t="s">
        <v>269</v>
      </c>
      <c r="BM200" s="158" t="s">
        <v>834</v>
      </c>
    </row>
    <row r="201" spans="2:51" s="13" customFormat="1" ht="12">
      <c r="B201" s="160"/>
      <c r="D201" s="343" t="s">
        <v>190</v>
      </c>
      <c r="E201" s="161" t="s">
        <v>3</v>
      </c>
      <c r="F201" s="162" t="s">
        <v>410</v>
      </c>
      <c r="H201" s="163">
        <v>1.4</v>
      </c>
      <c r="I201" s="164"/>
      <c r="L201" s="160"/>
      <c r="M201" s="165"/>
      <c r="N201" s="166"/>
      <c r="O201" s="166"/>
      <c r="P201" s="166"/>
      <c r="Q201" s="166"/>
      <c r="R201" s="166"/>
      <c r="S201" s="166"/>
      <c r="T201" s="167"/>
      <c r="AT201" s="161" t="s">
        <v>190</v>
      </c>
      <c r="AU201" s="161" t="s">
        <v>79</v>
      </c>
      <c r="AV201" s="13" t="s">
        <v>79</v>
      </c>
      <c r="AW201" s="13" t="s">
        <v>33</v>
      </c>
      <c r="AX201" s="13" t="s">
        <v>15</v>
      </c>
      <c r="AY201" s="161" t="s">
        <v>182</v>
      </c>
    </row>
    <row r="202" spans="1:65" s="2" customFormat="1" ht="16.5" customHeight="1">
      <c r="A202" s="33"/>
      <c r="B202" s="146"/>
      <c r="C202" s="184" t="s">
        <v>411</v>
      </c>
      <c r="D202" s="345" t="s">
        <v>341</v>
      </c>
      <c r="E202" s="185" t="s">
        <v>412</v>
      </c>
      <c r="F202" s="186" t="s">
        <v>413</v>
      </c>
      <c r="G202" s="187" t="s">
        <v>194</v>
      </c>
      <c r="H202" s="188">
        <v>1.54</v>
      </c>
      <c r="I202" s="189"/>
      <c r="J202" s="190">
        <f>ROUND(I202*H202,2)</f>
        <v>0</v>
      </c>
      <c r="K202" s="186" t="s">
        <v>188</v>
      </c>
      <c r="L202" s="191"/>
      <c r="M202" s="192" t="s">
        <v>3</v>
      </c>
      <c r="N202" s="193" t="s">
        <v>42</v>
      </c>
      <c r="O202" s="54"/>
      <c r="P202" s="156">
        <f>O202*H202</f>
        <v>0</v>
      </c>
      <c r="Q202" s="156">
        <v>0.00017</v>
      </c>
      <c r="R202" s="156">
        <f>Q202*H202</f>
        <v>0.0002618</v>
      </c>
      <c r="S202" s="156">
        <v>0</v>
      </c>
      <c r="T202" s="157">
        <f>S202*H202</f>
        <v>0</v>
      </c>
      <c r="U202" s="33"/>
      <c r="V202" s="33"/>
      <c r="W202" s="33"/>
      <c r="X202" s="33"/>
      <c r="Y202" s="33"/>
      <c r="Z202" s="33"/>
      <c r="AA202" s="33"/>
      <c r="AB202" s="33"/>
      <c r="AC202" s="33"/>
      <c r="AD202" s="33"/>
      <c r="AE202" s="33"/>
      <c r="AR202" s="158" t="s">
        <v>344</v>
      </c>
      <c r="AT202" s="158" t="s">
        <v>341</v>
      </c>
      <c r="AU202" s="158" t="s">
        <v>79</v>
      </c>
      <c r="AY202" s="18" t="s">
        <v>182</v>
      </c>
      <c r="BE202" s="159">
        <f>IF(N202="základní",J202,0)</f>
        <v>0</v>
      </c>
      <c r="BF202" s="159">
        <f>IF(N202="snížená",J202,0)</f>
        <v>0</v>
      </c>
      <c r="BG202" s="159">
        <f>IF(N202="zákl. přenesená",J202,0)</f>
        <v>0</v>
      </c>
      <c r="BH202" s="159">
        <f>IF(N202="sníž. přenesená",J202,0)</f>
        <v>0</v>
      </c>
      <c r="BI202" s="159">
        <f>IF(N202="nulová",J202,0)</f>
        <v>0</v>
      </c>
      <c r="BJ202" s="18" t="s">
        <v>15</v>
      </c>
      <c r="BK202" s="159">
        <f>ROUND(I202*H202,2)</f>
        <v>0</v>
      </c>
      <c r="BL202" s="18" t="s">
        <v>269</v>
      </c>
      <c r="BM202" s="158" t="s">
        <v>835</v>
      </c>
    </row>
    <row r="203" spans="2:51" s="13" customFormat="1" ht="12">
      <c r="B203" s="160"/>
      <c r="D203" s="343" t="s">
        <v>190</v>
      </c>
      <c r="F203" s="162" t="s">
        <v>415</v>
      </c>
      <c r="H203" s="163">
        <v>1.54</v>
      </c>
      <c r="I203" s="164"/>
      <c r="L203" s="160"/>
      <c r="M203" s="165"/>
      <c r="N203" s="166"/>
      <c r="O203" s="166"/>
      <c r="P203" s="166"/>
      <c r="Q203" s="166"/>
      <c r="R203" s="166"/>
      <c r="S203" s="166"/>
      <c r="T203" s="167"/>
      <c r="AT203" s="161" t="s">
        <v>190</v>
      </c>
      <c r="AU203" s="161" t="s">
        <v>79</v>
      </c>
      <c r="AV203" s="13" t="s">
        <v>79</v>
      </c>
      <c r="AW203" s="13" t="s">
        <v>4</v>
      </c>
      <c r="AX203" s="13" t="s">
        <v>15</v>
      </c>
      <c r="AY203" s="161" t="s">
        <v>182</v>
      </c>
    </row>
    <row r="204" spans="1:65" s="2" customFormat="1" ht="44.25" customHeight="1">
      <c r="A204" s="33"/>
      <c r="B204" s="146"/>
      <c r="C204" s="147" t="s">
        <v>416</v>
      </c>
      <c r="D204" s="342" t="s">
        <v>184</v>
      </c>
      <c r="E204" s="148" t="s">
        <v>836</v>
      </c>
      <c r="F204" s="149" t="s">
        <v>837</v>
      </c>
      <c r="G204" s="150" t="s">
        <v>290</v>
      </c>
      <c r="H204" s="183"/>
      <c r="I204" s="152"/>
      <c r="J204" s="153">
        <f>ROUND(I204*H204,2)</f>
        <v>0</v>
      </c>
      <c r="K204" s="149" t="s">
        <v>188</v>
      </c>
      <c r="L204" s="34"/>
      <c r="M204" s="154" t="s">
        <v>3</v>
      </c>
      <c r="N204" s="155" t="s">
        <v>42</v>
      </c>
      <c r="O204" s="54"/>
      <c r="P204" s="156">
        <f>O204*H204</f>
        <v>0</v>
      </c>
      <c r="Q204" s="156">
        <v>0</v>
      </c>
      <c r="R204" s="156">
        <f>Q204*H204</f>
        <v>0</v>
      </c>
      <c r="S204" s="156">
        <v>0</v>
      </c>
      <c r="T204" s="157">
        <f>S204*H204</f>
        <v>0</v>
      </c>
      <c r="U204" s="33"/>
      <c r="V204" s="33"/>
      <c r="W204" s="33"/>
      <c r="X204" s="33"/>
      <c r="Y204" s="33"/>
      <c r="Z204" s="33"/>
      <c r="AA204" s="33"/>
      <c r="AB204" s="33"/>
      <c r="AC204" s="33"/>
      <c r="AD204" s="33"/>
      <c r="AE204" s="33"/>
      <c r="AR204" s="158" t="s">
        <v>269</v>
      </c>
      <c r="AT204" s="158" t="s">
        <v>184</v>
      </c>
      <c r="AU204" s="158" t="s">
        <v>79</v>
      </c>
      <c r="AY204" s="18" t="s">
        <v>182</v>
      </c>
      <c r="BE204" s="159">
        <f>IF(N204="základní",J204,0)</f>
        <v>0</v>
      </c>
      <c r="BF204" s="159">
        <f>IF(N204="snížená",J204,0)</f>
        <v>0</v>
      </c>
      <c r="BG204" s="159">
        <f>IF(N204="zákl. přenesená",J204,0)</f>
        <v>0</v>
      </c>
      <c r="BH204" s="159">
        <f>IF(N204="sníž. přenesená",J204,0)</f>
        <v>0</v>
      </c>
      <c r="BI204" s="159">
        <f>IF(N204="nulová",J204,0)</f>
        <v>0</v>
      </c>
      <c r="BJ204" s="18" t="s">
        <v>15</v>
      </c>
      <c r="BK204" s="159">
        <f>ROUND(I204*H204,2)</f>
        <v>0</v>
      </c>
      <c r="BL204" s="18" t="s">
        <v>269</v>
      </c>
      <c r="BM204" s="158" t="s">
        <v>838</v>
      </c>
    </row>
    <row r="205" spans="2:63" s="12" customFormat="1" ht="22.9" customHeight="1">
      <c r="B205" s="133"/>
      <c r="D205" s="344" t="s">
        <v>70</v>
      </c>
      <c r="E205" s="144" t="s">
        <v>420</v>
      </c>
      <c r="F205" s="144" t="s">
        <v>421</v>
      </c>
      <c r="I205" s="136"/>
      <c r="J205" s="145">
        <f>BK205</f>
        <v>0</v>
      </c>
      <c r="L205" s="133"/>
      <c r="M205" s="138"/>
      <c r="N205" s="139"/>
      <c r="O205" s="139"/>
      <c r="P205" s="140">
        <f>SUM(P206:P232)</f>
        <v>0</v>
      </c>
      <c r="Q205" s="139"/>
      <c r="R205" s="140">
        <f>SUM(R206:R232)</f>
        <v>0.14972599999999997</v>
      </c>
      <c r="S205" s="139"/>
      <c r="T205" s="141">
        <f>SUM(T206:T232)</f>
        <v>2.5754</v>
      </c>
      <c r="AR205" s="134" t="s">
        <v>79</v>
      </c>
      <c r="AT205" s="142" t="s">
        <v>70</v>
      </c>
      <c r="AU205" s="142" t="s">
        <v>15</v>
      </c>
      <c r="AY205" s="134" t="s">
        <v>182</v>
      </c>
      <c r="BK205" s="143">
        <f>SUM(BK206:BK232)</f>
        <v>0</v>
      </c>
    </row>
    <row r="206" spans="1:65" s="2" customFormat="1" ht="24">
      <c r="A206" s="33"/>
      <c r="B206" s="146"/>
      <c r="C206" s="147" t="s">
        <v>422</v>
      </c>
      <c r="D206" s="342" t="s">
        <v>184</v>
      </c>
      <c r="E206" s="148" t="s">
        <v>423</v>
      </c>
      <c r="F206" s="149" t="s">
        <v>424</v>
      </c>
      <c r="G206" s="150" t="s">
        <v>187</v>
      </c>
      <c r="H206" s="151">
        <v>31.6</v>
      </c>
      <c r="I206" s="152"/>
      <c r="J206" s="153">
        <f>ROUND(I206*H206,2)</f>
        <v>0</v>
      </c>
      <c r="K206" s="149" t="s">
        <v>188</v>
      </c>
      <c r="L206" s="34"/>
      <c r="M206" s="154" t="s">
        <v>3</v>
      </c>
      <c r="N206" s="155" t="s">
        <v>42</v>
      </c>
      <c r="O206" s="54"/>
      <c r="P206" s="156">
        <f>O206*H206</f>
        <v>0</v>
      </c>
      <c r="Q206" s="156">
        <v>0</v>
      </c>
      <c r="R206" s="156">
        <f>Q206*H206</f>
        <v>0</v>
      </c>
      <c r="S206" s="156">
        <v>0.0815</v>
      </c>
      <c r="T206" s="157">
        <f>S206*H206</f>
        <v>2.5754</v>
      </c>
      <c r="U206" s="33"/>
      <c r="V206" s="33"/>
      <c r="W206" s="33"/>
      <c r="X206" s="33"/>
      <c r="Y206" s="33"/>
      <c r="Z206" s="33"/>
      <c r="AA206" s="33"/>
      <c r="AB206" s="33"/>
      <c r="AC206" s="33"/>
      <c r="AD206" s="33"/>
      <c r="AE206" s="33"/>
      <c r="AR206" s="158" t="s">
        <v>269</v>
      </c>
      <c r="AT206" s="158" t="s">
        <v>184</v>
      </c>
      <c r="AU206" s="158" t="s">
        <v>79</v>
      </c>
      <c r="AY206" s="18" t="s">
        <v>182</v>
      </c>
      <c r="BE206" s="159">
        <f>IF(N206="základní",J206,0)</f>
        <v>0</v>
      </c>
      <c r="BF206" s="159">
        <f>IF(N206="snížená",J206,0)</f>
        <v>0</v>
      </c>
      <c r="BG206" s="159">
        <f>IF(N206="zákl. přenesená",J206,0)</f>
        <v>0</v>
      </c>
      <c r="BH206" s="159">
        <f>IF(N206="sníž. přenesená",J206,0)</f>
        <v>0</v>
      </c>
      <c r="BI206" s="159">
        <f>IF(N206="nulová",J206,0)</f>
        <v>0</v>
      </c>
      <c r="BJ206" s="18" t="s">
        <v>15</v>
      </c>
      <c r="BK206" s="159">
        <f>ROUND(I206*H206,2)</f>
        <v>0</v>
      </c>
      <c r="BL206" s="18" t="s">
        <v>269</v>
      </c>
      <c r="BM206" s="158" t="s">
        <v>839</v>
      </c>
    </row>
    <row r="207" spans="2:51" s="13" customFormat="1" ht="12">
      <c r="B207" s="160"/>
      <c r="D207" s="343" t="s">
        <v>190</v>
      </c>
      <c r="E207" s="161" t="s">
        <v>3</v>
      </c>
      <c r="F207" s="162" t="s">
        <v>426</v>
      </c>
      <c r="H207" s="163">
        <v>34.4</v>
      </c>
      <c r="I207" s="164"/>
      <c r="L207" s="160"/>
      <c r="M207" s="165"/>
      <c r="N207" s="166"/>
      <c r="O207" s="166"/>
      <c r="P207" s="166"/>
      <c r="Q207" s="166"/>
      <c r="R207" s="166"/>
      <c r="S207" s="166"/>
      <c r="T207" s="167"/>
      <c r="AT207" s="161" t="s">
        <v>190</v>
      </c>
      <c r="AU207" s="161" t="s">
        <v>79</v>
      </c>
      <c r="AV207" s="13" t="s">
        <v>79</v>
      </c>
      <c r="AW207" s="13" t="s">
        <v>33</v>
      </c>
      <c r="AX207" s="13" t="s">
        <v>71</v>
      </c>
      <c r="AY207" s="161" t="s">
        <v>182</v>
      </c>
    </row>
    <row r="208" spans="2:51" s="13" customFormat="1" ht="12">
      <c r="B208" s="160"/>
      <c r="D208" s="343" t="s">
        <v>190</v>
      </c>
      <c r="E208" s="161" t="s">
        <v>3</v>
      </c>
      <c r="F208" s="162" t="s">
        <v>209</v>
      </c>
      <c r="H208" s="163">
        <v>-2.8</v>
      </c>
      <c r="I208" s="164"/>
      <c r="L208" s="160"/>
      <c r="M208" s="165"/>
      <c r="N208" s="166"/>
      <c r="O208" s="166"/>
      <c r="P208" s="166"/>
      <c r="Q208" s="166"/>
      <c r="R208" s="166"/>
      <c r="S208" s="166"/>
      <c r="T208" s="167"/>
      <c r="AT208" s="161" t="s">
        <v>190</v>
      </c>
      <c r="AU208" s="161" t="s">
        <v>79</v>
      </c>
      <c r="AV208" s="13" t="s">
        <v>79</v>
      </c>
      <c r="AW208" s="13" t="s">
        <v>33</v>
      </c>
      <c r="AX208" s="13" t="s">
        <v>71</v>
      </c>
      <c r="AY208" s="161" t="s">
        <v>182</v>
      </c>
    </row>
    <row r="209" spans="2:51" s="14" customFormat="1" ht="12">
      <c r="B209" s="168"/>
      <c r="D209" s="343" t="s">
        <v>190</v>
      </c>
      <c r="E209" s="169" t="s">
        <v>3</v>
      </c>
      <c r="F209" s="170" t="s">
        <v>198</v>
      </c>
      <c r="H209" s="171">
        <v>31.6</v>
      </c>
      <c r="I209" s="172"/>
      <c r="L209" s="168"/>
      <c r="M209" s="173"/>
      <c r="N209" s="174"/>
      <c r="O209" s="174"/>
      <c r="P209" s="174"/>
      <c r="Q209" s="174"/>
      <c r="R209" s="174"/>
      <c r="S209" s="174"/>
      <c r="T209" s="175"/>
      <c r="AT209" s="169" t="s">
        <v>190</v>
      </c>
      <c r="AU209" s="169" t="s">
        <v>79</v>
      </c>
      <c r="AV209" s="14" t="s">
        <v>87</v>
      </c>
      <c r="AW209" s="14" t="s">
        <v>33</v>
      </c>
      <c r="AX209" s="14" t="s">
        <v>15</v>
      </c>
      <c r="AY209" s="169" t="s">
        <v>182</v>
      </c>
    </row>
    <row r="210" spans="1:65" s="2" customFormat="1" ht="44.25" customHeight="1">
      <c r="A210" s="33"/>
      <c r="B210" s="146"/>
      <c r="C210" s="147" t="s">
        <v>427</v>
      </c>
      <c r="D210" s="342" t="s">
        <v>184</v>
      </c>
      <c r="E210" s="148" t="s">
        <v>428</v>
      </c>
      <c r="F210" s="149" t="s">
        <v>429</v>
      </c>
      <c r="G210" s="150" t="s">
        <v>187</v>
      </c>
      <c r="H210" s="151">
        <v>38.48</v>
      </c>
      <c r="I210" s="152"/>
      <c r="J210" s="153">
        <f>ROUND(I210*H210,2)</f>
        <v>0</v>
      </c>
      <c r="K210" s="149" t="s">
        <v>188</v>
      </c>
      <c r="L210" s="34"/>
      <c r="M210" s="154" t="s">
        <v>3</v>
      </c>
      <c r="N210" s="155" t="s">
        <v>42</v>
      </c>
      <c r="O210" s="54"/>
      <c r="P210" s="156">
        <f>O210*H210</f>
        <v>0</v>
      </c>
      <c r="Q210" s="156">
        <v>0.0029</v>
      </c>
      <c r="R210" s="156">
        <f>Q210*H210</f>
        <v>0.11159199999999998</v>
      </c>
      <c r="S210" s="156">
        <v>0</v>
      </c>
      <c r="T210" s="157">
        <f>S210*H210</f>
        <v>0</v>
      </c>
      <c r="U210" s="33"/>
      <c r="V210" s="33"/>
      <c r="W210" s="33"/>
      <c r="X210" s="33"/>
      <c r="Y210" s="33"/>
      <c r="Z210" s="33"/>
      <c r="AA210" s="33"/>
      <c r="AB210" s="33"/>
      <c r="AC210" s="33"/>
      <c r="AD210" s="33"/>
      <c r="AE210" s="33"/>
      <c r="AR210" s="158" t="s">
        <v>269</v>
      </c>
      <c r="AT210" s="158" t="s">
        <v>184</v>
      </c>
      <c r="AU210" s="158" t="s">
        <v>79</v>
      </c>
      <c r="AY210" s="18" t="s">
        <v>182</v>
      </c>
      <c r="BE210" s="159">
        <f>IF(N210="základní",J210,0)</f>
        <v>0</v>
      </c>
      <c r="BF210" s="159">
        <f>IF(N210="snížená",J210,0)</f>
        <v>0</v>
      </c>
      <c r="BG210" s="159">
        <f>IF(N210="zákl. přenesená",J210,0)</f>
        <v>0</v>
      </c>
      <c r="BH210" s="159">
        <f>IF(N210="sníž. přenesená",J210,0)</f>
        <v>0</v>
      </c>
      <c r="BI210" s="159">
        <f>IF(N210="nulová",J210,0)</f>
        <v>0</v>
      </c>
      <c r="BJ210" s="18" t="s">
        <v>15</v>
      </c>
      <c r="BK210" s="159">
        <f>ROUND(I210*H210,2)</f>
        <v>0</v>
      </c>
      <c r="BL210" s="18" t="s">
        <v>269</v>
      </c>
      <c r="BM210" s="158" t="s">
        <v>840</v>
      </c>
    </row>
    <row r="211" spans="2:51" s="13" customFormat="1" ht="12">
      <c r="B211" s="160"/>
      <c r="D211" s="343" t="s">
        <v>190</v>
      </c>
      <c r="E211" s="161" t="s">
        <v>3</v>
      </c>
      <c r="F211" s="162" t="s">
        <v>431</v>
      </c>
      <c r="H211" s="163">
        <v>41.28</v>
      </c>
      <c r="I211" s="164"/>
      <c r="L211" s="160"/>
      <c r="M211" s="165"/>
      <c r="N211" s="166"/>
      <c r="O211" s="166"/>
      <c r="P211" s="166"/>
      <c r="Q211" s="166"/>
      <c r="R211" s="166"/>
      <c r="S211" s="166"/>
      <c r="T211" s="167"/>
      <c r="AT211" s="161" t="s">
        <v>190</v>
      </c>
      <c r="AU211" s="161" t="s">
        <v>79</v>
      </c>
      <c r="AV211" s="13" t="s">
        <v>79</v>
      </c>
      <c r="AW211" s="13" t="s">
        <v>33</v>
      </c>
      <c r="AX211" s="13" t="s">
        <v>71</v>
      </c>
      <c r="AY211" s="161" t="s">
        <v>182</v>
      </c>
    </row>
    <row r="212" spans="2:51" s="13" customFormat="1" ht="12">
      <c r="B212" s="160"/>
      <c r="D212" s="343" t="s">
        <v>190</v>
      </c>
      <c r="E212" s="161" t="s">
        <v>3</v>
      </c>
      <c r="F212" s="162" t="s">
        <v>209</v>
      </c>
      <c r="H212" s="163">
        <v>-2.8</v>
      </c>
      <c r="I212" s="164"/>
      <c r="L212" s="160"/>
      <c r="M212" s="165"/>
      <c r="N212" s="166"/>
      <c r="O212" s="166"/>
      <c r="P212" s="166"/>
      <c r="Q212" s="166"/>
      <c r="R212" s="166"/>
      <c r="S212" s="166"/>
      <c r="T212" s="167"/>
      <c r="AT212" s="161" t="s">
        <v>190</v>
      </c>
      <c r="AU212" s="161" t="s">
        <v>79</v>
      </c>
      <c r="AV212" s="13" t="s">
        <v>79</v>
      </c>
      <c r="AW212" s="13" t="s">
        <v>33</v>
      </c>
      <c r="AX212" s="13" t="s">
        <v>71</v>
      </c>
      <c r="AY212" s="161" t="s">
        <v>182</v>
      </c>
    </row>
    <row r="213" spans="2:51" s="14" customFormat="1" ht="12">
      <c r="B213" s="168"/>
      <c r="D213" s="343" t="s">
        <v>190</v>
      </c>
      <c r="E213" s="169" t="s">
        <v>3</v>
      </c>
      <c r="F213" s="170" t="s">
        <v>198</v>
      </c>
      <c r="H213" s="171">
        <v>38.48</v>
      </c>
      <c r="I213" s="172"/>
      <c r="L213" s="168"/>
      <c r="M213" s="173"/>
      <c r="N213" s="174"/>
      <c r="O213" s="174"/>
      <c r="P213" s="174"/>
      <c r="Q213" s="174"/>
      <c r="R213" s="174"/>
      <c r="S213" s="174"/>
      <c r="T213" s="175"/>
      <c r="AT213" s="169" t="s">
        <v>190</v>
      </c>
      <c r="AU213" s="169" t="s">
        <v>79</v>
      </c>
      <c r="AV213" s="14" t="s">
        <v>87</v>
      </c>
      <c r="AW213" s="14" t="s">
        <v>33</v>
      </c>
      <c r="AX213" s="14" t="s">
        <v>15</v>
      </c>
      <c r="AY213" s="169" t="s">
        <v>182</v>
      </c>
    </row>
    <row r="214" spans="1:65" s="2" customFormat="1" ht="24">
      <c r="A214" s="33"/>
      <c r="B214" s="146"/>
      <c r="C214" s="184" t="s">
        <v>432</v>
      </c>
      <c r="D214" s="345" t="s">
        <v>341</v>
      </c>
      <c r="E214" s="185" t="s">
        <v>433</v>
      </c>
      <c r="F214" s="186" t="s">
        <v>434</v>
      </c>
      <c r="G214" s="187" t="s">
        <v>187</v>
      </c>
      <c r="H214" s="188">
        <v>42.328</v>
      </c>
      <c r="I214" s="189"/>
      <c r="J214" s="190">
        <f>ROUND(I214*H214,2)</f>
        <v>0</v>
      </c>
      <c r="K214" s="186" t="s">
        <v>3</v>
      </c>
      <c r="L214" s="191"/>
      <c r="M214" s="192" t="s">
        <v>3</v>
      </c>
      <c r="N214" s="193" t="s">
        <v>42</v>
      </c>
      <c r="O214" s="54"/>
      <c r="P214" s="156">
        <f>O214*H214</f>
        <v>0</v>
      </c>
      <c r="Q214" s="156">
        <v>0</v>
      </c>
      <c r="R214" s="156">
        <f>Q214*H214</f>
        <v>0</v>
      </c>
      <c r="S214" s="156">
        <v>0</v>
      </c>
      <c r="T214" s="157">
        <f>S214*H214</f>
        <v>0</v>
      </c>
      <c r="U214" s="33"/>
      <c r="V214" s="33"/>
      <c r="W214" s="33"/>
      <c r="X214" s="33"/>
      <c r="Y214" s="33"/>
      <c r="Z214" s="33"/>
      <c r="AA214" s="33"/>
      <c r="AB214" s="33"/>
      <c r="AC214" s="33"/>
      <c r="AD214" s="33"/>
      <c r="AE214" s="33"/>
      <c r="AR214" s="158" t="s">
        <v>344</v>
      </c>
      <c r="AT214" s="158" t="s">
        <v>341</v>
      </c>
      <c r="AU214" s="158" t="s">
        <v>79</v>
      </c>
      <c r="AY214" s="18" t="s">
        <v>182</v>
      </c>
      <c r="BE214" s="159">
        <f>IF(N214="základní",J214,0)</f>
        <v>0</v>
      </c>
      <c r="BF214" s="159">
        <f>IF(N214="snížená",J214,0)</f>
        <v>0</v>
      </c>
      <c r="BG214" s="159">
        <f>IF(N214="zákl. přenesená",J214,0)</f>
        <v>0</v>
      </c>
      <c r="BH214" s="159">
        <f>IF(N214="sníž. přenesená",J214,0)</f>
        <v>0</v>
      </c>
      <c r="BI214" s="159">
        <f>IF(N214="nulová",J214,0)</f>
        <v>0</v>
      </c>
      <c r="BJ214" s="18" t="s">
        <v>15</v>
      </c>
      <c r="BK214" s="159">
        <f>ROUND(I214*H214,2)</f>
        <v>0</v>
      </c>
      <c r="BL214" s="18" t="s">
        <v>269</v>
      </c>
      <c r="BM214" s="158" t="s">
        <v>841</v>
      </c>
    </row>
    <row r="215" spans="2:51" s="13" customFormat="1" ht="12">
      <c r="B215" s="160"/>
      <c r="D215" s="343" t="s">
        <v>190</v>
      </c>
      <c r="F215" s="162" t="s">
        <v>436</v>
      </c>
      <c r="H215" s="163">
        <v>42.328</v>
      </c>
      <c r="I215" s="164"/>
      <c r="L215" s="160"/>
      <c r="M215" s="165"/>
      <c r="N215" s="166"/>
      <c r="O215" s="166"/>
      <c r="P215" s="166"/>
      <c r="Q215" s="166"/>
      <c r="R215" s="166"/>
      <c r="S215" s="166"/>
      <c r="T215" s="167"/>
      <c r="AT215" s="161" t="s">
        <v>190</v>
      </c>
      <c r="AU215" s="161" t="s">
        <v>79</v>
      </c>
      <c r="AV215" s="13" t="s">
        <v>79</v>
      </c>
      <c r="AW215" s="13" t="s">
        <v>4</v>
      </c>
      <c r="AX215" s="13" t="s">
        <v>15</v>
      </c>
      <c r="AY215" s="161" t="s">
        <v>182</v>
      </c>
    </row>
    <row r="216" spans="1:65" s="2" customFormat="1" ht="24">
      <c r="A216" s="33"/>
      <c r="B216" s="146"/>
      <c r="C216" s="147" t="s">
        <v>437</v>
      </c>
      <c r="D216" s="342" t="s">
        <v>184</v>
      </c>
      <c r="E216" s="148" t="s">
        <v>438</v>
      </c>
      <c r="F216" s="149" t="s">
        <v>439</v>
      </c>
      <c r="G216" s="150" t="s">
        <v>187</v>
      </c>
      <c r="H216" s="151">
        <v>2.5</v>
      </c>
      <c r="I216" s="152"/>
      <c r="J216" s="153">
        <f>ROUND(I216*H216,2)</f>
        <v>0</v>
      </c>
      <c r="K216" s="149" t="s">
        <v>188</v>
      </c>
      <c r="L216" s="34"/>
      <c r="M216" s="154" t="s">
        <v>3</v>
      </c>
      <c r="N216" s="155" t="s">
        <v>42</v>
      </c>
      <c r="O216" s="54"/>
      <c r="P216" s="156">
        <f>O216*H216</f>
        <v>0</v>
      </c>
      <c r="Q216" s="156">
        <v>0.00057</v>
      </c>
      <c r="R216" s="156">
        <f>Q216*H216</f>
        <v>0.001425</v>
      </c>
      <c r="S216" s="156">
        <v>0</v>
      </c>
      <c r="T216" s="157">
        <f>S216*H216</f>
        <v>0</v>
      </c>
      <c r="U216" s="33"/>
      <c r="V216" s="33"/>
      <c r="W216" s="33"/>
      <c r="X216" s="33"/>
      <c r="Y216" s="33"/>
      <c r="Z216" s="33"/>
      <c r="AA216" s="33"/>
      <c r="AB216" s="33"/>
      <c r="AC216" s="33"/>
      <c r="AD216" s="33"/>
      <c r="AE216" s="33"/>
      <c r="AR216" s="158" t="s">
        <v>269</v>
      </c>
      <c r="AT216" s="158" t="s">
        <v>184</v>
      </c>
      <c r="AU216" s="158" t="s">
        <v>79</v>
      </c>
      <c r="AY216" s="18" t="s">
        <v>182</v>
      </c>
      <c r="BE216" s="159">
        <f>IF(N216="základní",J216,0)</f>
        <v>0</v>
      </c>
      <c r="BF216" s="159">
        <f>IF(N216="snížená",J216,0)</f>
        <v>0</v>
      </c>
      <c r="BG216" s="159">
        <f>IF(N216="zákl. přenesená",J216,0)</f>
        <v>0</v>
      </c>
      <c r="BH216" s="159">
        <f>IF(N216="sníž. přenesená",J216,0)</f>
        <v>0</v>
      </c>
      <c r="BI216" s="159">
        <f>IF(N216="nulová",J216,0)</f>
        <v>0</v>
      </c>
      <c r="BJ216" s="18" t="s">
        <v>15</v>
      </c>
      <c r="BK216" s="159">
        <f>ROUND(I216*H216,2)</f>
        <v>0</v>
      </c>
      <c r="BL216" s="18" t="s">
        <v>269</v>
      </c>
      <c r="BM216" s="158" t="s">
        <v>842</v>
      </c>
    </row>
    <row r="217" spans="2:51" s="13" customFormat="1" ht="12">
      <c r="B217" s="160"/>
      <c r="D217" s="343" t="s">
        <v>190</v>
      </c>
      <c r="E217" s="161" t="s">
        <v>3</v>
      </c>
      <c r="F217" s="162" t="s">
        <v>441</v>
      </c>
      <c r="H217" s="163">
        <v>2.5</v>
      </c>
      <c r="I217" s="164"/>
      <c r="L217" s="160"/>
      <c r="M217" s="165"/>
      <c r="N217" s="166"/>
      <c r="O217" s="166"/>
      <c r="P217" s="166"/>
      <c r="Q217" s="166"/>
      <c r="R217" s="166"/>
      <c r="S217" s="166"/>
      <c r="T217" s="167"/>
      <c r="AT217" s="161" t="s">
        <v>190</v>
      </c>
      <c r="AU217" s="161" t="s">
        <v>79</v>
      </c>
      <c r="AV217" s="13" t="s">
        <v>79</v>
      </c>
      <c r="AW217" s="13" t="s">
        <v>33</v>
      </c>
      <c r="AX217" s="13" t="s">
        <v>15</v>
      </c>
      <c r="AY217" s="161" t="s">
        <v>182</v>
      </c>
    </row>
    <row r="218" spans="1:65" s="2" customFormat="1" ht="16.5" customHeight="1">
      <c r="A218" s="33"/>
      <c r="B218" s="146"/>
      <c r="C218" s="184" t="s">
        <v>442</v>
      </c>
      <c r="D218" s="345" t="s">
        <v>341</v>
      </c>
      <c r="E218" s="185" t="s">
        <v>443</v>
      </c>
      <c r="F218" s="186" t="s">
        <v>444</v>
      </c>
      <c r="G218" s="187" t="s">
        <v>187</v>
      </c>
      <c r="H218" s="188">
        <v>2.75</v>
      </c>
      <c r="I218" s="189"/>
      <c r="J218" s="190">
        <f>ROUND(I218*H218,2)</f>
        <v>0</v>
      </c>
      <c r="K218" s="186" t="s">
        <v>188</v>
      </c>
      <c r="L218" s="191"/>
      <c r="M218" s="192" t="s">
        <v>3</v>
      </c>
      <c r="N218" s="193" t="s">
        <v>42</v>
      </c>
      <c r="O218" s="54"/>
      <c r="P218" s="156">
        <f>O218*H218</f>
        <v>0</v>
      </c>
      <c r="Q218" s="156">
        <v>0.0075</v>
      </c>
      <c r="R218" s="156">
        <f>Q218*H218</f>
        <v>0.020624999999999998</v>
      </c>
      <c r="S218" s="156">
        <v>0</v>
      </c>
      <c r="T218" s="157">
        <f>S218*H218</f>
        <v>0</v>
      </c>
      <c r="U218" s="33"/>
      <c r="V218" s="33"/>
      <c r="W218" s="33"/>
      <c r="X218" s="33"/>
      <c r="Y218" s="33"/>
      <c r="Z218" s="33"/>
      <c r="AA218" s="33"/>
      <c r="AB218" s="33"/>
      <c r="AC218" s="33"/>
      <c r="AD218" s="33"/>
      <c r="AE218" s="33"/>
      <c r="AR218" s="158" t="s">
        <v>344</v>
      </c>
      <c r="AT218" s="158" t="s">
        <v>341</v>
      </c>
      <c r="AU218" s="158" t="s">
        <v>79</v>
      </c>
      <c r="AY218" s="18" t="s">
        <v>182</v>
      </c>
      <c r="BE218" s="159">
        <f>IF(N218="základní",J218,0)</f>
        <v>0</v>
      </c>
      <c r="BF218" s="159">
        <f>IF(N218="snížená",J218,0)</f>
        <v>0</v>
      </c>
      <c r="BG218" s="159">
        <f>IF(N218="zákl. přenesená",J218,0)</f>
        <v>0</v>
      </c>
      <c r="BH218" s="159">
        <f>IF(N218="sníž. přenesená",J218,0)</f>
        <v>0</v>
      </c>
      <c r="BI218" s="159">
        <f>IF(N218="nulová",J218,0)</f>
        <v>0</v>
      </c>
      <c r="BJ218" s="18" t="s">
        <v>15</v>
      </c>
      <c r="BK218" s="159">
        <f>ROUND(I218*H218,2)</f>
        <v>0</v>
      </c>
      <c r="BL218" s="18" t="s">
        <v>269</v>
      </c>
      <c r="BM218" s="158" t="s">
        <v>843</v>
      </c>
    </row>
    <row r="219" spans="2:51" s="13" customFormat="1" ht="12">
      <c r="B219" s="160"/>
      <c r="D219" s="343" t="s">
        <v>190</v>
      </c>
      <c r="F219" s="162" t="s">
        <v>446</v>
      </c>
      <c r="H219" s="163">
        <v>2.75</v>
      </c>
      <c r="I219" s="164"/>
      <c r="L219" s="160"/>
      <c r="M219" s="165"/>
      <c r="N219" s="166"/>
      <c r="O219" s="166"/>
      <c r="P219" s="166"/>
      <c r="Q219" s="166"/>
      <c r="R219" s="166"/>
      <c r="S219" s="166"/>
      <c r="T219" s="167"/>
      <c r="AT219" s="161" t="s">
        <v>190</v>
      </c>
      <c r="AU219" s="161" t="s">
        <v>79</v>
      </c>
      <c r="AV219" s="13" t="s">
        <v>79</v>
      </c>
      <c r="AW219" s="13" t="s">
        <v>4</v>
      </c>
      <c r="AX219" s="13" t="s">
        <v>15</v>
      </c>
      <c r="AY219" s="161" t="s">
        <v>182</v>
      </c>
    </row>
    <row r="220" spans="1:65" s="2" customFormat="1" ht="24">
      <c r="A220" s="33"/>
      <c r="B220" s="146"/>
      <c r="C220" s="147" t="s">
        <v>447</v>
      </c>
      <c r="D220" s="342" t="s">
        <v>184</v>
      </c>
      <c r="E220" s="148" t="s">
        <v>448</v>
      </c>
      <c r="F220" s="149" t="s">
        <v>449</v>
      </c>
      <c r="G220" s="150" t="s">
        <v>194</v>
      </c>
      <c r="H220" s="151">
        <v>10</v>
      </c>
      <c r="I220" s="152"/>
      <c r="J220" s="153">
        <f>ROUND(I220*H220,2)</f>
        <v>0</v>
      </c>
      <c r="K220" s="149" t="s">
        <v>188</v>
      </c>
      <c r="L220" s="34"/>
      <c r="M220" s="154" t="s">
        <v>3</v>
      </c>
      <c r="N220" s="155" t="s">
        <v>42</v>
      </c>
      <c r="O220" s="54"/>
      <c r="P220" s="156">
        <f>O220*H220</f>
        <v>0</v>
      </c>
      <c r="Q220" s="156">
        <v>0.00031</v>
      </c>
      <c r="R220" s="156">
        <f>Q220*H220</f>
        <v>0.0031</v>
      </c>
      <c r="S220" s="156">
        <v>0</v>
      </c>
      <c r="T220" s="157">
        <f>S220*H220</f>
        <v>0</v>
      </c>
      <c r="U220" s="33"/>
      <c r="V220" s="33"/>
      <c r="W220" s="33"/>
      <c r="X220" s="33"/>
      <c r="Y220" s="33"/>
      <c r="Z220" s="33"/>
      <c r="AA220" s="33"/>
      <c r="AB220" s="33"/>
      <c r="AC220" s="33"/>
      <c r="AD220" s="33"/>
      <c r="AE220" s="33"/>
      <c r="AR220" s="158" t="s">
        <v>269</v>
      </c>
      <c r="AT220" s="158" t="s">
        <v>184</v>
      </c>
      <c r="AU220" s="158" t="s">
        <v>79</v>
      </c>
      <c r="AY220" s="18" t="s">
        <v>182</v>
      </c>
      <c r="BE220" s="159">
        <f>IF(N220="základní",J220,0)</f>
        <v>0</v>
      </c>
      <c r="BF220" s="159">
        <f>IF(N220="snížená",J220,0)</f>
        <v>0</v>
      </c>
      <c r="BG220" s="159">
        <f>IF(N220="zákl. přenesená",J220,0)</f>
        <v>0</v>
      </c>
      <c r="BH220" s="159">
        <f>IF(N220="sníž. přenesená",J220,0)</f>
        <v>0</v>
      </c>
      <c r="BI220" s="159">
        <f>IF(N220="nulová",J220,0)</f>
        <v>0</v>
      </c>
      <c r="BJ220" s="18" t="s">
        <v>15</v>
      </c>
      <c r="BK220" s="159">
        <f>ROUND(I220*H220,2)</f>
        <v>0</v>
      </c>
      <c r="BL220" s="18" t="s">
        <v>269</v>
      </c>
      <c r="BM220" s="158" t="s">
        <v>844</v>
      </c>
    </row>
    <row r="221" spans="2:51" s="13" customFormat="1" ht="12">
      <c r="B221" s="160"/>
      <c r="D221" s="343" t="s">
        <v>190</v>
      </c>
      <c r="E221" s="161" t="s">
        <v>3</v>
      </c>
      <c r="F221" s="162" t="s">
        <v>451</v>
      </c>
      <c r="H221" s="163">
        <v>10</v>
      </c>
      <c r="I221" s="164"/>
      <c r="L221" s="160"/>
      <c r="M221" s="165"/>
      <c r="N221" s="166"/>
      <c r="O221" s="166"/>
      <c r="P221" s="166"/>
      <c r="Q221" s="166"/>
      <c r="R221" s="166"/>
      <c r="S221" s="166"/>
      <c r="T221" s="167"/>
      <c r="AT221" s="161" t="s">
        <v>190</v>
      </c>
      <c r="AU221" s="161" t="s">
        <v>79</v>
      </c>
      <c r="AV221" s="13" t="s">
        <v>79</v>
      </c>
      <c r="AW221" s="13" t="s">
        <v>33</v>
      </c>
      <c r="AX221" s="13" t="s">
        <v>15</v>
      </c>
      <c r="AY221" s="161" t="s">
        <v>182</v>
      </c>
    </row>
    <row r="222" spans="1:65" s="2" customFormat="1" ht="16.5" customHeight="1">
      <c r="A222" s="33"/>
      <c r="B222" s="146"/>
      <c r="C222" s="147" t="s">
        <v>452</v>
      </c>
      <c r="D222" s="342" t="s">
        <v>184</v>
      </c>
      <c r="E222" s="148" t="s">
        <v>453</v>
      </c>
      <c r="F222" s="149" t="s">
        <v>454</v>
      </c>
      <c r="G222" s="150" t="s">
        <v>187</v>
      </c>
      <c r="H222" s="151">
        <v>38.48</v>
      </c>
      <c r="I222" s="152"/>
      <c r="J222" s="153">
        <f>ROUND(I222*H222,2)</f>
        <v>0</v>
      </c>
      <c r="K222" s="149" t="s">
        <v>188</v>
      </c>
      <c r="L222" s="34"/>
      <c r="M222" s="154" t="s">
        <v>3</v>
      </c>
      <c r="N222" s="155" t="s">
        <v>42</v>
      </c>
      <c r="O222" s="54"/>
      <c r="P222" s="156">
        <f>O222*H222</f>
        <v>0</v>
      </c>
      <c r="Q222" s="156">
        <v>0.0003</v>
      </c>
      <c r="R222" s="156">
        <f>Q222*H222</f>
        <v>0.011543999999999999</v>
      </c>
      <c r="S222" s="156">
        <v>0</v>
      </c>
      <c r="T222" s="157">
        <f>S222*H222</f>
        <v>0</v>
      </c>
      <c r="U222" s="33"/>
      <c r="V222" s="33"/>
      <c r="W222" s="33"/>
      <c r="X222" s="33"/>
      <c r="Y222" s="33"/>
      <c r="Z222" s="33"/>
      <c r="AA222" s="33"/>
      <c r="AB222" s="33"/>
      <c r="AC222" s="33"/>
      <c r="AD222" s="33"/>
      <c r="AE222" s="33"/>
      <c r="AR222" s="158" t="s">
        <v>269</v>
      </c>
      <c r="AT222" s="158" t="s">
        <v>184</v>
      </c>
      <c r="AU222" s="158" t="s">
        <v>79</v>
      </c>
      <c r="AY222" s="18" t="s">
        <v>182</v>
      </c>
      <c r="BE222" s="159">
        <f>IF(N222="základní",J222,0)</f>
        <v>0</v>
      </c>
      <c r="BF222" s="159">
        <f>IF(N222="snížená",J222,0)</f>
        <v>0</v>
      </c>
      <c r="BG222" s="159">
        <f>IF(N222="zákl. přenesená",J222,0)</f>
        <v>0</v>
      </c>
      <c r="BH222" s="159">
        <f>IF(N222="sníž. přenesená",J222,0)</f>
        <v>0</v>
      </c>
      <c r="BI222" s="159">
        <f>IF(N222="nulová",J222,0)</f>
        <v>0</v>
      </c>
      <c r="BJ222" s="18" t="s">
        <v>15</v>
      </c>
      <c r="BK222" s="159">
        <f>ROUND(I222*H222,2)</f>
        <v>0</v>
      </c>
      <c r="BL222" s="18" t="s">
        <v>269</v>
      </c>
      <c r="BM222" s="158" t="s">
        <v>845</v>
      </c>
    </row>
    <row r="223" spans="1:65" s="2" customFormat="1" ht="16.5" customHeight="1">
      <c r="A223" s="33"/>
      <c r="B223" s="146"/>
      <c r="C223" s="147" t="s">
        <v>456</v>
      </c>
      <c r="D223" s="342" t="s">
        <v>184</v>
      </c>
      <c r="E223" s="148" t="s">
        <v>457</v>
      </c>
      <c r="F223" s="149" t="s">
        <v>458</v>
      </c>
      <c r="G223" s="150" t="s">
        <v>194</v>
      </c>
      <c r="H223" s="151">
        <v>48</v>
      </c>
      <c r="I223" s="152"/>
      <c r="J223" s="153">
        <f>ROUND(I223*H223,2)</f>
        <v>0</v>
      </c>
      <c r="K223" s="149" t="s">
        <v>188</v>
      </c>
      <c r="L223" s="34"/>
      <c r="M223" s="154" t="s">
        <v>3</v>
      </c>
      <c r="N223" s="155" t="s">
        <v>42</v>
      </c>
      <c r="O223" s="54"/>
      <c r="P223" s="156">
        <f>O223*H223</f>
        <v>0</v>
      </c>
      <c r="Q223" s="156">
        <v>3E-05</v>
      </c>
      <c r="R223" s="156">
        <f>Q223*H223</f>
        <v>0.00144</v>
      </c>
      <c r="S223" s="156">
        <v>0</v>
      </c>
      <c r="T223" s="157">
        <f>S223*H223</f>
        <v>0</v>
      </c>
      <c r="U223" s="33"/>
      <c r="V223" s="33"/>
      <c r="W223" s="33"/>
      <c r="X223" s="33"/>
      <c r="Y223" s="33"/>
      <c r="Z223" s="33"/>
      <c r="AA223" s="33"/>
      <c r="AB223" s="33"/>
      <c r="AC223" s="33"/>
      <c r="AD223" s="33"/>
      <c r="AE223" s="33"/>
      <c r="AR223" s="158" t="s">
        <v>269</v>
      </c>
      <c r="AT223" s="158" t="s">
        <v>184</v>
      </c>
      <c r="AU223" s="158" t="s">
        <v>79</v>
      </c>
      <c r="AY223" s="18" t="s">
        <v>182</v>
      </c>
      <c r="BE223" s="159">
        <f>IF(N223="základní",J223,0)</f>
        <v>0</v>
      </c>
      <c r="BF223" s="159">
        <f>IF(N223="snížená",J223,0)</f>
        <v>0</v>
      </c>
      <c r="BG223" s="159">
        <f>IF(N223="zákl. přenesená",J223,0)</f>
        <v>0</v>
      </c>
      <c r="BH223" s="159">
        <f>IF(N223="sníž. přenesená",J223,0)</f>
        <v>0</v>
      </c>
      <c r="BI223" s="159">
        <f>IF(N223="nulová",J223,0)</f>
        <v>0</v>
      </c>
      <c r="BJ223" s="18" t="s">
        <v>15</v>
      </c>
      <c r="BK223" s="159">
        <f>ROUND(I223*H223,2)</f>
        <v>0</v>
      </c>
      <c r="BL223" s="18" t="s">
        <v>269</v>
      </c>
      <c r="BM223" s="158" t="s">
        <v>846</v>
      </c>
    </row>
    <row r="224" spans="2:51" s="15" customFormat="1" ht="12">
      <c r="B224" s="176"/>
      <c r="D224" s="343" t="s">
        <v>190</v>
      </c>
      <c r="E224" s="177" t="s">
        <v>3</v>
      </c>
      <c r="F224" s="178" t="s">
        <v>460</v>
      </c>
      <c r="H224" s="177" t="s">
        <v>3</v>
      </c>
      <c r="I224" s="179"/>
      <c r="L224" s="176"/>
      <c r="M224" s="180"/>
      <c r="N224" s="181"/>
      <c r="O224" s="181"/>
      <c r="P224" s="181"/>
      <c r="Q224" s="181"/>
      <c r="R224" s="181"/>
      <c r="S224" s="181"/>
      <c r="T224" s="182"/>
      <c r="AT224" s="177" t="s">
        <v>190</v>
      </c>
      <c r="AU224" s="177" t="s">
        <v>79</v>
      </c>
      <c r="AV224" s="15" t="s">
        <v>15</v>
      </c>
      <c r="AW224" s="15" t="s">
        <v>33</v>
      </c>
      <c r="AX224" s="15" t="s">
        <v>71</v>
      </c>
      <c r="AY224" s="177" t="s">
        <v>182</v>
      </c>
    </row>
    <row r="225" spans="2:51" s="13" customFormat="1" ht="12">
      <c r="B225" s="160"/>
      <c r="D225" s="343" t="s">
        <v>190</v>
      </c>
      <c r="E225" s="161" t="s">
        <v>3</v>
      </c>
      <c r="F225" s="162" t="s">
        <v>461</v>
      </c>
      <c r="H225" s="163">
        <v>15.8</v>
      </c>
      <c r="I225" s="164"/>
      <c r="L225" s="160"/>
      <c r="M225" s="165"/>
      <c r="N225" s="166"/>
      <c r="O225" s="166"/>
      <c r="P225" s="166"/>
      <c r="Q225" s="166"/>
      <c r="R225" s="166"/>
      <c r="S225" s="166"/>
      <c r="T225" s="167"/>
      <c r="AT225" s="161" t="s">
        <v>190</v>
      </c>
      <c r="AU225" s="161" t="s">
        <v>79</v>
      </c>
      <c r="AV225" s="13" t="s">
        <v>79</v>
      </c>
      <c r="AW225" s="13" t="s">
        <v>33</v>
      </c>
      <c r="AX225" s="13" t="s">
        <v>71</v>
      </c>
      <c r="AY225" s="161" t="s">
        <v>182</v>
      </c>
    </row>
    <row r="226" spans="2:51" s="15" customFormat="1" ht="12">
      <c r="B226" s="176"/>
      <c r="D226" s="343" t="s">
        <v>190</v>
      </c>
      <c r="E226" s="177" t="s">
        <v>3</v>
      </c>
      <c r="F226" s="178" t="s">
        <v>462</v>
      </c>
      <c r="H226" s="177" t="s">
        <v>3</v>
      </c>
      <c r="I226" s="179"/>
      <c r="L226" s="176"/>
      <c r="M226" s="180"/>
      <c r="N226" s="181"/>
      <c r="O226" s="181"/>
      <c r="P226" s="181"/>
      <c r="Q226" s="181"/>
      <c r="R226" s="181"/>
      <c r="S226" s="181"/>
      <c r="T226" s="182"/>
      <c r="AT226" s="177" t="s">
        <v>190</v>
      </c>
      <c r="AU226" s="177" t="s">
        <v>79</v>
      </c>
      <c r="AV226" s="15" t="s">
        <v>15</v>
      </c>
      <c r="AW226" s="15" t="s">
        <v>33</v>
      </c>
      <c r="AX226" s="15" t="s">
        <v>71</v>
      </c>
      <c r="AY226" s="177" t="s">
        <v>182</v>
      </c>
    </row>
    <row r="227" spans="2:51" s="13" customFormat="1" ht="12">
      <c r="B227" s="160"/>
      <c r="D227" s="343" t="s">
        <v>190</v>
      </c>
      <c r="E227" s="161" t="s">
        <v>3</v>
      </c>
      <c r="F227" s="162" t="s">
        <v>463</v>
      </c>
      <c r="H227" s="163">
        <v>19.2</v>
      </c>
      <c r="I227" s="164"/>
      <c r="L227" s="160"/>
      <c r="M227" s="165"/>
      <c r="N227" s="166"/>
      <c r="O227" s="166"/>
      <c r="P227" s="166"/>
      <c r="Q227" s="166"/>
      <c r="R227" s="166"/>
      <c r="S227" s="166"/>
      <c r="T227" s="167"/>
      <c r="AT227" s="161" t="s">
        <v>190</v>
      </c>
      <c r="AU227" s="161" t="s">
        <v>79</v>
      </c>
      <c r="AV227" s="13" t="s">
        <v>79</v>
      </c>
      <c r="AW227" s="13" t="s">
        <v>33</v>
      </c>
      <c r="AX227" s="13" t="s">
        <v>71</v>
      </c>
      <c r="AY227" s="161" t="s">
        <v>182</v>
      </c>
    </row>
    <row r="228" spans="2:51" s="13" customFormat="1" ht="12">
      <c r="B228" s="160"/>
      <c r="D228" s="343" t="s">
        <v>190</v>
      </c>
      <c r="E228" s="161" t="s">
        <v>3</v>
      </c>
      <c r="F228" s="162" t="s">
        <v>464</v>
      </c>
      <c r="H228" s="163">
        <v>5</v>
      </c>
      <c r="I228" s="164"/>
      <c r="L228" s="160"/>
      <c r="M228" s="165"/>
      <c r="N228" s="166"/>
      <c r="O228" s="166"/>
      <c r="P228" s="166"/>
      <c r="Q228" s="166"/>
      <c r="R228" s="166"/>
      <c r="S228" s="166"/>
      <c r="T228" s="167"/>
      <c r="AT228" s="161" t="s">
        <v>190</v>
      </c>
      <c r="AU228" s="161" t="s">
        <v>79</v>
      </c>
      <c r="AV228" s="13" t="s">
        <v>79</v>
      </c>
      <c r="AW228" s="13" t="s">
        <v>33</v>
      </c>
      <c r="AX228" s="13" t="s">
        <v>71</v>
      </c>
      <c r="AY228" s="161" t="s">
        <v>182</v>
      </c>
    </row>
    <row r="229" spans="2:51" s="15" customFormat="1" ht="12">
      <c r="B229" s="176"/>
      <c r="D229" s="343" t="s">
        <v>190</v>
      </c>
      <c r="E229" s="177" t="s">
        <v>3</v>
      </c>
      <c r="F229" s="178" t="s">
        <v>465</v>
      </c>
      <c r="H229" s="177" t="s">
        <v>3</v>
      </c>
      <c r="I229" s="179"/>
      <c r="L229" s="176"/>
      <c r="M229" s="180"/>
      <c r="N229" s="181"/>
      <c r="O229" s="181"/>
      <c r="P229" s="181"/>
      <c r="Q229" s="181"/>
      <c r="R229" s="181"/>
      <c r="S229" s="181"/>
      <c r="T229" s="182"/>
      <c r="AT229" s="177" t="s">
        <v>190</v>
      </c>
      <c r="AU229" s="177" t="s">
        <v>79</v>
      </c>
      <c r="AV229" s="15" t="s">
        <v>15</v>
      </c>
      <c r="AW229" s="15" t="s">
        <v>33</v>
      </c>
      <c r="AX229" s="15" t="s">
        <v>71</v>
      </c>
      <c r="AY229" s="177" t="s">
        <v>182</v>
      </c>
    </row>
    <row r="230" spans="2:51" s="13" customFormat="1" ht="12">
      <c r="B230" s="160"/>
      <c r="D230" s="343" t="s">
        <v>190</v>
      </c>
      <c r="E230" s="161" t="s">
        <v>3</v>
      </c>
      <c r="F230" s="162" t="s">
        <v>466</v>
      </c>
      <c r="H230" s="163">
        <v>8</v>
      </c>
      <c r="I230" s="164"/>
      <c r="L230" s="160"/>
      <c r="M230" s="165"/>
      <c r="N230" s="166"/>
      <c r="O230" s="166"/>
      <c r="P230" s="166"/>
      <c r="Q230" s="166"/>
      <c r="R230" s="166"/>
      <c r="S230" s="166"/>
      <c r="T230" s="167"/>
      <c r="AT230" s="161" t="s">
        <v>190</v>
      </c>
      <c r="AU230" s="161" t="s">
        <v>79</v>
      </c>
      <c r="AV230" s="13" t="s">
        <v>79</v>
      </c>
      <c r="AW230" s="13" t="s">
        <v>33</v>
      </c>
      <c r="AX230" s="13" t="s">
        <v>71</v>
      </c>
      <c r="AY230" s="161" t="s">
        <v>182</v>
      </c>
    </row>
    <row r="231" spans="2:51" s="14" customFormat="1" ht="12">
      <c r="B231" s="168"/>
      <c r="D231" s="343" t="s">
        <v>190</v>
      </c>
      <c r="E231" s="169" t="s">
        <v>3</v>
      </c>
      <c r="F231" s="170" t="s">
        <v>198</v>
      </c>
      <c r="H231" s="171">
        <v>48</v>
      </c>
      <c r="I231" s="172"/>
      <c r="L231" s="168"/>
      <c r="M231" s="173"/>
      <c r="N231" s="174"/>
      <c r="O231" s="174"/>
      <c r="P231" s="174"/>
      <c r="Q231" s="174"/>
      <c r="R231" s="174"/>
      <c r="S231" s="174"/>
      <c r="T231" s="175"/>
      <c r="AT231" s="169" t="s">
        <v>190</v>
      </c>
      <c r="AU231" s="169" t="s">
        <v>79</v>
      </c>
      <c r="AV231" s="14" t="s">
        <v>87</v>
      </c>
      <c r="AW231" s="14" t="s">
        <v>33</v>
      </c>
      <c r="AX231" s="14" t="s">
        <v>15</v>
      </c>
      <c r="AY231" s="169" t="s">
        <v>182</v>
      </c>
    </row>
    <row r="232" spans="1:65" s="2" customFormat="1" ht="44.25" customHeight="1">
      <c r="A232" s="33"/>
      <c r="B232" s="146"/>
      <c r="C232" s="147" t="s">
        <v>467</v>
      </c>
      <c r="D232" s="342" t="s">
        <v>184</v>
      </c>
      <c r="E232" s="148" t="s">
        <v>847</v>
      </c>
      <c r="F232" s="149" t="s">
        <v>848</v>
      </c>
      <c r="G232" s="150" t="s">
        <v>290</v>
      </c>
      <c r="H232" s="183"/>
      <c r="I232" s="152"/>
      <c r="J232" s="153">
        <f>ROUND(I232*H232,2)</f>
        <v>0</v>
      </c>
      <c r="K232" s="149" t="s">
        <v>188</v>
      </c>
      <c r="L232" s="34"/>
      <c r="M232" s="154" t="s">
        <v>3</v>
      </c>
      <c r="N232" s="155" t="s">
        <v>42</v>
      </c>
      <c r="O232" s="54"/>
      <c r="P232" s="156">
        <f>O232*H232</f>
        <v>0</v>
      </c>
      <c r="Q232" s="156">
        <v>0</v>
      </c>
      <c r="R232" s="156">
        <f>Q232*H232</f>
        <v>0</v>
      </c>
      <c r="S232" s="156">
        <v>0</v>
      </c>
      <c r="T232" s="157">
        <f>S232*H232</f>
        <v>0</v>
      </c>
      <c r="U232" s="33"/>
      <c r="V232" s="33"/>
      <c r="W232" s="33"/>
      <c r="X232" s="33"/>
      <c r="Y232" s="33"/>
      <c r="Z232" s="33"/>
      <c r="AA232" s="33"/>
      <c r="AB232" s="33"/>
      <c r="AC232" s="33"/>
      <c r="AD232" s="33"/>
      <c r="AE232" s="33"/>
      <c r="AR232" s="158" t="s">
        <v>269</v>
      </c>
      <c r="AT232" s="158" t="s">
        <v>184</v>
      </c>
      <c r="AU232" s="158" t="s">
        <v>79</v>
      </c>
      <c r="AY232" s="18" t="s">
        <v>182</v>
      </c>
      <c r="BE232" s="159">
        <f>IF(N232="základní",J232,0)</f>
        <v>0</v>
      </c>
      <c r="BF232" s="159">
        <f>IF(N232="snížená",J232,0)</f>
        <v>0</v>
      </c>
      <c r="BG232" s="159">
        <f>IF(N232="zákl. přenesená",J232,0)</f>
        <v>0</v>
      </c>
      <c r="BH232" s="159">
        <f>IF(N232="sníž. přenesená",J232,0)</f>
        <v>0</v>
      </c>
      <c r="BI232" s="159">
        <f>IF(N232="nulová",J232,0)</f>
        <v>0</v>
      </c>
      <c r="BJ232" s="18" t="s">
        <v>15</v>
      </c>
      <c r="BK232" s="159">
        <f>ROUND(I232*H232,2)</f>
        <v>0</v>
      </c>
      <c r="BL232" s="18" t="s">
        <v>269</v>
      </c>
      <c r="BM232" s="158" t="s">
        <v>849</v>
      </c>
    </row>
    <row r="233" spans="2:63" s="12" customFormat="1" ht="22.9" customHeight="1">
      <c r="B233" s="133"/>
      <c r="D233" s="344" t="s">
        <v>70</v>
      </c>
      <c r="E233" s="144" t="s">
        <v>471</v>
      </c>
      <c r="F233" s="144" t="s">
        <v>472</v>
      </c>
      <c r="I233" s="136"/>
      <c r="J233" s="145">
        <f>BK233</f>
        <v>0</v>
      </c>
      <c r="L233" s="133"/>
      <c r="M233" s="138"/>
      <c r="N233" s="139"/>
      <c r="O233" s="139"/>
      <c r="P233" s="140">
        <f>SUM(P234:P238)</f>
        <v>0</v>
      </c>
      <c r="Q233" s="139"/>
      <c r="R233" s="140">
        <f>SUM(R234:R238)</f>
        <v>0.0008695</v>
      </c>
      <c r="S233" s="139"/>
      <c r="T233" s="141">
        <f>SUM(T234:T238)</f>
        <v>0</v>
      </c>
      <c r="AR233" s="134" t="s">
        <v>79</v>
      </c>
      <c r="AT233" s="142" t="s">
        <v>70</v>
      </c>
      <c r="AU233" s="142" t="s">
        <v>15</v>
      </c>
      <c r="AY233" s="134" t="s">
        <v>182</v>
      </c>
      <c r="BK233" s="143">
        <f>SUM(BK234:BK238)</f>
        <v>0</v>
      </c>
    </row>
    <row r="234" spans="1:65" s="2" customFormat="1" ht="24">
      <c r="A234" s="33"/>
      <c r="B234" s="146"/>
      <c r="C234" s="147" t="s">
        <v>473</v>
      </c>
      <c r="D234" s="342" t="s">
        <v>184</v>
      </c>
      <c r="E234" s="148" t="s">
        <v>474</v>
      </c>
      <c r="F234" s="149" t="s">
        <v>475</v>
      </c>
      <c r="G234" s="150" t="s">
        <v>187</v>
      </c>
      <c r="H234" s="151">
        <v>2.35</v>
      </c>
      <c r="I234" s="152"/>
      <c r="J234" s="153">
        <f>ROUND(I234*H234,2)</f>
        <v>0</v>
      </c>
      <c r="K234" s="149" t="s">
        <v>188</v>
      </c>
      <c r="L234" s="34"/>
      <c r="M234" s="154" t="s">
        <v>3</v>
      </c>
      <c r="N234" s="155" t="s">
        <v>42</v>
      </c>
      <c r="O234" s="54"/>
      <c r="P234" s="156">
        <f>O234*H234</f>
        <v>0</v>
      </c>
      <c r="Q234" s="156">
        <v>0</v>
      </c>
      <c r="R234" s="156">
        <f>Q234*H234</f>
        <v>0</v>
      </c>
      <c r="S234" s="156">
        <v>0</v>
      </c>
      <c r="T234" s="157">
        <f>S234*H234</f>
        <v>0</v>
      </c>
      <c r="U234" s="33"/>
      <c r="V234" s="33"/>
      <c r="W234" s="33"/>
      <c r="X234" s="33"/>
      <c r="Y234" s="33"/>
      <c r="Z234" s="33"/>
      <c r="AA234" s="33"/>
      <c r="AB234" s="33"/>
      <c r="AC234" s="33"/>
      <c r="AD234" s="33"/>
      <c r="AE234" s="33"/>
      <c r="AR234" s="158" t="s">
        <v>269</v>
      </c>
      <c r="AT234" s="158" t="s">
        <v>184</v>
      </c>
      <c r="AU234" s="158" t="s">
        <v>79</v>
      </c>
      <c r="AY234" s="18" t="s">
        <v>182</v>
      </c>
      <c r="BE234" s="159">
        <f>IF(N234="základní",J234,0)</f>
        <v>0</v>
      </c>
      <c r="BF234" s="159">
        <f>IF(N234="snížená",J234,0)</f>
        <v>0</v>
      </c>
      <c r="BG234" s="159">
        <f>IF(N234="zákl. přenesená",J234,0)</f>
        <v>0</v>
      </c>
      <c r="BH234" s="159">
        <f>IF(N234="sníž. přenesená",J234,0)</f>
        <v>0</v>
      </c>
      <c r="BI234" s="159">
        <f>IF(N234="nulová",J234,0)</f>
        <v>0</v>
      </c>
      <c r="BJ234" s="18" t="s">
        <v>15</v>
      </c>
      <c r="BK234" s="159">
        <f>ROUND(I234*H234,2)</f>
        <v>0</v>
      </c>
      <c r="BL234" s="18" t="s">
        <v>269</v>
      </c>
      <c r="BM234" s="158" t="s">
        <v>850</v>
      </c>
    </row>
    <row r="235" spans="2:51" s="15" customFormat="1" ht="12">
      <c r="B235" s="176"/>
      <c r="D235" s="343" t="s">
        <v>190</v>
      </c>
      <c r="E235" s="177" t="s">
        <v>3</v>
      </c>
      <c r="F235" s="178" t="s">
        <v>477</v>
      </c>
      <c r="H235" s="177" t="s">
        <v>3</v>
      </c>
      <c r="I235" s="179"/>
      <c r="L235" s="176"/>
      <c r="M235" s="180"/>
      <c r="N235" s="181"/>
      <c r="O235" s="181"/>
      <c r="P235" s="181"/>
      <c r="Q235" s="181"/>
      <c r="R235" s="181"/>
      <c r="S235" s="181"/>
      <c r="T235" s="182"/>
      <c r="AT235" s="177" t="s">
        <v>190</v>
      </c>
      <c r="AU235" s="177" t="s">
        <v>79</v>
      </c>
      <c r="AV235" s="15" t="s">
        <v>15</v>
      </c>
      <c r="AW235" s="15" t="s">
        <v>33</v>
      </c>
      <c r="AX235" s="15" t="s">
        <v>71</v>
      </c>
      <c r="AY235" s="177" t="s">
        <v>182</v>
      </c>
    </row>
    <row r="236" spans="2:51" s="13" customFormat="1" ht="12">
      <c r="B236" s="160"/>
      <c r="D236" s="343" t="s">
        <v>190</v>
      </c>
      <c r="E236" s="161" t="s">
        <v>3</v>
      </c>
      <c r="F236" s="162" t="s">
        <v>478</v>
      </c>
      <c r="H236" s="163">
        <v>2.35</v>
      </c>
      <c r="I236" s="164"/>
      <c r="L236" s="160"/>
      <c r="M236" s="165"/>
      <c r="N236" s="166"/>
      <c r="O236" s="166"/>
      <c r="P236" s="166"/>
      <c r="Q236" s="166"/>
      <c r="R236" s="166"/>
      <c r="S236" s="166"/>
      <c r="T236" s="167"/>
      <c r="AT236" s="161" t="s">
        <v>190</v>
      </c>
      <c r="AU236" s="161" t="s">
        <v>79</v>
      </c>
      <c r="AV236" s="13" t="s">
        <v>79</v>
      </c>
      <c r="AW236" s="13" t="s">
        <v>33</v>
      </c>
      <c r="AX236" s="13" t="s">
        <v>15</v>
      </c>
      <c r="AY236" s="161" t="s">
        <v>182</v>
      </c>
    </row>
    <row r="237" spans="1:65" s="2" customFormat="1" ht="24">
      <c r="A237" s="33"/>
      <c r="B237" s="146"/>
      <c r="C237" s="147" t="s">
        <v>479</v>
      </c>
      <c r="D237" s="342" t="s">
        <v>184</v>
      </c>
      <c r="E237" s="148" t="s">
        <v>480</v>
      </c>
      <c r="F237" s="149" t="s">
        <v>481</v>
      </c>
      <c r="G237" s="150" t="s">
        <v>187</v>
      </c>
      <c r="H237" s="151">
        <v>2.35</v>
      </c>
      <c r="I237" s="152"/>
      <c r="J237" s="153">
        <f>ROUND(I237*H237,2)</f>
        <v>0</v>
      </c>
      <c r="K237" s="149" t="s">
        <v>188</v>
      </c>
      <c r="L237" s="34"/>
      <c r="M237" s="154" t="s">
        <v>3</v>
      </c>
      <c r="N237" s="155" t="s">
        <v>42</v>
      </c>
      <c r="O237" s="54"/>
      <c r="P237" s="156">
        <f>O237*H237</f>
        <v>0</v>
      </c>
      <c r="Q237" s="156">
        <v>0.00014</v>
      </c>
      <c r="R237" s="156">
        <f>Q237*H237</f>
        <v>0.000329</v>
      </c>
      <c r="S237" s="156">
        <v>0</v>
      </c>
      <c r="T237" s="157">
        <f>S237*H237</f>
        <v>0</v>
      </c>
      <c r="U237" s="33"/>
      <c r="V237" s="33"/>
      <c r="W237" s="33"/>
      <c r="X237" s="33"/>
      <c r="Y237" s="33"/>
      <c r="Z237" s="33"/>
      <c r="AA237" s="33"/>
      <c r="AB237" s="33"/>
      <c r="AC237" s="33"/>
      <c r="AD237" s="33"/>
      <c r="AE237" s="33"/>
      <c r="AR237" s="158" t="s">
        <v>269</v>
      </c>
      <c r="AT237" s="158" t="s">
        <v>184</v>
      </c>
      <c r="AU237" s="158" t="s">
        <v>79</v>
      </c>
      <c r="AY237" s="18" t="s">
        <v>182</v>
      </c>
      <c r="BE237" s="159">
        <f>IF(N237="základní",J237,0)</f>
        <v>0</v>
      </c>
      <c r="BF237" s="159">
        <f>IF(N237="snížená",J237,0)</f>
        <v>0</v>
      </c>
      <c r="BG237" s="159">
        <f>IF(N237="zákl. přenesená",J237,0)</f>
        <v>0</v>
      </c>
      <c r="BH237" s="159">
        <f>IF(N237="sníž. přenesená",J237,0)</f>
        <v>0</v>
      </c>
      <c r="BI237" s="159">
        <f>IF(N237="nulová",J237,0)</f>
        <v>0</v>
      </c>
      <c r="BJ237" s="18" t="s">
        <v>15</v>
      </c>
      <c r="BK237" s="159">
        <f>ROUND(I237*H237,2)</f>
        <v>0</v>
      </c>
      <c r="BL237" s="18" t="s">
        <v>269</v>
      </c>
      <c r="BM237" s="158" t="s">
        <v>851</v>
      </c>
    </row>
    <row r="238" spans="1:65" s="2" customFormat="1" ht="24">
      <c r="A238" s="33"/>
      <c r="B238" s="146"/>
      <c r="C238" s="147" t="s">
        <v>483</v>
      </c>
      <c r="D238" s="342" t="s">
        <v>184</v>
      </c>
      <c r="E238" s="148" t="s">
        <v>484</v>
      </c>
      <c r="F238" s="149" t="s">
        <v>485</v>
      </c>
      <c r="G238" s="150" t="s">
        <v>187</v>
      </c>
      <c r="H238" s="151">
        <v>2.35</v>
      </c>
      <c r="I238" s="152"/>
      <c r="J238" s="153">
        <f>ROUND(I238*H238,2)</f>
        <v>0</v>
      </c>
      <c r="K238" s="149" t="s">
        <v>188</v>
      </c>
      <c r="L238" s="34"/>
      <c r="M238" s="154" t="s">
        <v>3</v>
      </c>
      <c r="N238" s="155" t="s">
        <v>42</v>
      </c>
      <c r="O238" s="54"/>
      <c r="P238" s="156">
        <f>O238*H238</f>
        <v>0</v>
      </c>
      <c r="Q238" s="156">
        <v>0.00023</v>
      </c>
      <c r="R238" s="156">
        <f>Q238*H238</f>
        <v>0.0005405000000000001</v>
      </c>
      <c r="S238" s="156">
        <v>0</v>
      </c>
      <c r="T238" s="157">
        <f>S238*H238</f>
        <v>0</v>
      </c>
      <c r="U238" s="33"/>
      <c r="V238" s="33"/>
      <c r="W238" s="33"/>
      <c r="X238" s="33"/>
      <c r="Y238" s="33"/>
      <c r="Z238" s="33"/>
      <c r="AA238" s="33"/>
      <c r="AB238" s="33"/>
      <c r="AC238" s="33"/>
      <c r="AD238" s="33"/>
      <c r="AE238" s="33"/>
      <c r="AR238" s="158" t="s">
        <v>269</v>
      </c>
      <c r="AT238" s="158" t="s">
        <v>184</v>
      </c>
      <c r="AU238" s="158" t="s">
        <v>79</v>
      </c>
      <c r="AY238" s="18" t="s">
        <v>182</v>
      </c>
      <c r="BE238" s="159">
        <f>IF(N238="základní",J238,0)</f>
        <v>0</v>
      </c>
      <c r="BF238" s="159">
        <f>IF(N238="snížená",J238,0)</f>
        <v>0</v>
      </c>
      <c r="BG238" s="159">
        <f>IF(N238="zákl. přenesená",J238,0)</f>
        <v>0</v>
      </c>
      <c r="BH238" s="159">
        <f>IF(N238="sníž. přenesená",J238,0)</f>
        <v>0</v>
      </c>
      <c r="BI238" s="159">
        <f>IF(N238="nulová",J238,0)</f>
        <v>0</v>
      </c>
      <c r="BJ238" s="18" t="s">
        <v>15</v>
      </c>
      <c r="BK238" s="159">
        <f>ROUND(I238*H238,2)</f>
        <v>0</v>
      </c>
      <c r="BL238" s="18" t="s">
        <v>269</v>
      </c>
      <c r="BM238" s="158" t="s">
        <v>852</v>
      </c>
    </row>
    <row r="239" spans="2:63" s="12" customFormat="1" ht="22.9" customHeight="1">
      <c r="B239" s="133"/>
      <c r="D239" s="344" t="s">
        <v>70</v>
      </c>
      <c r="E239" s="144" t="s">
        <v>487</v>
      </c>
      <c r="F239" s="144" t="s">
        <v>488</v>
      </c>
      <c r="I239" s="136"/>
      <c r="J239" s="145">
        <f>BK239</f>
        <v>0</v>
      </c>
      <c r="L239" s="133"/>
      <c r="M239" s="138"/>
      <c r="N239" s="139"/>
      <c r="O239" s="139"/>
      <c r="P239" s="140">
        <f>SUM(P240:P242)</f>
        <v>0</v>
      </c>
      <c r="Q239" s="139"/>
      <c r="R239" s="140">
        <f>SUM(R240:R242)</f>
        <v>0.00441</v>
      </c>
      <c r="S239" s="139"/>
      <c r="T239" s="141">
        <f>SUM(T240:T242)</f>
        <v>0</v>
      </c>
      <c r="AR239" s="134" t="s">
        <v>79</v>
      </c>
      <c r="AT239" s="142" t="s">
        <v>70</v>
      </c>
      <c r="AU239" s="142" t="s">
        <v>15</v>
      </c>
      <c r="AY239" s="134" t="s">
        <v>182</v>
      </c>
      <c r="BK239" s="143">
        <f>SUM(BK240:BK242)</f>
        <v>0</v>
      </c>
    </row>
    <row r="240" spans="1:65" s="2" customFormat="1" ht="24">
      <c r="A240" s="33"/>
      <c r="B240" s="146"/>
      <c r="C240" s="147" t="s">
        <v>489</v>
      </c>
      <c r="D240" s="342" t="s">
        <v>184</v>
      </c>
      <c r="E240" s="148" t="s">
        <v>490</v>
      </c>
      <c r="F240" s="149" t="s">
        <v>491</v>
      </c>
      <c r="G240" s="150" t="s">
        <v>187</v>
      </c>
      <c r="H240" s="151">
        <v>9</v>
      </c>
      <c r="I240" s="152"/>
      <c r="J240" s="153">
        <f>ROUND(I240*H240,2)</f>
        <v>0</v>
      </c>
      <c r="K240" s="149" t="s">
        <v>188</v>
      </c>
      <c r="L240" s="34"/>
      <c r="M240" s="154" t="s">
        <v>3</v>
      </c>
      <c r="N240" s="155" t="s">
        <v>42</v>
      </c>
      <c r="O240" s="54"/>
      <c r="P240" s="156">
        <f>O240*H240</f>
        <v>0</v>
      </c>
      <c r="Q240" s="156">
        <v>0.0002</v>
      </c>
      <c r="R240" s="156">
        <f>Q240*H240</f>
        <v>0.0018000000000000002</v>
      </c>
      <c r="S240" s="156">
        <v>0</v>
      </c>
      <c r="T240" s="157">
        <f>S240*H240</f>
        <v>0</v>
      </c>
      <c r="U240" s="33"/>
      <c r="V240" s="33"/>
      <c r="W240" s="33"/>
      <c r="X240" s="33"/>
      <c r="Y240" s="33"/>
      <c r="Z240" s="33"/>
      <c r="AA240" s="33"/>
      <c r="AB240" s="33"/>
      <c r="AC240" s="33"/>
      <c r="AD240" s="33"/>
      <c r="AE240" s="33"/>
      <c r="AR240" s="158" t="s">
        <v>269</v>
      </c>
      <c r="AT240" s="158" t="s">
        <v>184</v>
      </c>
      <c r="AU240" s="158" t="s">
        <v>79</v>
      </c>
      <c r="AY240" s="18" t="s">
        <v>182</v>
      </c>
      <c r="BE240" s="159">
        <f>IF(N240="základní",J240,0)</f>
        <v>0</v>
      </c>
      <c r="BF240" s="159">
        <f>IF(N240="snížená",J240,0)</f>
        <v>0</v>
      </c>
      <c r="BG240" s="159">
        <f>IF(N240="zákl. přenesená",J240,0)</f>
        <v>0</v>
      </c>
      <c r="BH240" s="159">
        <f>IF(N240="sníž. přenesená",J240,0)</f>
        <v>0</v>
      </c>
      <c r="BI240" s="159">
        <f>IF(N240="nulová",J240,0)</f>
        <v>0</v>
      </c>
      <c r="BJ240" s="18" t="s">
        <v>15</v>
      </c>
      <c r="BK240" s="159">
        <f>ROUND(I240*H240,2)</f>
        <v>0</v>
      </c>
      <c r="BL240" s="18" t="s">
        <v>269</v>
      </c>
      <c r="BM240" s="158" t="s">
        <v>853</v>
      </c>
    </row>
    <row r="241" spans="2:51" s="13" customFormat="1" ht="12">
      <c r="B241" s="160"/>
      <c r="D241" s="343" t="s">
        <v>190</v>
      </c>
      <c r="E241" s="161" t="s">
        <v>3</v>
      </c>
      <c r="F241" s="162" t="s">
        <v>226</v>
      </c>
      <c r="H241" s="163">
        <v>9</v>
      </c>
      <c r="I241" s="164"/>
      <c r="L241" s="160"/>
      <c r="M241" s="165"/>
      <c r="N241" s="166"/>
      <c r="O241" s="166"/>
      <c r="P241" s="166"/>
      <c r="Q241" s="166"/>
      <c r="R241" s="166"/>
      <c r="S241" s="166"/>
      <c r="T241" s="167"/>
      <c r="AT241" s="161" t="s">
        <v>190</v>
      </c>
      <c r="AU241" s="161" t="s">
        <v>79</v>
      </c>
      <c r="AV241" s="13" t="s">
        <v>79</v>
      </c>
      <c r="AW241" s="13" t="s">
        <v>33</v>
      </c>
      <c r="AX241" s="13" t="s">
        <v>15</v>
      </c>
      <c r="AY241" s="161" t="s">
        <v>182</v>
      </c>
    </row>
    <row r="242" spans="1:65" s="2" customFormat="1" ht="36">
      <c r="A242" s="33"/>
      <c r="B242" s="146"/>
      <c r="C242" s="147" t="s">
        <v>493</v>
      </c>
      <c r="D242" s="342" t="s">
        <v>184</v>
      </c>
      <c r="E242" s="148" t="s">
        <v>494</v>
      </c>
      <c r="F242" s="149" t="s">
        <v>495</v>
      </c>
      <c r="G242" s="150" t="s">
        <v>187</v>
      </c>
      <c r="H242" s="151">
        <v>9</v>
      </c>
      <c r="I242" s="152"/>
      <c r="J242" s="153">
        <f>ROUND(I242*H242,2)</f>
        <v>0</v>
      </c>
      <c r="K242" s="149" t="s">
        <v>188</v>
      </c>
      <c r="L242" s="34"/>
      <c r="M242" s="194" t="s">
        <v>3</v>
      </c>
      <c r="N242" s="195" t="s">
        <v>42</v>
      </c>
      <c r="O242" s="196"/>
      <c r="P242" s="197">
        <f>O242*H242</f>
        <v>0</v>
      </c>
      <c r="Q242" s="197">
        <v>0.00029</v>
      </c>
      <c r="R242" s="197">
        <f>Q242*H242</f>
        <v>0.00261</v>
      </c>
      <c r="S242" s="197">
        <v>0</v>
      </c>
      <c r="T242" s="198">
        <f>S242*H242</f>
        <v>0</v>
      </c>
      <c r="U242" s="33"/>
      <c r="V242" s="33"/>
      <c r="W242" s="33"/>
      <c r="X242" s="33"/>
      <c r="Y242" s="33"/>
      <c r="Z242" s="33"/>
      <c r="AA242" s="33"/>
      <c r="AB242" s="33"/>
      <c r="AC242" s="33"/>
      <c r="AD242" s="33"/>
      <c r="AE242" s="33"/>
      <c r="AR242" s="158" t="s">
        <v>269</v>
      </c>
      <c r="AT242" s="158" t="s">
        <v>184</v>
      </c>
      <c r="AU242" s="158" t="s">
        <v>79</v>
      </c>
      <c r="AY242" s="18" t="s">
        <v>182</v>
      </c>
      <c r="BE242" s="159">
        <f>IF(N242="základní",J242,0)</f>
        <v>0</v>
      </c>
      <c r="BF242" s="159">
        <f>IF(N242="snížená",J242,0)</f>
        <v>0</v>
      </c>
      <c r="BG242" s="159">
        <f>IF(N242="zákl. přenesená",J242,0)</f>
        <v>0</v>
      </c>
      <c r="BH242" s="159">
        <f>IF(N242="sníž. přenesená",J242,0)</f>
        <v>0</v>
      </c>
      <c r="BI242" s="159">
        <f>IF(N242="nulová",J242,0)</f>
        <v>0</v>
      </c>
      <c r="BJ242" s="18" t="s">
        <v>15</v>
      </c>
      <c r="BK242" s="159">
        <f>ROUND(I242*H242,2)</f>
        <v>0</v>
      </c>
      <c r="BL242" s="18" t="s">
        <v>269</v>
      </c>
      <c r="BM242" s="158" t="s">
        <v>854</v>
      </c>
    </row>
    <row r="243" spans="1:31" s="2" customFormat="1" ht="6.95" customHeight="1">
      <c r="A243" s="33"/>
      <c r="B243" s="43"/>
      <c r="C243" s="44"/>
      <c r="D243" s="44"/>
      <c r="E243" s="44"/>
      <c r="F243" s="44"/>
      <c r="G243" s="44"/>
      <c r="H243" s="44"/>
      <c r="I243" s="44"/>
      <c r="J243" s="44"/>
      <c r="K243" s="44"/>
      <c r="L243" s="34"/>
      <c r="M243" s="33"/>
      <c r="O243" s="33"/>
      <c r="P243" s="33"/>
      <c r="Q243" s="33"/>
      <c r="R243" s="33"/>
      <c r="S243" s="33"/>
      <c r="T243" s="33"/>
      <c r="U243" s="33"/>
      <c r="V243" s="33"/>
      <c r="W243" s="33"/>
      <c r="X243" s="33"/>
      <c r="Y243" s="33"/>
      <c r="Z243" s="33"/>
      <c r="AA243" s="33"/>
      <c r="AB243" s="33"/>
      <c r="AC243" s="33"/>
      <c r="AD243" s="33"/>
      <c r="AE243" s="33"/>
    </row>
  </sheetData>
  <autoFilter ref="C107:K242"/>
  <mergeCells count="15">
    <mergeCell ref="E94:H94"/>
    <mergeCell ref="E98:H98"/>
    <mergeCell ref="E96:H96"/>
    <mergeCell ref="E100:H100"/>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3"/>
  <sheetViews>
    <sheetView showGridLines="0" workbookViewId="0" topLeftCell="A151">
      <selection activeCell="H117" sqref="H11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0" t="s">
        <v>6</v>
      </c>
      <c r="M2" s="301"/>
      <c r="N2" s="301"/>
      <c r="O2" s="301"/>
      <c r="P2" s="301"/>
      <c r="Q2" s="301"/>
      <c r="R2" s="301"/>
      <c r="S2" s="301"/>
      <c r="T2" s="301"/>
      <c r="U2" s="301"/>
      <c r="V2" s="301"/>
      <c r="AT2" s="18" t="s">
        <v>102</v>
      </c>
    </row>
    <row r="3" spans="2:46" s="1" customFormat="1" ht="6.95" customHeight="1">
      <c r="B3" s="19"/>
      <c r="C3" s="20"/>
      <c r="D3" s="20"/>
      <c r="E3" s="20"/>
      <c r="F3" s="20"/>
      <c r="G3" s="20"/>
      <c r="H3" s="20"/>
      <c r="I3" s="20"/>
      <c r="J3" s="20"/>
      <c r="K3" s="20"/>
      <c r="L3" s="21"/>
      <c r="AT3" s="18" t="s">
        <v>79</v>
      </c>
    </row>
    <row r="4" spans="2:46" s="1" customFormat="1" ht="24.95" customHeight="1">
      <c r="B4" s="21"/>
      <c r="D4" s="22" t="s">
        <v>138</v>
      </c>
      <c r="L4" s="21"/>
      <c r="M4" s="97"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Rekonstrukce koupelen</v>
      </c>
      <c r="F7" s="327"/>
      <c r="G7" s="327"/>
      <c r="H7" s="327"/>
      <c r="L7" s="21"/>
    </row>
    <row r="8" spans="2:12" ht="12.75">
      <c r="B8" s="21"/>
      <c r="D8" s="28" t="s">
        <v>139</v>
      </c>
      <c r="L8" s="21"/>
    </row>
    <row r="9" spans="2:12" s="1" customFormat="1" ht="16.5" customHeight="1">
      <c r="B9" s="21"/>
      <c r="E9" s="326" t="s">
        <v>140</v>
      </c>
      <c r="F9" s="301"/>
      <c r="G9" s="301"/>
      <c r="H9" s="301"/>
      <c r="L9" s="21"/>
    </row>
    <row r="10" spans="2:12" s="1" customFormat="1" ht="12" customHeight="1">
      <c r="B10" s="21"/>
      <c r="D10" s="28" t="s">
        <v>141</v>
      </c>
      <c r="L10" s="21"/>
    </row>
    <row r="11" spans="1:31" s="2" customFormat="1" ht="16.5" customHeight="1">
      <c r="A11" s="33"/>
      <c r="B11" s="34"/>
      <c r="C11" s="33"/>
      <c r="D11" s="33"/>
      <c r="E11" s="328" t="s">
        <v>142</v>
      </c>
      <c r="F11" s="329"/>
      <c r="G11" s="329"/>
      <c r="H11" s="329"/>
      <c r="I11" s="33"/>
      <c r="J11" s="33"/>
      <c r="K11" s="33"/>
      <c r="L11" s="99"/>
      <c r="S11" s="33"/>
      <c r="T11" s="33"/>
      <c r="U11" s="33"/>
      <c r="V11" s="33"/>
      <c r="W11" s="33"/>
      <c r="X11" s="33"/>
      <c r="Y11" s="33"/>
      <c r="Z11" s="33"/>
      <c r="AA11" s="33"/>
      <c r="AB11" s="33"/>
      <c r="AC11" s="33"/>
      <c r="AD11" s="33"/>
      <c r="AE11" s="33"/>
    </row>
    <row r="12" spans="1:31" s="2" customFormat="1" ht="12" customHeight="1">
      <c r="A12" s="33"/>
      <c r="B12" s="34"/>
      <c r="C12" s="33"/>
      <c r="D12" s="28" t="s">
        <v>143</v>
      </c>
      <c r="E12" s="33"/>
      <c r="F12" s="33"/>
      <c r="G12" s="33"/>
      <c r="H12" s="33"/>
      <c r="I12" s="33"/>
      <c r="J12" s="33"/>
      <c r="K12" s="33"/>
      <c r="L12" s="99"/>
      <c r="S12" s="33"/>
      <c r="T12" s="33"/>
      <c r="U12" s="33"/>
      <c r="V12" s="33"/>
      <c r="W12" s="33"/>
      <c r="X12" s="33"/>
      <c r="Y12" s="33"/>
      <c r="Z12" s="33"/>
      <c r="AA12" s="33"/>
      <c r="AB12" s="33"/>
      <c r="AC12" s="33"/>
      <c r="AD12" s="33"/>
      <c r="AE12" s="33"/>
    </row>
    <row r="13" spans="1:31" s="2" customFormat="1" ht="16.5" customHeight="1">
      <c r="A13" s="33"/>
      <c r="B13" s="34"/>
      <c r="C13" s="33"/>
      <c r="D13" s="33"/>
      <c r="E13" s="302" t="s">
        <v>628</v>
      </c>
      <c r="F13" s="329"/>
      <c r="G13" s="329"/>
      <c r="H13" s="329"/>
      <c r="I13" s="33"/>
      <c r="J13" s="33"/>
      <c r="K13" s="33"/>
      <c r="L13" s="99"/>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99"/>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28" t="s">
        <v>20</v>
      </c>
      <c r="J15" s="26" t="s">
        <v>3</v>
      </c>
      <c r="K15" s="33"/>
      <c r="L15" s="99"/>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28" t="s">
        <v>23</v>
      </c>
      <c r="J16" s="51" t="str">
        <f>'Rekapitulace stavby'!AU8</f>
        <v>28. 8. 2018</v>
      </c>
      <c r="K16" s="33"/>
      <c r="L16" s="99"/>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99"/>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28" t="s">
        <v>26</v>
      </c>
      <c r="J18" s="26" t="s">
        <v>3</v>
      </c>
      <c r="K18" s="33"/>
      <c r="L18" s="99"/>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28" t="s">
        <v>28</v>
      </c>
      <c r="J19" s="26" t="s">
        <v>3</v>
      </c>
      <c r="K19" s="33"/>
      <c r="L19" s="99"/>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99"/>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28" t="s">
        <v>26</v>
      </c>
      <c r="J21" s="29" t="str">
        <f>'Rekapitulace stavby'!AU13</f>
        <v>Vyplň údaj</v>
      </c>
      <c r="K21" s="33"/>
      <c r="L21" s="99"/>
      <c r="S21" s="33"/>
      <c r="T21" s="33"/>
      <c r="U21" s="33"/>
      <c r="V21" s="33"/>
      <c r="W21" s="33"/>
      <c r="X21" s="33"/>
      <c r="Y21" s="33"/>
      <c r="Z21" s="33"/>
      <c r="AA21" s="33"/>
      <c r="AB21" s="33"/>
      <c r="AC21" s="33"/>
      <c r="AD21" s="33"/>
      <c r="AE21" s="33"/>
    </row>
    <row r="22" spans="1:31" s="2" customFormat="1" ht="18" customHeight="1">
      <c r="A22" s="33"/>
      <c r="B22" s="34"/>
      <c r="C22" s="33"/>
      <c r="D22" s="33"/>
      <c r="E22" s="330" t="str">
        <f>'Rekapitulace stavby'!E14</f>
        <v>Vyplň údaj</v>
      </c>
      <c r="F22" s="318"/>
      <c r="G22" s="318"/>
      <c r="H22" s="318"/>
      <c r="I22" s="28" t="s">
        <v>28</v>
      </c>
      <c r="J22" s="29" t="str">
        <f>'Rekapitulace stavby'!AU14</f>
        <v>Vyplň údaj</v>
      </c>
      <c r="K22" s="33"/>
      <c r="L22" s="99"/>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99"/>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28" t="s">
        <v>26</v>
      </c>
      <c r="J24" s="26" t="s">
        <v>3</v>
      </c>
      <c r="K24" s="33"/>
      <c r="L24" s="99"/>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28" t="s">
        <v>28</v>
      </c>
      <c r="J25" s="26" t="s">
        <v>3</v>
      </c>
      <c r="K25" s="33"/>
      <c r="L25" s="99"/>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99"/>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28" t="s">
        <v>26</v>
      </c>
      <c r="J27" s="26" t="str">
        <f>IF('Rekapitulace stavby'!AU19="","",'Rekapitulace stavby'!AU19)</f>
        <v/>
      </c>
      <c r="K27" s="33"/>
      <c r="L27" s="99"/>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28</v>
      </c>
      <c r="J28" s="26" t="str">
        <f>IF('Rekapitulace stavby'!AU20="","",'Rekapitulace stavby'!AU20)</f>
        <v/>
      </c>
      <c r="K28" s="33"/>
      <c r="L28" s="99"/>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99"/>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33"/>
      <c r="J30" s="33"/>
      <c r="K30" s="33"/>
      <c r="L30" s="99"/>
      <c r="S30" s="33"/>
      <c r="T30" s="33"/>
      <c r="U30" s="33"/>
      <c r="V30" s="33"/>
      <c r="W30" s="33"/>
      <c r="X30" s="33"/>
      <c r="Y30" s="33"/>
      <c r="Z30" s="33"/>
      <c r="AA30" s="33"/>
      <c r="AB30" s="33"/>
      <c r="AC30" s="33"/>
      <c r="AD30" s="33"/>
      <c r="AE30" s="33"/>
    </row>
    <row r="31" spans="1:31" s="8" customFormat="1" ht="16.5" customHeight="1">
      <c r="A31" s="100"/>
      <c r="B31" s="101"/>
      <c r="C31" s="100"/>
      <c r="D31" s="100"/>
      <c r="E31" s="322" t="s">
        <v>3</v>
      </c>
      <c r="F31" s="322"/>
      <c r="G31" s="322"/>
      <c r="H31" s="32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99"/>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63"/>
      <c r="J33" s="63"/>
      <c r="K33" s="63"/>
      <c r="L33" s="99"/>
      <c r="S33" s="33"/>
      <c r="T33" s="33"/>
      <c r="U33" s="33"/>
      <c r="V33" s="33"/>
      <c r="W33" s="33"/>
      <c r="X33" s="33"/>
      <c r="Y33" s="33"/>
      <c r="Z33" s="33"/>
      <c r="AA33" s="33"/>
      <c r="AB33" s="33"/>
      <c r="AC33" s="33"/>
      <c r="AD33" s="33"/>
      <c r="AE33" s="33"/>
    </row>
    <row r="34" spans="1:31" s="2" customFormat="1" ht="25.35" customHeight="1">
      <c r="A34" s="33"/>
      <c r="B34" s="34"/>
      <c r="C34" s="33"/>
      <c r="D34" s="103" t="s">
        <v>37</v>
      </c>
      <c r="E34" s="33"/>
      <c r="F34" s="33"/>
      <c r="G34" s="33"/>
      <c r="H34" s="33"/>
      <c r="I34" s="33"/>
      <c r="J34" s="68">
        <f>ROUND(J108,2)</f>
        <v>0</v>
      </c>
      <c r="K34" s="33"/>
      <c r="L34" s="99"/>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63"/>
      <c r="J35" s="63"/>
      <c r="K35" s="63"/>
      <c r="L35" s="99"/>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37" t="s">
        <v>38</v>
      </c>
      <c r="J36" s="37" t="s">
        <v>40</v>
      </c>
      <c r="K36" s="33"/>
      <c r="L36" s="99"/>
      <c r="S36" s="33"/>
      <c r="T36" s="33"/>
      <c r="U36" s="33"/>
      <c r="V36" s="33"/>
      <c r="W36" s="33"/>
      <c r="X36" s="33"/>
      <c r="Y36" s="33"/>
      <c r="Z36" s="33"/>
      <c r="AA36" s="33"/>
      <c r="AB36" s="33"/>
      <c r="AC36" s="33"/>
      <c r="AD36" s="33"/>
      <c r="AE36" s="33"/>
    </row>
    <row r="37" spans="1:31" s="2" customFormat="1" ht="14.45" customHeight="1">
      <c r="A37" s="33"/>
      <c r="B37" s="34"/>
      <c r="C37" s="33"/>
      <c r="D37" s="98" t="s">
        <v>41</v>
      </c>
      <c r="E37" s="28" t="s">
        <v>42</v>
      </c>
      <c r="F37" s="104">
        <f>ROUND((SUM(BE108:BE242)),2)</f>
        <v>0</v>
      </c>
      <c r="G37" s="33"/>
      <c r="H37" s="33"/>
      <c r="I37" s="105">
        <v>0.21</v>
      </c>
      <c r="J37" s="104">
        <f>ROUND(((SUM(BE108:BE242))*I37),2)</f>
        <v>0</v>
      </c>
      <c r="K37" s="33"/>
      <c r="L37" s="99"/>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04">
        <f>ROUND((SUM(BF108:BF242)),2)</f>
        <v>0</v>
      </c>
      <c r="G38" s="33"/>
      <c r="H38" s="33"/>
      <c r="I38" s="105">
        <v>0.15</v>
      </c>
      <c r="J38" s="104">
        <f>ROUND(((SUM(BF108:BF242))*I38),2)</f>
        <v>0</v>
      </c>
      <c r="K38" s="33"/>
      <c r="L38" s="99"/>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4">
        <f>ROUND((SUM(BG108:BG242)),2)</f>
        <v>0</v>
      </c>
      <c r="G39" s="33"/>
      <c r="H39" s="33"/>
      <c r="I39" s="105">
        <v>0.21</v>
      </c>
      <c r="J39" s="104">
        <f>0</f>
        <v>0</v>
      </c>
      <c r="K39" s="33"/>
      <c r="L39" s="99"/>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04">
        <f>ROUND((SUM(BH108:BH242)),2)</f>
        <v>0</v>
      </c>
      <c r="G40" s="33"/>
      <c r="H40" s="33"/>
      <c r="I40" s="105">
        <v>0.15</v>
      </c>
      <c r="J40" s="104">
        <f>0</f>
        <v>0</v>
      </c>
      <c r="K40" s="33"/>
      <c r="L40" s="99"/>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04">
        <f>ROUND((SUM(BI108:BI242)),2)</f>
        <v>0</v>
      </c>
      <c r="G41" s="33"/>
      <c r="H41" s="33"/>
      <c r="I41" s="105">
        <v>0</v>
      </c>
      <c r="J41" s="104">
        <f>0</f>
        <v>0</v>
      </c>
      <c r="K41" s="33"/>
      <c r="L41" s="99"/>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99"/>
      <c r="S42" s="33"/>
      <c r="T42" s="33"/>
      <c r="U42" s="33"/>
      <c r="V42" s="33"/>
      <c r="W42" s="33"/>
      <c r="X42" s="33"/>
      <c r="Y42" s="33"/>
      <c r="Z42" s="33"/>
      <c r="AA42" s="33"/>
      <c r="AB42" s="33"/>
      <c r="AC42" s="33"/>
      <c r="AD42" s="33"/>
      <c r="AE42" s="33"/>
    </row>
    <row r="43" spans="1:31" s="2" customFormat="1" ht="25.35" customHeight="1">
      <c r="A43" s="33"/>
      <c r="B43" s="34"/>
      <c r="C43" s="106"/>
      <c r="D43" s="107" t="s">
        <v>47</v>
      </c>
      <c r="E43" s="57"/>
      <c r="F43" s="57"/>
      <c r="G43" s="108" t="s">
        <v>48</v>
      </c>
      <c r="H43" s="109" t="s">
        <v>49</v>
      </c>
      <c r="I43" s="57"/>
      <c r="J43" s="110">
        <f>SUM(J34:J41)</f>
        <v>0</v>
      </c>
      <c r="K43" s="111"/>
      <c r="L43" s="99"/>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44"/>
      <c r="J44" s="44"/>
      <c r="K44" s="44"/>
      <c r="L44" s="99"/>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46"/>
      <c r="J48" s="46"/>
      <c r="K48" s="46"/>
      <c r="L48" s="99"/>
      <c r="S48" s="33"/>
      <c r="T48" s="33"/>
      <c r="U48" s="33"/>
      <c r="V48" s="33"/>
      <c r="W48" s="33"/>
      <c r="X48" s="33"/>
      <c r="Y48" s="33"/>
      <c r="Z48" s="33"/>
      <c r="AA48" s="33"/>
      <c r="AB48" s="33"/>
      <c r="AC48" s="33"/>
      <c r="AD48" s="33"/>
      <c r="AE48" s="33"/>
    </row>
    <row r="49" spans="1:31" s="2" customFormat="1" ht="24.95" customHeight="1">
      <c r="A49" s="33"/>
      <c r="B49" s="34"/>
      <c r="C49" s="22" t="s">
        <v>146</v>
      </c>
      <c r="D49" s="33"/>
      <c r="E49" s="33"/>
      <c r="F49" s="33"/>
      <c r="G49" s="33"/>
      <c r="H49" s="33"/>
      <c r="I49" s="33"/>
      <c r="J49" s="33"/>
      <c r="K49" s="33"/>
      <c r="L49" s="99"/>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33"/>
      <c r="J50" s="33"/>
      <c r="K50" s="33"/>
      <c r="L50" s="99"/>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33"/>
      <c r="J51" s="33"/>
      <c r="K51" s="33"/>
      <c r="L51" s="99"/>
      <c r="S51" s="33"/>
      <c r="T51" s="33"/>
      <c r="U51" s="33"/>
      <c r="V51" s="33"/>
      <c r="W51" s="33"/>
      <c r="X51" s="33"/>
      <c r="Y51" s="33"/>
      <c r="Z51" s="33"/>
      <c r="AA51" s="33"/>
      <c r="AB51" s="33"/>
      <c r="AC51" s="33"/>
      <c r="AD51" s="33"/>
      <c r="AE51" s="33"/>
    </row>
    <row r="52" spans="1:31" s="2" customFormat="1" ht="16.5" customHeight="1">
      <c r="A52" s="33"/>
      <c r="B52" s="34"/>
      <c r="C52" s="33"/>
      <c r="D52" s="33"/>
      <c r="E52" s="326" t="str">
        <f>E7</f>
        <v>Rekonstrukce koupelen</v>
      </c>
      <c r="F52" s="327"/>
      <c r="G52" s="327"/>
      <c r="H52" s="327"/>
      <c r="I52" s="33"/>
      <c r="J52" s="33"/>
      <c r="K52" s="33"/>
      <c r="L52" s="99"/>
      <c r="S52" s="33"/>
      <c r="T52" s="33"/>
      <c r="U52" s="33"/>
      <c r="V52" s="33"/>
      <c r="W52" s="33"/>
      <c r="X52" s="33"/>
      <c r="Y52" s="33"/>
      <c r="Z52" s="33"/>
      <c r="AA52" s="33"/>
      <c r="AB52" s="33"/>
      <c r="AC52" s="33"/>
      <c r="AD52" s="33"/>
      <c r="AE52" s="33"/>
    </row>
    <row r="53" spans="2:12" s="1" customFormat="1" ht="12" customHeight="1">
      <c r="B53" s="21"/>
      <c r="C53" s="28" t="s">
        <v>139</v>
      </c>
      <c r="L53" s="21"/>
    </row>
    <row r="54" spans="2:12" s="1" customFormat="1" ht="16.5" customHeight="1">
      <c r="B54" s="21"/>
      <c r="E54" s="326" t="s">
        <v>140</v>
      </c>
      <c r="F54" s="301"/>
      <c r="G54" s="301"/>
      <c r="H54" s="301"/>
      <c r="L54" s="21"/>
    </row>
    <row r="55" spans="2:12" s="1" customFormat="1" ht="12" customHeight="1">
      <c r="B55" s="21"/>
      <c r="C55" s="28" t="s">
        <v>141</v>
      </c>
      <c r="L55" s="21"/>
    </row>
    <row r="56" spans="1:31" s="2" customFormat="1" ht="16.5" customHeight="1">
      <c r="A56" s="33"/>
      <c r="B56" s="34"/>
      <c r="C56" s="33"/>
      <c r="D56" s="33"/>
      <c r="E56" s="328" t="s">
        <v>142</v>
      </c>
      <c r="F56" s="329"/>
      <c r="G56" s="329"/>
      <c r="H56" s="329"/>
      <c r="I56" s="33"/>
      <c r="J56" s="33"/>
      <c r="K56" s="33"/>
      <c r="L56" s="99"/>
      <c r="S56" s="33"/>
      <c r="T56" s="33"/>
      <c r="U56" s="33"/>
      <c r="V56" s="33"/>
      <c r="W56" s="33"/>
      <c r="X56" s="33"/>
      <c r="Y56" s="33"/>
      <c r="Z56" s="33"/>
      <c r="AA56" s="33"/>
      <c r="AB56" s="33"/>
      <c r="AC56" s="33"/>
      <c r="AD56" s="33"/>
      <c r="AE56" s="33"/>
    </row>
    <row r="57" spans="1:31" s="2" customFormat="1" ht="12" customHeight="1">
      <c r="A57" s="33"/>
      <c r="B57" s="34"/>
      <c r="C57" s="28" t="s">
        <v>143</v>
      </c>
      <c r="D57" s="33"/>
      <c r="E57" s="33"/>
      <c r="F57" s="33"/>
      <c r="G57" s="33"/>
      <c r="H57" s="33"/>
      <c r="I57" s="33"/>
      <c r="J57" s="33"/>
      <c r="K57" s="33"/>
      <c r="L57" s="99"/>
      <c r="S57" s="33"/>
      <c r="T57" s="33"/>
      <c r="U57" s="33"/>
      <c r="V57" s="33"/>
      <c r="W57" s="33"/>
      <c r="X57" s="33"/>
      <c r="Y57" s="33"/>
      <c r="Z57" s="33"/>
      <c r="AA57" s="33"/>
      <c r="AB57" s="33"/>
      <c r="AC57" s="33"/>
      <c r="AD57" s="33"/>
      <c r="AE57" s="33"/>
    </row>
    <row r="58" spans="1:31" s="2" customFormat="1" ht="16.5" customHeight="1">
      <c r="A58" s="33"/>
      <c r="B58" s="34"/>
      <c r="C58" s="33"/>
      <c r="D58" s="33"/>
      <c r="E58" s="302" t="str">
        <f>E13</f>
        <v>2 - Typ B</v>
      </c>
      <c r="F58" s="329"/>
      <c r="G58" s="329"/>
      <c r="H58" s="329"/>
      <c r="I58" s="33"/>
      <c r="J58" s="33"/>
      <c r="K58" s="33"/>
      <c r="L58" s="99"/>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33"/>
      <c r="J59" s="33"/>
      <c r="K59" s="33"/>
      <c r="L59" s="99"/>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28" t="s">
        <v>23</v>
      </c>
      <c r="J60" s="51" t="str">
        <f>IF(J16="","",J16)</f>
        <v>28. 8. 2018</v>
      </c>
      <c r="K60" s="33"/>
      <c r="L60" s="99"/>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33"/>
      <c r="J61" s="33"/>
      <c r="K61" s="33"/>
      <c r="L61" s="99"/>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28" t="s">
        <v>31</v>
      </c>
      <c r="J62" s="31" t="str">
        <f>E25</f>
        <v>PROJECTICA s.r.o.</v>
      </c>
      <c r="K62" s="33"/>
      <c r="L62" s="99"/>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28" t="s">
        <v>34</v>
      </c>
      <c r="J63" s="31" t="str">
        <f>E28</f>
        <v xml:space="preserve"> </v>
      </c>
      <c r="K63" s="33"/>
      <c r="L63" s="99"/>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33"/>
      <c r="J64" s="33"/>
      <c r="K64" s="33"/>
      <c r="L64" s="99"/>
      <c r="S64" s="33"/>
      <c r="T64" s="33"/>
      <c r="U64" s="33"/>
      <c r="V64" s="33"/>
      <c r="W64" s="33"/>
      <c r="X64" s="33"/>
      <c r="Y64" s="33"/>
      <c r="Z64" s="33"/>
      <c r="AA64" s="33"/>
      <c r="AB64" s="33"/>
      <c r="AC64" s="33"/>
      <c r="AD64" s="33"/>
      <c r="AE64" s="33"/>
    </row>
    <row r="65" spans="1:31" s="2" customFormat="1" ht="29.25" customHeight="1">
      <c r="A65" s="33"/>
      <c r="B65" s="34"/>
      <c r="C65" s="112" t="s">
        <v>147</v>
      </c>
      <c r="D65" s="106"/>
      <c r="E65" s="106"/>
      <c r="F65" s="106"/>
      <c r="G65" s="106"/>
      <c r="H65" s="106"/>
      <c r="I65" s="106"/>
      <c r="J65" s="113" t="s">
        <v>148</v>
      </c>
      <c r="K65" s="106"/>
      <c r="L65" s="99"/>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33"/>
      <c r="J66" s="33"/>
      <c r="K66" s="33"/>
      <c r="L66" s="99"/>
      <c r="S66" s="33"/>
      <c r="T66" s="33"/>
      <c r="U66" s="33"/>
      <c r="V66" s="33"/>
      <c r="W66" s="33"/>
      <c r="X66" s="33"/>
      <c r="Y66" s="33"/>
      <c r="Z66" s="33"/>
      <c r="AA66" s="33"/>
      <c r="AB66" s="33"/>
      <c r="AC66" s="33"/>
      <c r="AD66" s="33"/>
      <c r="AE66" s="33"/>
    </row>
    <row r="67" spans="1:47" s="2" customFormat="1" ht="22.9" customHeight="1">
      <c r="A67" s="33"/>
      <c r="B67" s="34"/>
      <c r="C67" s="114" t="s">
        <v>69</v>
      </c>
      <c r="D67" s="33"/>
      <c r="E67" s="33"/>
      <c r="F67" s="33"/>
      <c r="G67" s="33"/>
      <c r="H67" s="33"/>
      <c r="I67" s="33"/>
      <c r="J67" s="68">
        <f>J108</f>
        <v>0</v>
      </c>
      <c r="K67" s="33"/>
      <c r="L67" s="99"/>
      <c r="S67" s="33"/>
      <c r="T67" s="33"/>
      <c r="U67" s="33"/>
      <c r="V67" s="33"/>
      <c r="W67" s="33"/>
      <c r="X67" s="33"/>
      <c r="Y67" s="33"/>
      <c r="Z67" s="33"/>
      <c r="AA67" s="33"/>
      <c r="AB67" s="33"/>
      <c r="AC67" s="33"/>
      <c r="AD67" s="33"/>
      <c r="AE67" s="33"/>
      <c r="AU67" s="18" t="s">
        <v>149</v>
      </c>
    </row>
    <row r="68" spans="2:12" s="9" customFormat="1" ht="24.95" customHeight="1">
      <c r="B68" s="115"/>
      <c r="D68" s="116" t="s">
        <v>150</v>
      </c>
      <c r="E68" s="117"/>
      <c r="F68" s="117"/>
      <c r="G68" s="117"/>
      <c r="H68" s="117"/>
      <c r="I68" s="117"/>
      <c r="J68" s="118">
        <f>J109</f>
        <v>0</v>
      </c>
      <c r="L68" s="115"/>
    </row>
    <row r="69" spans="2:12" s="10" customFormat="1" ht="19.9" customHeight="1">
      <c r="B69" s="119"/>
      <c r="D69" s="120" t="s">
        <v>151</v>
      </c>
      <c r="E69" s="121"/>
      <c r="F69" s="121"/>
      <c r="G69" s="121"/>
      <c r="H69" s="121"/>
      <c r="I69" s="121"/>
      <c r="J69" s="122">
        <f>J110</f>
        <v>0</v>
      </c>
      <c r="L69" s="119"/>
    </row>
    <row r="70" spans="2:12" s="10" customFormat="1" ht="19.9" customHeight="1">
      <c r="B70" s="119"/>
      <c r="D70" s="120" t="s">
        <v>152</v>
      </c>
      <c r="E70" s="121"/>
      <c r="F70" s="121"/>
      <c r="G70" s="121"/>
      <c r="H70" s="121"/>
      <c r="I70" s="121"/>
      <c r="J70" s="122">
        <f>J119</f>
        <v>0</v>
      </c>
      <c r="L70" s="119"/>
    </row>
    <row r="71" spans="2:12" s="10" customFormat="1" ht="19.9" customHeight="1">
      <c r="B71" s="119"/>
      <c r="D71" s="120" t="s">
        <v>153</v>
      </c>
      <c r="E71" s="121"/>
      <c r="F71" s="121"/>
      <c r="G71" s="121"/>
      <c r="H71" s="121"/>
      <c r="I71" s="121"/>
      <c r="J71" s="122">
        <f>J132</f>
        <v>0</v>
      </c>
      <c r="L71" s="119"/>
    </row>
    <row r="72" spans="2:12" s="10" customFormat="1" ht="14.85" customHeight="1">
      <c r="B72" s="119"/>
      <c r="D72" s="120" t="s">
        <v>154</v>
      </c>
      <c r="E72" s="121"/>
      <c r="F72" s="121"/>
      <c r="G72" s="121"/>
      <c r="H72" s="121"/>
      <c r="I72" s="121"/>
      <c r="J72" s="122">
        <f>J133</f>
        <v>0</v>
      </c>
      <c r="L72" s="119"/>
    </row>
    <row r="73" spans="2:12" s="10" customFormat="1" ht="14.85" customHeight="1">
      <c r="B73" s="119"/>
      <c r="D73" s="120" t="s">
        <v>155</v>
      </c>
      <c r="E73" s="121"/>
      <c r="F73" s="121"/>
      <c r="G73" s="121"/>
      <c r="H73" s="121"/>
      <c r="I73" s="121"/>
      <c r="J73" s="122">
        <f>J135</f>
        <v>0</v>
      </c>
      <c r="L73" s="119"/>
    </row>
    <row r="74" spans="2:12" s="10" customFormat="1" ht="19.9" customHeight="1">
      <c r="B74" s="119"/>
      <c r="D74" s="120" t="s">
        <v>156</v>
      </c>
      <c r="E74" s="121"/>
      <c r="F74" s="121"/>
      <c r="G74" s="121"/>
      <c r="H74" s="121"/>
      <c r="I74" s="121"/>
      <c r="J74" s="122">
        <f>J143</f>
        <v>0</v>
      </c>
      <c r="L74" s="119"/>
    </row>
    <row r="75" spans="2:12" s="10" customFormat="1" ht="19.9" customHeight="1">
      <c r="B75" s="119"/>
      <c r="D75" s="120" t="s">
        <v>157</v>
      </c>
      <c r="E75" s="121"/>
      <c r="F75" s="121"/>
      <c r="G75" s="121"/>
      <c r="H75" s="121"/>
      <c r="I75" s="121"/>
      <c r="J75" s="122">
        <f>J149</f>
        <v>0</v>
      </c>
      <c r="L75" s="119"/>
    </row>
    <row r="76" spans="2:12" s="9" customFormat="1" ht="24.95" customHeight="1">
      <c r="B76" s="115"/>
      <c r="D76" s="116" t="s">
        <v>158</v>
      </c>
      <c r="E76" s="117"/>
      <c r="F76" s="117"/>
      <c r="G76" s="117"/>
      <c r="H76" s="117"/>
      <c r="I76" s="117"/>
      <c r="J76" s="118">
        <f>J151</f>
        <v>0</v>
      </c>
      <c r="L76" s="115"/>
    </row>
    <row r="77" spans="2:12" s="10" customFormat="1" ht="19.9" customHeight="1">
      <c r="B77" s="119"/>
      <c r="D77" s="120" t="s">
        <v>159</v>
      </c>
      <c r="E77" s="121"/>
      <c r="F77" s="121"/>
      <c r="G77" s="121"/>
      <c r="H77" s="121"/>
      <c r="I77" s="121"/>
      <c r="J77" s="122">
        <f>J152</f>
        <v>0</v>
      </c>
      <c r="L77" s="119"/>
    </row>
    <row r="78" spans="2:12" s="10" customFormat="1" ht="19.9" customHeight="1">
      <c r="B78" s="119"/>
      <c r="D78" s="120" t="s">
        <v>160</v>
      </c>
      <c r="E78" s="121"/>
      <c r="F78" s="121"/>
      <c r="G78" s="121"/>
      <c r="H78" s="121"/>
      <c r="I78" s="121"/>
      <c r="J78" s="122">
        <f>J165</f>
        <v>0</v>
      </c>
      <c r="L78" s="119"/>
    </row>
    <row r="79" spans="2:12" s="10" customFormat="1" ht="19.9" customHeight="1">
      <c r="B79" s="119"/>
      <c r="D79" s="120" t="s">
        <v>161</v>
      </c>
      <c r="E79" s="121"/>
      <c r="F79" s="121"/>
      <c r="G79" s="121"/>
      <c r="H79" s="121"/>
      <c r="I79" s="121"/>
      <c r="J79" s="122">
        <f>J174</f>
        <v>0</v>
      </c>
      <c r="L79" s="119"/>
    </row>
    <row r="80" spans="2:12" s="10" customFormat="1" ht="19.9" customHeight="1">
      <c r="B80" s="119"/>
      <c r="D80" s="120" t="s">
        <v>162</v>
      </c>
      <c r="E80" s="121"/>
      <c r="F80" s="121"/>
      <c r="G80" s="121"/>
      <c r="H80" s="121"/>
      <c r="I80" s="121"/>
      <c r="J80" s="122">
        <f>J180</f>
        <v>0</v>
      </c>
      <c r="L80" s="119"/>
    </row>
    <row r="81" spans="2:12" s="10" customFormat="1" ht="19.9" customHeight="1">
      <c r="B81" s="119"/>
      <c r="D81" s="120" t="s">
        <v>163</v>
      </c>
      <c r="E81" s="121"/>
      <c r="F81" s="121"/>
      <c r="G81" s="121"/>
      <c r="H81" s="121"/>
      <c r="I81" s="121"/>
      <c r="J81" s="122">
        <f>J187</f>
        <v>0</v>
      </c>
      <c r="L81" s="119"/>
    </row>
    <row r="82" spans="2:12" s="10" customFormat="1" ht="19.9" customHeight="1">
      <c r="B82" s="119"/>
      <c r="D82" s="120" t="s">
        <v>164</v>
      </c>
      <c r="E82" s="121"/>
      <c r="F82" s="121"/>
      <c r="G82" s="121"/>
      <c r="H82" s="121"/>
      <c r="I82" s="121"/>
      <c r="J82" s="122">
        <f>J197</f>
        <v>0</v>
      </c>
      <c r="L82" s="119"/>
    </row>
    <row r="83" spans="2:12" s="10" customFormat="1" ht="19.9" customHeight="1">
      <c r="B83" s="119"/>
      <c r="D83" s="120" t="s">
        <v>165</v>
      </c>
      <c r="E83" s="121"/>
      <c r="F83" s="121"/>
      <c r="G83" s="121"/>
      <c r="H83" s="121"/>
      <c r="I83" s="121"/>
      <c r="J83" s="122">
        <f>J224</f>
        <v>0</v>
      </c>
      <c r="L83" s="119"/>
    </row>
    <row r="84" spans="2:12" s="10" customFormat="1" ht="19.9" customHeight="1">
      <c r="B84" s="119"/>
      <c r="D84" s="120" t="s">
        <v>166</v>
      </c>
      <c r="E84" s="121"/>
      <c r="F84" s="121"/>
      <c r="G84" s="121"/>
      <c r="H84" s="121"/>
      <c r="I84" s="121"/>
      <c r="J84" s="122">
        <f>J230</f>
        <v>0</v>
      </c>
      <c r="L84" s="119"/>
    </row>
    <row r="85" spans="1:31" s="2" customFormat="1" ht="21.75" customHeight="1">
      <c r="A85" s="33"/>
      <c r="B85" s="34"/>
      <c r="C85" s="33"/>
      <c r="D85" s="33"/>
      <c r="E85" s="33"/>
      <c r="F85" s="33"/>
      <c r="G85" s="33"/>
      <c r="H85" s="33"/>
      <c r="I85" s="33"/>
      <c r="J85" s="33"/>
      <c r="K85" s="33"/>
      <c r="L85" s="99"/>
      <c r="S85" s="33"/>
      <c r="T85" s="33"/>
      <c r="U85" s="33"/>
      <c r="V85" s="33"/>
      <c r="W85" s="33"/>
      <c r="X85" s="33"/>
      <c r="Y85" s="33"/>
      <c r="Z85" s="33"/>
      <c r="AA85" s="33"/>
      <c r="AB85" s="33"/>
      <c r="AC85" s="33"/>
      <c r="AD85" s="33"/>
      <c r="AE85" s="33"/>
    </row>
    <row r="86" spans="1:31" s="2" customFormat="1" ht="6.95" customHeight="1">
      <c r="A86" s="33"/>
      <c r="B86" s="43"/>
      <c r="C86" s="44"/>
      <c r="D86" s="44"/>
      <c r="E86" s="44"/>
      <c r="F86" s="44"/>
      <c r="G86" s="44"/>
      <c r="H86" s="44"/>
      <c r="I86" s="44"/>
      <c r="J86" s="44"/>
      <c r="K86" s="44"/>
      <c r="L86" s="99"/>
      <c r="S86" s="33"/>
      <c r="T86" s="33"/>
      <c r="U86" s="33"/>
      <c r="V86" s="33"/>
      <c r="W86" s="33"/>
      <c r="X86" s="33"/>
      <c r="Y86" s="33"/>
      <c r="Z86" s="33"/>
      <c r="AA86" s="33"/>
      <c r="AB86" s="33"/>
      <c r="AC86" s="33"/>
      <c r="AD86" s="33"/>
      <c r="AE86" s="33"/>
    </row>
    <row r="90" spans="1:31" s="2" customFormat="1" ht="6.95" customHeight="1">
      <c r="A90" s="33"/>
      <c r="B90" s="45"/>
      <c r="C90" s="46"/>
      <c r="D90" s="46"/>
      <c r="E90" s="46"/>
      <c r="F90" s="46"/>
      <c r="G90" s="46"/>
      <c r="H90" s="46"/>
      <c r="I90" s="46"/>
      <c r="J90" s="46"/>
      <c r="K90" s="46"/>
      <c r="L90" s="99"/>
      <c r="S90" s="33"/>
      <c r="T90" s="33"/>
      <c r="U90" s="33"/>
      <c r="V90" s="33"/>
      <c r="W90" s="33"/>
      <c r="X90" s="33"/>
      <c r="Y90" s="33"/>
      <c r="Z90" s="33"/>
      <c r="AA90" s="33"/>
      <c r="AB90" s="33"/>
      <c r="AC90" s="33"/>
      <c r="AD90" s="33"/>
      <c r="AE90" s="33"/>
    </row>
    <row r="91" spans="1:31" s="2" customFormat="1" ht="24.95" customHeight="1">
      <c r="A91" s="33"/>
      <c r="B91" s="34"/>
      <c r="C91" s="22" t="s">
        <v>167</v>
      </c>
      <c r="D91" s="33"/>
      <c r="E91" s="33"/>
      <c r="F91" s="33"/>
      <c r="G91" s="33"/>
      <c r="H91" s="33"/>
      <c r="I91" s="33"/>
      <c r="J91" s="33"/>
      <c r="K91" s="33"/>
      <c r="L91" s="99"/>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99"/>
      <c r="S92" s="33"/>
      <c r="T92" s="33"/>
      <c r="U92" s="33"/>
      <c r="V92" s="33"/>
      <c r="W92" s="33"/>
      <c r="X92" s="33"/>
      <c r="Y92" s="33"/>
      <c r="Z92" s="33"/>
      <c r="AA92" s="33"/>
      <c r="AB92" s="33"/>
      <c r="AC92" s="33"/>
      <c r="AD92" s="33"/>
      <c r="AE92" s="33"/>
    </row>
    <row r="93" spans="1:31" s="2" customFormat="1" ht="12" customHeight="1">
      <c r="A93" s="33"/>
      <c r="B93" s="34"/>
      <c r="C93" s="28" t="s">
        <v>17</v>
      </c>
      <c r="D93" s="33"/>
      <c r="E93" s="33"/>
      <c r="F93" s="33"/>
      <c r="G93" s="33"/>
      <c r="H93" s="33"/>
      <c r="I93" s="33"/>
      <c r="J93" s="33"/>
      <c r="K93" s="33"/>
      <c r="L93" s="99"/>
      <c r="S93" s="33"/>
      <c r="T93" s="33"/>
      <c r="U93" s="33"/>
      <c r="V93" s="33"/>
      <c r="W93" s="33"/>
      <c r="X93" s="33"/>
      <c r="Y93" s="33"/>
      <c r="Z93" s="33"/>
      <c r="AA93" s="33"/>
      <c r="AB93" s="33"/>
      <c r="AC93" s="33"/>
      <c r="AD93" s="33"/>
      <c r="AE93" s="33"/>
    </row>
    <row r="94" spans="1:31" s="2" customFormat="1" ht="16.5" customHeight="1">
      <c r="A94" s="33"/>
      <c r="B94" s="34"/>
      <c r="C94" s="33"/>
      <c r="D94" s="33"/>
      <c r="E94" s="326" t="str">
        <f>E7</f>
        <v>Rekonstrukce koupelen</v>
      </c>
      <c r="F94" s="327"/>
      <c r="G94" s="327"/>
      <c r="H94" s="327"/>
      <c r="I94" s="33"/>
      <c r="J94" s="33"/>
      <c r="K94" s="33"/>
      <c r="L94" s="99"/>
      <c r="S94" s="33"/>
      <c r="T94" s="33"/>
      <c r="U94" s="33"/>
      <c r="V94" s="33"/>
      <c r="W94" s="33"/>
      <c r="X94" s="33"/>
      <c r="Y94" s="33"/>
      <c r="Z94" s="33"/>
      <c r="AA94" s="33"/>
      <c r="AB94" s="33"/>
      <c r="AC94" s="33"/>
      <c r="AD94" s="33"/>
      <c r="AE94" s="33"/>
    </row>
    <row r="95" spans="2:12" s="1" customFormat="1" ht="12" customHeight="1">
      <c r="B95" s="21"/>
      <c r="C95" s="28" t="s">
        <v>139</v>
      </c>
      <c r="L95" s="21"/>
    </row>
    <row r="96" spans="2:12" s="1" customFormat="1" ht="16.5" customHeight="1">
      <c r="B96" s="21"/>
      <c r="E96" s="326" t="s">
        <v>140</v>
      </c>
      <c r="F96" s="301"/>
      <c r="G96" s="301"/>
      <c r="H96" s="301"/>
      <c r="L96" s="21"/>
    </row>
    <row r="97" spans="2:12" s="1" customFormat="1" ht="12" customHeight="1">
      <c r="B97" s="21"/>
      <c r="C97" s="28" t="s">
        <v>141</v>
      </c>
      <c r="L97" s="21"/>
    </row>
    <row r="98" spans="1:31" s="2" customFormat="1" ht="16.5" customHeight="1">
      <c r="A98" s="33"/>
      <c r="B98" s="34"/>
      <c r="C98" s="33"/>
      <c r="D98" s="33"/>
      <c r="E98" s="328" t="s">
        <v>142</v>
      </c>
      <c r="F98" s="329"/>
      <c r="G98" s="329"/>
      <c r="H98" s="329"/>
      <c r="I98" s="33"/>
      <c r="J98" s="33"/>
      <c r="K98" s="33"/>
      <c r="L98" s="99"/>
      <c r="S98" s="33"/>
      <c r="T98" s="33"/>
      <c r="U98" s="33"/>
      <c r="V98" s="33"/>
      <c r="W98" s="33"/>
      <c r="X98" s="33"/>
      <c r="Y98" s="33"/>
      <c r="Z98" s="33"/>
      <c r="AA98" s="33"/>
      <c r="AB98" s="33"/>
      <c r="AC98" s="33"/>
      <c r="AD98" s="33"/>
      <c r="AE98" s="33"/>
    </row>
    <row r="99" spans="1:31" s="2" customFormat="1" ht="12" customHeight="1">
      <c r="A99" s="33"/>
      <c r="B99" s="34"/>
      <c r="C99" s="28" t="s">
        <v>143</v>
      </c>
      <c r="D99" s="33"/>
      <c r="E99" s="33"/>
      <c r="F99" s="33"/>
      <c r="G99" s="33"/>
      <c r="H99" s="33"/>
      <c r="I99" s="33"/>
      <c r="J99" s="33"/>
      <c r="K99" s="33"/>
      <c r="L99" s="99"/>
      <c r="S99" s="33"/>
      <c r="T99" s="33"/>
      <c r="U99" s="33"/>
      <c r="V99" s="33"/>
      <c r="W99" s="33"/>
      <c r="X99" s="33"/>
      <c r="Y99" s="33"/>
      <c r="Z99" s="33"/>
      <c r="AA99" s="33"/>
      <c r="AB99" s="33"/>
      <c r="AC99" s="33"/>
      <c r="AD99" s="33"/>
      <c r="AE99" s="33"/>
    </row>
    <row r="100" spans="1:31" s="2" customFormat="1" ht="16.5" customHeight="1">
      <c r="A100" s="33"/>
      <c r="B100" s="34"/>
      <c r="C100" s="33"/>
      <c r="D100" s="33"/>
      <c r="E100" s="302" t="str">
        <f>E13</f>
        <v>2 - Typ B</v>
      </c>
      <c r="F100" s="329"/>
      <c r="G100" s="329"/>
      <c r="H100" s="329"/>
      <c r="I100" s="33"/>
      <c r="J100" s="33"/>
      <c r="K100" s="33"/>
      <c r="L100" s="99"/>
      <c r="S100" s="33"/>
      <c r="T100" s="33"/>
      <c r="U100" s="33"/>
      <c r="V100" s="33"/>
      <c r="W100" s="33"/>
      <c r="X100" s="33"/>
      <c r="Y100" s="33"/>
      <c r="Z100" s="33"/>
      <c r="AA100" s="33"/>
      <c r="AB100" s="33"/>
      <c r="AC100" s="33"/>
      <c r="AD100" s="33"/>
      <c r="AE100" s="33"/>
    </row>
    <row r="101" spans="1:31" s="2" customFormat="1" ht="6.95" customHeight="1">
      <c r="A101" s="33"/>
      <c r="B101" s="34"/>
      <c r="C101" s="33"/>
      <c r="D101" s="33"/>
      <c r="E101" s="33"/>
      <c r="F101" s="33"/>
      <c r="G101" s="33"/>
      <c r="H101" s="33"/>
      <c r="I101" s="33"/>
      <c r="J101" s="33"/>
      <c r="K101" s="33"/>
      <c r="L101" s="99"/>
      <c r="S101" s="33"/>
      <c r="T101" s="33"/>
      <c r="U101" s="33"/>
      <c r="V101" s="33"/>
      <c r="W101" s="33"/>
      <c r="X101" s="33"/>
      <c r="Y101" s="33"/>
      <c r="Z101" s="33"/>
      <c r="AA101" s="33"/>
      <c r="AB101" s="33"/>
      <c r="AC101" s="33"/>
      <c r="AD101" s="33"/>
      <c r="AE101" s="33"/>
    </row>
    <row r="102" spans="1:31" s="2" customFormat="1" ht="12" customHeight="1">
      <c r="A102" s="33"/>
      <c r="B102" s="34"/>
      <c r="C102" s="28" t="s">
        <v>21</v>
      </c>
      <c r="D102" s="33"/>
      <c r="E102" s="33"/>
      <c r="F102" s="26" t="str">
        <f>F16</f>
        <v xml:space="preserve"> </v>
      </c>
      <c r="G102" s="33"/>
      <c r="H102" s="33"/>
      <c r="I102" s="28" t="s">
        <v>23</v>
      </c>
      <c r="J102" s="51" t="str">
        <f>IF(J16="","",J16)</f>
        <v>28. 8. 2018</v>
      </c>
      <c r="K102" s="33"/>
      <c r="L102" s="99"/>
      <c r="S102" s="33"/>
      <c r="T102" s="33"/>
      <c r="U102" s="33"/>
      <c r="V102" s="33"/>
      <c r="W102" s="33"/>
      <c r="X102" s="33"/>
      <c r="Y102" s="33"/>
      <c r="Z102" s="33"/>
      <c r="AA102" s="33"/>
      <c r="AB102" s="33"/>
      <c r="AC102" s="33"/>
      <c r="AD102" s="33"/>
      <c r="AE102" s="33"/>
    </row>
    <row r="103" spans="1:31" s="2" customFormat="1" ht="6.95" customHeight="1">
      <c r="A103" s="33"/>
      <c r="B103" s="34"/>
      <c r="C103" s="33"/>
      <c r="D103" s="33"/>
      <c r="E103" s="33"/>
      <c r="F103" s="33"/>
      <c r="G103" s="33"/>
      <c r="H103" s="33"/>
      <c r="I103" s="33"/>
      <c r="J103" s="33"/>
      <c r="K103" s="33"/>
      <c r="L103" s="99"/>
      <c r="S103" s="33"/>
      <c r="T103" s="33"/>
      <c r="U103" s="33"/>
      <c r="V103" s="33"/>
      <c r="W103" s="33"/>
      <c r="X103" s="33"/>
      <c r="Y103" s="33"/>
      <c r="Z103" s="33"/>
      <c r="AA103" s="33"/>
      <c r="AB103" s="33"/>
      <c r="AC103" s="33"/>
      <c r="AD103" s="33"/>
      <c r="AE103" s="33"/>
    </row>
    <row r="104" spans="1:31" s="2" customFormat="1" ht="15.2" customHeight="1">
      <c r="A104" s="33"/>
      <c r="B104" s="34"/>
      <c r="C104" s="28" t="s">
        <v>25</v>
      </c>
      <c r="D104" s="33"/>
      <c r="E104" s="33"/>
      <c r="F104" s="26" t="str">
        <f>E19</f>
        <v>Správa účelových zařízení VŠE</v>
      </c>
      <c r="G104" s="33"/>
      <c r="H104" s="33"/>
      <c r="I104" s="28" t="s">
        <v>31</v>
      </c>
      <c r="J104" s="31" t="str">
        <f>E25</f>
        <v>PROJECTICA s.r.o.</v>
      </c>
      <c r="K104" s="33"/>
      <c r="L104" s="99"/>
      <c r="S104" s="33"/>
      <c r="T104" s="33"/>
      <c r="U104" s="33"/>
      <c r="V104" s="33"/>
      <c r="W104" s="33"/>
      <c r="X104" s="33"/>
      <c r="Y104" s="33"/>
      <c r="Z104" s="33"/>
      <c r="AA104" s="33"/>
      <c r="AB104" s="33"/>
      <c r="AC104" s="33"/>
      <c r="AD104" s="33"/>
      <c r="AE104" s="33"/>
    </row>
    <row r="105" spans="1:31" s="2" customFormat="1" ht="15.2" customHeight="1">
      <c r="A105" s="33"/>
      <c r="B105" s="34"/>
      <c r="C105" s="28" t="s">
        <v>29</v>
      </c>
      <c r="D105" s="33"/>
      <c r="E105" s="33"/>
      <c r="F105" s="26" t="str">
        <f>IF(E22="","",E22)</f>
        <v>Vyplň údaj</v>
      </c>
      <c r="G105" s="33"/>
      <c r="H105" s="33"/>
      <c r="I105" s="28" t="s">
        <v>34</v>
      </c>
      <c r="J105" s="31" t="str">
        <f>E28</f>
        <v xml:space="preserve"> </v>
      </c>
      <c r="K105" s="33"/>
      <c r="L105" s="99"/>
      <c r="S105" s="33"/>
      <c r="T105" s="33"/>
      <c r="U105" s="33"/>
      <c r="V105" s="33"/>
      <c r="W105" s="33"/>
      <c r="X105" s="33"/>
      <c r="Y105" s="33"/>
      <c r="Z105" s="33"/>
      <c r="AA105" s="33"/>
      <c r="AB105" s="33"/>
      <c r="AC105" s="33"/>
      <c r="AD105" s="33"/>
      <c r="AE105" s="33"/>
    </row>
    <row r="106" spans="1:31" s="2" customFormat="1" ht="10.35" customHeight="1">
      <c r="A106" s="33"/>
      <c r="B106" s="34"/>
      <c r="C106" s="33"/>
      <c r="D106" s="33"/>
      <c r="E106" s="33"/>
      <c r="F106" s="33"/>
      <c r="G106" s="33"/>
      <c r="H106" s="33"/>
      <c r="I106" s="33"/>
      <c r="J106" s="33"/>
      <c r="K106" s="33"/>
      <c r="L106" s="99"/>
      <c r="S106" s="33"/>
      <c r="T106" s="33"/>
      <c r="U106" s="33"/>
      <c r="V106" s="33"/>
      <c r="W106" s="33"/>
      <c r="X106" s="33"/>
      <c r="Y106" s="33"/>
      <c r="Z106" s="33"/>
      <c r="AA106" s="33"/>
      <c r="AB106" s="33"/>
      <c r="AC106" s="33"/>
      <c r="AD106" s="33"/>
      <c r="AE106" s="33"/>
    </row>
    <row r="107" spans="1:31" s="11" customFormat="1" ht="29.25" customHeight="1">
      <c r="A107" s="123"/>
      <c r="B107" s="124"/>
      <c r="C107" s="125" t="s">
        <v>168</v>
      </c>
      <c r="D107" s="126" t="s">
        <v>56</v>
      </c>
      <c r="E107" s="126" t="s">
        <v>52</v>
      </c>
      <c r="F107" s="126" t="s">
        <v>53</v>
      </c>
      <c r="G107" s="126" t="s">
        <v>169</v>
      </c>
      <c r="H107" s="126" t="s">
        <v>170</v>
      </c>
      <c r="I107" s="126" t="s">
        <v>171</v>
      </c>
      <c r="J107" s="126" t="s">
        <v>148</v>
      </c>
      <c r="K107" s="127" t="s">
        <v>172</v>
      </c>
      <c r="L107" s="128"/>
      <c r="M107" s="59" t="s">
        <v>3</v>
      </c>
      <c r="N107" s="60" t="s">
        <v>41</v>
      </c>
      <c r="O107" s="60" t="s">
        <v>173</v>
      </c>
      <c r="P107" s="60" t="s">
        <v>174</v>
      </c>
      <c r="Q107" s="60" t="s">
        <v>175</v>
      </c>
      <c r="R107" s="60" t="s">
        <v>176</v>
      </c>
      <c r="S107" s="60" t="s">
        <v>177</v>
      </c>
      <c r="T107" s="61" t="s">
        <v>178</v>
      </c>
      <c r="U107" s="123"/>
      <c r="V107" s="123"/>
      <c r="W107" s="123"/>
      <c r="X107" s="123"/>
      <c r="Y107" s="123"/>
      <c r="Z107" s="123"/>
      <c r="AA107" s="123"/>
      <c r="AB107" s="123"/>
      <c r="AC107" s="123"/>
      <c r="AD107" s="123"/>
      <c r="AE107" s="123"/>
    </row>
    <row r="108" spans="1:63" s="2" customFormat="1" ht="22.9" customHeight="1">
      <c r="A108" s="33"/>
      <c r="B108" s="34"/>
      <c r="C108" s="66" t="s">
        <v>179</v>
      </c>
      <c r="D108" s="33"/>
      <c r="E108" s="33"/>
      <c r="F108" s="33"/>
      <c r="G108" s="33"/>
      <c r="H108" s="33"/>
      <c r="I108" s="33"/>
      <c r="J108" s="129">
        <f>BK108</f>
        <v>0</v>
      </c>
      <c r="K108" s="33"/>
      <c r="L108" s="34"/>
      <c r="M108" s="62"/>
      <c r="N108" s="52"/>
      <c r="O108" s="63"/>
      <c r="P108" s="130">
        <f>P109+P151</f>
        <v>0</v>
      </c>
      <c r="Q108" s="63"/>
      <c r="R108" s="130">
        <f>R109+R151</f>
        <v>1.04807235</v>
      </c>
      <c r="S108" s="63"/>
      <c r="T108" s="131">
        <f>T109+T151</f>
        <v>3.3355456</v>
      </c>
      <c r="U108" s="33"/>
      <c r="V108" s="33"/>
      <c r="W108" s="33"/>
      <c r="X108" s="33"/>
      <c r="Y108" s="33"/>
      <c r="Z108" s="33"/>
      <c r="AA108" s="33"/>
      <c r="AB108" s="33"/>
      <c r="AC108" s="33"/>
      <c r="AD108" s="33"/>
      <c r="AE108" s="33"/>
      <c r="AT108" s="18" t="s">
        <v>70</v>
      </c>
      <c r="AU108" s="18" t="s">
        <v>149</v>
      </c>
      <c r="BK108" s="132">
        <f>BK109+BK151</f>
        <v>0</v>
      </c>
    </row>
    <row r="109" spans="2:63" s="12" customFormat="1" ht="25.9" customHeight="1">
      <c r="B109" s="133"/>
      <c r="D109" s="134" t="s">
        <v>70</v>
      </c>
      <c r="E109" s="135" t="s">
        <v>180</v>
      </c>
      <c r="F109" s="135" t="s">
        <v>181</v>
      </c>
      <c r="I109" s="136"/>
      <c r="J109" s="137">
        <f>BK109</f>
        <v>0</v>
      </c>
      <c r="L109" s="133"/>
      <c r="M109" s="138"/>
      <c r="N109" s="139"/>
      <c r="O109" s="139"/>
      <c r="P109" s="140">
        <f>P110+P119+P132+P143+P149</f>
        <v>0</v>
      </c>
      <c r="Q109" s="139"/>
      <c r="R109" s="140">
        <f>R110+R119+R132+R143+R149</f>
        <v>0.75813</v>
      </c>
      <c r="S109" s="139"/>
      <c r="T109" s="141">
        <f>T110+T119+T132+T143+T149</f>
        <v>1.7259600000000002</v>
      </c>
      <c r="AR109" s="134" t="s">
        <v>15</v>
      </c>
      <c r="AT109" s="142" t="s">
        <v>70</v>
      </c>
      <c r="AU109" s="142" t="s">
        <v>71</v>
      </c>
      <c r="AY109" s="134" t="s">
        <v>182</v>
      </c>
      <c r="BK109" s="143">
        <f>BK110+BK119+BK132+BK143+BK149</f>
        <v>0</v>
      </c>
    </row>
    <row r="110" spans="2:63" s="12" customFormat="1" ht="22.9" customHeight="1">
      <c r="B110" s="133"/>
      <c r="D110" s="134" t="s">
        <v>70</v>
      </c>
      <c r="E110" s="144" t="s">
        <v>75</v>
      </c>
      <c r="F110" s="144" t="s">
        <v>183</v>
      </c>
      <c r="I110" s="136"/>
      <c r="J110" s="145">
        <f>BK110</f>
        <v>0</v>
      </c>
      <c r="L110" s="133"/>
      <c r="M110" s="138"/>
      <c r="N110" s="139"/>
      <c r="O110" s="139"/>
      <c r="P110" s="140">
        <f>SUM(P111:P118)</f>
        <v>0</v>
      </c>
      <c r="Q110" s="139"/>
      <c r="R110" s="140">
        <f>SUM(R111:R118)</f>
        <v>0.5045096</v>
      </c>
      <c r="S110" s="139"/>
      <c r="T110" s="141">
        <f>SUM(T111:T118)</f>
        <v>0</v>
      </c>
      <c r="AR110" s="134" t="s">
        <v>15</v>
      </c>
      <c r="AT110" s="142" t="s">
        <v>70</v>
      </c>
      <c r="AU110" s="142" t="s">
        <v>15</v>
      </c>
      <c r="AY110" s="134" t="s">
        <v>182</v>
      </c>
      <c r="BK110" s="143">
        <f>SUM(BK111:BK118)</f>
        <v>0</v>
      </c>
    </row>
    <row r="111" spans="1:65" s="2" customFormat="1" ht="36">
      <c r="A111" s="33"/>
      <c r="B111" s="146"/>
      <c r="C111" s="147" t="s">
        <v>15</v>
      </c>
      <c r="D111" s="342" t="s">
        <v>184</v>
      </c>
      <c r="E111" s="148" t="s">
        <v>629</v>
      </c>
      <c r="F111" s="149" t="s">
        <v>630</v>
      </c>
      <c r="G111" s="150" t="s">
        <v>187</v>
      </c>
      <c r="H111" s="151">
        <v>2.08</v>
      </c>
      <c r="I111" s="152"/>
      <c r="J111" s="153">
        <f>ROUND(I111*H111,2)</f>
        <v>0</v>
      </c>
      <c r="K111" s="149" t="s">
        <v>188</v>
      </c>
      <c r="L111" s="34"/>
      <c r="M111" s="154" t="s">
        <v>3</v>
      </c>
      <c r="N111" s="155" t="s">
        <v>42</v>
      </c>
      <c r="O111" s="54"/>
      <c r="P111" s="156">
        <f>O111*H111</f>
        <v>0</v>
      </c>
      <c r="Q111" s="156">
        <v>0.10325</v>
      </c>
      <c r="R111" s="156">
        <f>Q111*H111</f>
        <v>0.21476</v>
      </c>
      <c r="S111" s="156">
        <v>0</v>
      </c>
      <c r="T111" s="157">
        <f>S111*H111</f>
        <v>0</v>
      </c>
      <c r="U111" s="33"/>
      <c r="V111" s="33"/>
      <c r="W111" s="33"/>
      <c r="X111" s="33"/>
      <c r="Y111" s="33"/>
      <c r="Z111" s="33"/>
      <c r="AA111" s="33"/>
      <c r="AB111" s="33"/>
      <c r="AC111" s="33"/>
      <c r="AD111" s="33"/>
      <c r="AE111" s="33"/>
      <c r="AR111" s="158" t="s">
        <v>87</v>
      </c>
      <c r="AT111" s="158" t="s">
        <v>184</v>
      </c>
      <c r="AU111" s="158" t="s">
        <v>79</v>
      </c>
      <c r="AY111" s="18" t="s">
        <v>182</v>
      </c>
      <c r="BE111" s="159">
        <f>IF(N111="základní",J111,0)</f>
        <v>0</v>
      </c>
      <c r="BF111" s="159">
        <f>IF(N111="snížená",J111,0)</f>
        <v>0</v>
      </c>
      <c r="BG111" s="159">
        <f>IF(N111="zákl. přenesená",J111,0)</f>
        <v>0</v>
      </c>
      <c r="BH111" s="159">
        <f>IF(N111="sníž. přenesená",J111,0)</f>
        <v>0</v>
      </c>
      <c r="BI111" s="159">
        <f>IF(N111="nulová",J111,0)</f>
        <v>0</v>
      </c>
      <c r="BJ111" s="18" t="s">
        <v>15</v>
      </c>
      <c r="BK111" s="159">
        <f>ROUND(I111*H111,2)</f>
        <v>0</v>
      </c>
      <c r="BL111" s="18" t="s">
        <v>87</v>
      </c>
      <c r="BM111" s="158" t="s">
        <v>855</v>
      </c>
    </row>
    <row r="112" spans="2:51" s="13" customFormat="1" ht="12">
      <c r="B112" s="160"/>
      <c r="D112" s="343" t="s">
        <v>190</v>
      </c>
      <c r="E112" s="161" t="s">
        <v>3</v>
      </c>
      <c r="F112" s="162" t="s">
        <v>632</v>
      </c>
      <c r="H112" s="163">
        <v>2.08</v>
      </c>
      <c r="I112" s="164"/>
      <c r="L112" s="160"/>
      <c r="M112" s="165"/>
      <c r="N112" s="166"/>
      <c r="O112" s="166"/>
      <c r="P112" s="166"/>
      <c r="Q112" s="166"/>
      <c r="R112" s="166"/>
      <c r="S112" s="166"/>
      <c r="T112" s="167"/>
      <c r="AT112" s="161" t="s">
        <v>190</v>
      </c>
      <c r="AU112" s="161" t="s">
        <v>79</v>
      </c>
      <c r="AV112" s="13" t="s">
        <v>79</v>
      </c>
      <c r="AW112" s="13" t="s">
        <v>33</v>
      </c>
      <c r="AX112" s="13" t="s">
        <v>15</v>
      </c>
      <c r="AY112" s="161" t="s">
        <v>182</v>
      </c>
    </row>
    <row r="113" spans="1:65" s="2" customFormat="1" ht="24">
      <c r="A113" s="33"/>
      <c r="B113" s="146"/>
      <c r="C113" s="147" t="s">
        <v>79</v>
      </c>
      <c r="D113" s="342" t="s">
        <v>184</v>
      </c>
      <c r="E113" s="148" t="s">
        <v>192</v>
      </c>
      <c r="F113" s="149" t="s">
        <v>193</v>
      </c>
      <c r="G113" s="150" t="s">
        <v>194</v>
      </c>
      <c r="H113" s="151">
        <v>7.7</v>
      </c>
      <c r="I113" s="152"/>
      <c r="J113" s="153">
        <f>ROUND(I113*H113,2)</f>
        <v>0</v>
      </c>
      <c r="K113" s="149" t="s">
        <v>188</v>
      </c>
      <c r="L113" s="34"/>
      <c r="M113" s="154" t="s">
        <v>3</v>
      </c>
      <c r="N113" s="155" t="s">
        <v>42</v>
      </c>
      <c r="O113" s="54"/>
      <c r="P113" s="156">
        <f>O113*H113</f>
        <v>0</v>
      </c>
      <c r="Q113" s="156">
        <v>0.00012</v>
      </c>
      <c r="R113" s="156">
        <f>Q113*H113</f>
        <v>0.000924</v>
      </c>
      <c r="S113" s="156">
        <v>0</v>
      </c>
      <c r="T113" s="157">
        <f>S113*H113</f>
        <v>0</v>
      </c>
      <c r="U113" s="33"/>
      <c r="V113" s="33"/>
      <c r="W113" s="33"/>
      <c r="X113" s="33"/>
      <c r="Y113" s="33"/>
      <c r="Z113" s="33"/>
      <c r="AA113" s="33"/>
      <c r="AB113" s="33"/>
      <c r="AC113" s="33"/>
      <c r="AD113" s="33"/>
      <c r="AE113" s="33"/>
      <c r="AR113" s="158" t="s">
        <v>87</v>
      </c>
      <c r="AT113" s="158" t="s">
        <v>184</v>
      </c>
      <c r="AU113" s="158" t="s">
        <v>79</v>
      </c>
      <c r="AY113" s="18" t="s">
        <v>182</v>
      </c>
      <c r="BE113" s="159">
        <f>IF(N113="základní",J113,0)</f>
        <v>0</v>
      </c>
      <c r="BF113" s="159">
        <f>IF(N113="snížená",J113,0)</f>
        <v>0</v>
      </c>
      <c r="BG113" s="159">
        <f>IF(N113="zákl. přenesená",J113,0)</f>
        <v>0</v>
      </c>
      <c r="BH113" s="159">
        <f>IF(N113="sníž. přenesená",J113,0)</f>
        <v>0</v>
      </c>
      <c r="BI113" s="159">
        <f>IF(N113="nulová",J113,0)</f>
        <v>0</v>
      </c>
      <c r="BJ113" s="18" t="s">
        <v>15</v>
      </c>
      <c r="BK113" s="159">
        <f>ROUND(I113*H113,2)</f>
        <v>0</v>
      </c>
      <c r="BL113" s="18" t="s">
        <v>87</v>
      </c>
      <c r="BM113" s="158" t="s">
        <v>856</v>
      </c>
    </row>
    <row r="114" spans="2:51" s="13" customFormat="1" ht="12">
      <c r="B114" s="160"/>
      <c r="D114" s="343" t="s">
        <v>190</v>
      </c>
      <c r="E114" s="161" t="s">
        <v>3</v>
      </c>
      <c r="F114" s="162" t="s">
        <v>634</v>
      </c>
      <c r="H114" s="163">
        <v>5.2</v>
      </c>
      <c r="I114" s="164"/>
      <c r="L114" s="160"/>
      <c r="M114" s="165"/>
      <c r="N114" s="166"/>
      <c r="O114" s="166"/>
      <c r="P114" s="166"/>
      <c r="Q114" s="166"/>
      <c r="R114" s="166"/>
      <c r="S114" s="166"/>
      <c r="T114" s="167"/>
      <c r="AT114" s="161" t="s">
        <v>190</v>
      </c>
      <c r="AU114" s="161" t="s">
        <v>79</v>
      </c>
      <c r="AV114" s="13" t="s">
        <v>79</v>
      </c>
      <c r="AW114" s="13" t="s">
        <v>33</v>
      </c>
      <c r="AX114" s="13" t="s">
        <v>71</v>
      </c>
      <c r="AY114" s="161" t="s">
        <v>182</v>
      </c>
    </row>
    <row r="115" spans="2:51" s="13" customFormat="1" ht="12">
      <c r="B115" s="160"/>
      <c r="D115" s="343" t="s">
        <v>190</v>
      </c>
      <c r="E115" s="161" t="s">
        <v>3</v>
      </c>
      <c r="F115" s="162" t="s">
        <v>635</v>
      </c>
      <c r="H115" s="163">
        <v>2.5</v>
      </c>
      <c r="I115" s="164"/>
      <c r="L115" s="160"/>
      <c r="M115" s="165"/>
      <c r="N115" s="166"/>
      <c r="O115" s="166"/>
      <c r="P115" s="166"/>
      <c r="Q115" s="166"/>
      <c r="R115" s="166"/>
      <c r="S115" s="166"/>
      <c r="T115" s="167"/>
      <c r="AT115" s="161" t="s">
        <v>190</v>
      </c>
      <c r="AU115" s="161" t="s">
        <v>79</v>
      </c>
      <c r="AV115" s="13" t="s">
        <v>79</v>
      </c>
      <c r="AW115" s="13" t="s">
        <v>33</v>
      </c>
      <c r="AX115" s="13" t="s">
        <v>71</v>
      </c>
      <c r="AY115" s="161" t="s">
        <v>182</v>
      </c>
    </row>
    <row r="116" spans="2:51" s="14" customFormat="1" ht="12">
      <c r="B116" s="168"/>
      <c r="D116" s="343" t="s">
        <v>190</v>
      </c>
      <c r="E116" s="169" t="s">
        <v>3</v>
      </c>
      <c r="F116" s="170" t="s">
        <v>198</v>
      </c>
      <c r="H116" s="171">
        <v>7.7</v>
      </c>
      <c r="I116" s="172"/>
      <c r="L116" s="168"/>
      <c r="M116" s="173"/>
      <c r="N116" s="174"/>
      <c r="O116" s="174"/>
      <c r="P116" s="174"/>
      <c r="Q116" s="174"/>
      <c r="R116" s="174"/>
      <c r="S116" s="174"/>
      <c r="T116" s="175"/>
      <c r="AT116" s="169" t="s">
        <v>190</v>
      </c>
      <c r="AU116" s="169" t="s">
        <v>79</v>
      </c>
      <c r="AV116" s="14" t="s">
        <v>87</v>
      </c>
      <c r="AW116" s="14" t="s">
        <v>33</v>
      </c>
      <c r="AX116" s="14" t="s">
        <v>15</v>
      </c>
      <c r="AY116" s="169" t="s">
        <v>182</v>
      </c>
    </row>
    <row r="117" spans="1:65" s="2" customFormat="1" ht="36">
      <c r="A117" s="33"/>
      <c r="B117" s="146"/>
      <c r="C117" s="147" t="s">
        <v>75</v>
      </c>
      <c r="D117" s="342" t="s">
        <v>184</v>
      </c>
      <c r="E117" s="148" t="s">
        <v>199</v>
      </c>
      <c r="F117" s="149" t="s">
        <v>200</v>
      </c>
      <c r="G117" s="150" t="s">
        <v>187</v>
      </c>
      <c r="H117" s="151">
        <v>2.688</v>
      </c>
      <c r="I117" s="152"/>
      <c r="J117" s="153">
        <f>ROUND(I117*H117,2)</f>
        <v>0</v>
      </c>
      <c r="K117" s="149" t="s">
        <v>188</v>
      </c>
      <c r="L117" s="34"/>
      <c r="M117" s="154" t="s">
        <v>3</v>
      </c>
      <c r="N117" s="155" t="s">
        <v>42</v>
      </c>
      <c r="O117" s="54"/>
      <c r="P117" s="156">
        <f>O117*H117</f>
        <v>0</v>
      </c>
      <c r="Q117" s="156">
        <v>0.10745</v>
      </c>
      <c r="R117" s="156">
        <f>Q117*H117</f>
        <v>0.2888256</v>
      </c>
      <c r="S117" s="156">
        <v>0</v>
      </c>
      <c r="T117" s="157">
        <f>S117*H117</f>
        <v>0</v>
      </c>
      <c r="U117" s="33"/>
      <c r="V117" s="33"/>
      <c r="W117" s="33"/>
      <c r="X117" s="33"/>
      <c r="Y117" s="33"/>
      <c r="Z117" s="33"/>
      <c r="AA117" s="33"/>
      <c r="AB117" s="33"/>
      <c r="AC117" s="33"/>
      <c r="AD117" s="33"/>
      <c r="AE117" s="33"/>
      <c r="AR117" s="158" t="s">
        <v>87</v>
      </c>
      <c r="AT117" s="158" t="s">
        <v>184</v>
      </c>
      <c r="AU117" s="158" t="s">
        <v>79</v>
      </c>
      <c r="AY117" s="18" t="s">
        <v>182</v>
      </c>
      <c r="BE117" s="159">
        <f>IF(N117="základní",J117,0)</f>
        <v>0</v>
      </c>
      <c r="BF117" s="159">
        <f>IF(N117="snížená",J117,0)</f>
        <v>0</v>
      </c>
      <c r="BG117" s="159">
        <f>IF(N117="zákl. přenesená",J117,0)</f>
        <v>0</v>
      </c>
      <c r="BH117" s="159">
        <f>IF(N117="sníž. přenesená",J117,0)</f>
        <v>0</v>
      </c>
      <c r="BI117" s="159">
        <f>IF(N117="nulová",J117,0)</f>
        <v>0</v>
      </c>
      <c r="BJ117" s="18" t="s">
        <v>15</v>
      </c>
      <c r="BK117" s="159">
        <f>ROUND(I117*H117,2)</f>
        <v>0</v>
      </c>
      <c r="BL117" s="18" t="s">
        <v>87</v>
      </c>
      <c r="BM117" s="158" t="s">
        <v>857</v>
      </c>
    </row>
    <row r="118" spans="2:51" s="13" customFormat="1" ht="12">
      <c r="B118" s="160"/>
      <c r="D118" s="343" t="s">
        <v>190</v>
      </c>
      <c r="E118" s="161" t="s">
        <v>3</v>
      </c>
      <c r="F118" s="162" t="s">
        <v>637</v>
      </c>
      <c r="H118" s="163">
        <v>2.688</v>
      </c>
      <c r="I118" s="164"/>
      <c r="L118" s="160"/>
      <c r="M118" s="165"/>
      <c r="N118" s="166"/>
      <c r="O118" s="166"/>
      <c r="P118" s="166"/>
      <c r="Q118" s="166"/>
      <c r="R118" s="166"/>
      <c r="S118" s="166"/>
      <c r="T118" s="167"/>
      <c r="AT118" s="161" t="s">
        <v>190</v>
      </c>
      <c r="AU118" s="161" t="s">
        <v>79</v>
      </c>
      <c r="AV118" s="13" t="s">
        <v>79</v>
      </c>
      <c r="AW118" s="13" t="s">
        <v>33</v>
      </c>
      <c r="AX118" s="13" t="s">
        <v>15</v>
      </c>
      <c r="AY118" s="161" t="s">
        <v>182</v>
      </c>
    </row>
    <row r="119" spans="2:63" s="12" customFormat="1" ht="22.9" customHeight="1">
      <c r="B119" s="133"/>
      <c r="D119" s="344" t="s">
        <v>70</v>
      </c>
      <c r="E119" s="144" t="s">
        <v>126</v>
      </c>
      <c r="F119" s="144" t="s">
        <v>203</v>
      </c>
      <c r="I119" s="136"/>
      <c r="J119" s="145">
        <f>BK119</f>
        <v>0</v>
      </c>
      <c r="L119" s="133"/>
      <c r="M119" s="138"/>
      <c r="N119" s="139"/>
      <c r="O119" s="139"/>
      <c r="P119" s="140">
        <f>SUM(P120:P131)</f>
        <v>0</v>
      </c>
      <c r="Q119" s="139"/>
      <c r="R119" s="140">
        <f>SUM(R120:R131)</f>
        <v>0.2533644</v>
      </c>
      <c r="S119" s="139"/>
      <c r="T119" s="141">
        <f>SUM(T120:T131)</f>
        <v>0</v>
      </c>
      <c r="AR119" s="134" t="s">
        <v>15</v>
      </c>
      <c r="AT119" s="142" t="s">
        <v>70</v>
      </c>
      <c r="AU119" s="142" t="s">
        <v>15</v>
      </c>
      <c r="AY119" s="134" t="s">
        <v>182</v>
      </c>
      <c r="BK119" s="143">
        <f>SUM(BK120:BK131)</f>
        <v>0</v>
      </c>
    </row>
    <row r="120" spans="1:65" s="2" customFormat="1" ht="36">
      <c r="A120" s="33"/>
      <c r="B120" s="146"/>
      <c r="C120" s="147" t="s">
        <v>87</v>
      </c>
      <c r="D120" s="342" t="s">
        <v>184</v>
      </c>
      <c r="E120" s="148" t="s">
        <v>638</v>
      </c>
      <c r="F120" s="149" t="s">
        <v>639</v>
      </c>
      <c r="G120" s="150" t="s">
        <v>187</v>
      </c>
      <c r="H120" s="151">
        <v>2.08</v>
      </c>
      <c r="I120" s="152"/>
      <c r="J120" s="153">
        <f>ROUND(I120*H120,2)</f>
        <v>0</v>
      </c>
      <c r="K120" s="149" t="s">
        <v>188</v>
      </c>
      <c r="L120" s="34"/>
      <c r="M120" s="154" t="s">
        <v>3</v>
      </c>
      <c r="N120" s="155" t="s">
        <v>42</v>
      </c>
      <c r="O120" s="54"/>
      <c r="P120" s="156">
        <f>O120*H120</f>
        <v>0</v>
      </c>
      <c r="Q120" s="156">
        <v>0.00438</v>
      </c>
      <c r="R120" s="156">
        <f>Q120*H120</f>
        <v>0.009110400000000001</v>
      </c>
      <c r="S120" s="156">
        <v>0</v>
      </c>
      <c r="T120" s="157">
        <f>S120*H120</f>
        <v>0</v>
      </c>
      <c r="U120" s="33"/>
      <c r="V120" s="33"/>
      <c r="W120" s="33"/>
      <c r="X120" s="33"/>
      <c r="Y120" s="33"/>
      <c r="Z120" s="33"/>
      <c r="AA120" s="33"/>
      <c r="AB120" s="33"/>
      <c r="AC120" s="33"/>
      <c r="AD120" s="33"/>
      <c r="AE120" s="33"/>
      <c r="AR120" s="158" t="s">
        <v>87</v>
      </c>
      <c r="AT120" s="158" t="s">
        <v>184</v>
      </c>
      <c r="AU120" s="158" t="s">
        <v>79</v>
      </c>
      <c r="AY120" s="18" t="s">
        <v>182</v>
      </c>
      <c r="BE120" s="159">
        <f>IF(N120="základní",J120,0)</f>
        <v>0</v>
      </c>
      <c r="BF120" s="159">
        <f>IF(N120="snížená",J120,0)</f>
        <v>0</v>
      </c>
      <c r="BG120" s="159">
        <f>IF(N120="zákl. přenesená",J120,0)</f>
        <v>0</v>
      </c>
      <c r="BH120" s="159">
        <f>IF(N120="sníž. přenesená",J120,0)</f>
        <v>0</v>
      </c>
      <c r="BI120" s="159">
        <f>IF(N120="nulová",J120,0)</f>
        <v>0</v>
      </c>
      <c r="BJ120" s="18" t="s">
        <v>15</v>
      </c>
      <c r="BK120" s="159">
        <f>ROUND(I120*H120,2)</f>
        <v>0</v>
      </c>
      <c r="BL120" s="18" t="s">
        <v>87</v>
      </c>
      <c r="BM120" s="158" t="s">
        <v>858</v>
      </c>
    </row>
    <row r="121" spans="2:51" s="13" customFormat="1" ht="12">
      <c r="B121" s="160"/>
      <c r="D121" s="343" t="s">
        <v>190</v>
      </c>
      <c r="E121" s="161" t="s">
        <v>3</v>
      </c>
      <c r="F121" s="162" t="s">
        <v>632</v>
      </c>
      <c r="H121" s="163">
        <v>2.08</v>
      </c>
      <c r="I121" s="164"/>
      <c r="L121" s="160"/>
      <c r="M121" s="165"/>
      <c r="N121" s="166"/>
      <c r="O121" s="166"/>
      <c r="P121" s="166"/>
      <c r="Q121" s="166"/>
      <c r="R121" s="166"/>
      <c r="S121" s="166"/>
      <c r="T121" s="167"/>
      <c r="AT121" s="161" t="s">
        <v>190</v>
      </c>
      <c r="AU121" s="161" t="s">
        <v>79</v>
      </c>
      <c r="AV121" s="13" t="s">
        <v>79</v>
      </c>
      <c r="AW121" s="13" t="s">
        <v>33</v>
      </c>
      <c r="AX121" s="13" t="s">
        <v>15</v>
      </c>
      <c r="AY121" s="161" t="s">
        <v>182</v>
      </c>
    </row>
    <row r="122" spans="1:65" s="2" customFormat="1" ht="24">
      <c r="A122" s="33"/>
      <c r="B122" s="146"/>
      <c r="C122" s="147" t="s">
        <v>111</v>
      </c>
      <c r="D122" s="342" t="s">
        <v>184</v>
      </c>
      <c r="E122" s="148" t="s">
        <v>641</v>
      </c>
      <c r="F122" s="149" t="s">
        <v>642</v>
      </c>
      <c r="G122" s="150" t="s">
        <v>187</v>
      </c>
      <c r="H122" s="151">
        <v>2.08</v>
      </c>
      <c r="I122" s="152"/>
      <c r="J122" s="153">
        <f>ROUND(I122*H122,2)</f>
        <v>0</v>
      </c>
      <c r="K122" s="149" t="s">
        <v>188</v>
      </c>
      <c r="L122" s="34"/>
      <c r="M122" s="154" t="s">
        <v>3</v>
      </c>
      <c r="N122" s="155" t="s">
        <v>42</v>
      </c>
      <c r="O122" s="54"/>
      <c r="P122" s="156">
        <f>O122*H122</f>
        <v>0</v>
      </c>
      <c r="Q122" s="156">
        <v>0.003</v>
      </c>
      <c r="R122" s="156">
        <f>Q122*H122</f>
        <v>0.006240000000000001</v>
      </c>
      <c r="S122" s="156">
        <v>0</v>
      </c>
      <c r="T122" s="157">
        <f>S122*H122</f>
        <v>0</v>
      </c>
      <c r="U122" s="33"/>
      <c r="V122" s="33"/>
      <c r="W122" s="33"/>
      <c r="X122" s="33"/>
      <c r="Y122" s="33"/>
      <c r="Z122" s="33"/>
      <c r="AA122" s="33"/>
      <c r="AB122" s="33"/>
      <c r="AC122" s="33"/>
      <c r="AD122" s="33"/>
      <c r="AE122" s="33"/>
      <c r="AR122" s="158" t="s">
        <v>87</v>
      </c>
      <c r="AT122" s="158" t="s">
        <v>184</v>
      </c>
      <c r="AU122" s="158" t="s">
        <v>79</v>
      </c>
      <c r="AY122" s="18" t="s">
        <v>182</v>
      </c>
      <c r="BE122" s="159">
        <f>IF(N122="základní",J122,0)</f>
        <v>0</v>
      </c>
      <c r="BF122" s="159">
        <f>IF(N122="snížená",J122,0)</f>
        <v>0</v>
      </c>
      <c r="BG122" s="159">
        <f>IF(N122="zákl. přenesená",J122,0)</f>
        <v>0</v>
      </c>
      <c r="BH122" s="159">
        <f>IF(N122="sníž. přenesená",J122,0)</f>
        <v>0</v>
      </c>
      <c r="BI122" s="159">
        <f>IF(N122="nulová",J122,0)</f>
        <v>0</v>
      </c>
      <c r="BJ122" s="18" t="s">
        <v>15</v>
      </c>
      <c r="BK122" s="159">
        <f>ROUND(I122*H122,2)</f>
        <v>0</v>
      </c>
      <c r="BL122" s="18" t="s">
        <v>87</v>
      </c>
      <c r="BM122" s="158" t="s">
        <v>859</v>
      </c>
    </row>
    <row r="123" spans="2:51" s="13" customFormat="1" ht="12">
      <c r="B123" s="160"/>
      <c r="D123" s="343" t="s">
        <v>190</v>
      </c>
      <c r="E123" s="161" t="s">
        <v>3</v>
      </c>
      <c r="F123" s="162" t="s">
        <v>632</v>
      </c>
      <c r="H123" s="163">
        <v>2.08</v>
      </c>
      <c r="I123" s="164"/>
      <c r="L123" s="160"/>
      <c r="M123" s="165"/>
      <c r="N123" s="166"/>
      <c r="O123" s="166"/>
      <c r="P123" s="166"/>
      <c r="Q123" s="166"/>
      <c r="R123" s="166"/>
      <c r="S123" s="166"/>
      <c r="T123" s="167"/>
      <c r="AT123" s="161" t="s">
        <v>190</v>
      </c>
      <c r="AU123" s="161" t="s">
        <v>79</v>
      </c>
      <c r="AV123" s="13" t="s">
        <v>79</v>
      </c>
      <c r="AW123" s="13" t="s">
        <v>33</v>
      </c>
      <c r="AX123" s="13" t="s">
        <v>15</v>
      </c>
      <c r="AY123" s="161" t="s">
        <v>182</v>
      </c>
    </row>
    <row r="124" spans="1:65" s="2" customFormat="1" ht="36">
      <c r="A124" s="33"/>
      <c r="B124" s="146"/>
      <c r="C124" s="147" t="s">
        <v>126</v>
      </c>
      <c r="D124" s="342" t="s">
        <v>184</v>
      </c>
      <c r="E124" s="148" t="s">
        <v>204</v>
      </c>
      <c r="F124" s="149" t="s">
        <v>205</v>
      </c>
      <c r="G124" s="150" t="s">
        <v>187</v>
      </c>
      <c r="H124" s="151">
        <v>15.112</v>
      </c>
      <c r="I124" s="152"/>
      <c r="J124" s="153">
        <f>ROUND(I124*H124,2)</f>
        <v>0</v>
      </c>
      <c r="K124" s="149" t="s">
        <v>188</v>
      </c>
      <c r="L124" s="34"/>
      <c r="M124" s="154" t="s">
        <v>3</v>
      </c>
      <c r="N124" s="155" t="s">
        <v>42</v>
      </c>
      <c r="O124" s="54"/>
      <c r="P124" s="156">
        <f>O124*H124</f>
        <v>0</v>
      </c>
      <c r="Q124" s="156">
        <v>0.01575</v>
      </c>
      <c r="R124" s="156">
        <f>Q124*H124</f>
        <v>0.238014</v>
      </c>
      <c r="S124" s="156">
        <v>0</v>
      </c>
      <c r="T124" s="157">
        <f>S124*H124</f>
        <v>0</v>
      </c>
      <c r="U124" s="33"/>
      <c r="V124" s="33"/>
      <c r="W124" s="33"/>
      <c r="X124" s="33"/>
      <c r="Y124" s="33"/>
      <c r="Z124" s="33"/>
      <c r="AA124" s="33"/>
      <c r="AB124" s="33"/>
      <c r="AC124" s="33"/>
      <c r="AD124" s="33"/>
      <c r="AE124" s="33"/>
      <c r="AR124" s="158" t="s">
        <v>87</v>
      </c>
      <c r="AT124" s="158" t="s">
        <v>184</v>
      </c>
      <c r="AU124" s="158" t="s">
        <v>79</v>
      </c>
      <c r="AY124" s="18" t="s">
        <v>182</v>
      </c>
      <c r="BE124" s="159">
        <f>IF(N124="základní",J124,0)</f>
        <v>0</v>
      </c>
      <c r="BF124" s="159">
        <f>IF(N124="snížená",J124,0)</f>
        <v>0</v>
      </c>
      <c r="BG124" s="159">
        <f>IF(N124="zákl. přenesená",J124,0)</f>
        <v>0</v>
      </c>
      <c r="BH124" s="159">
        <f>IF(N124="sníž. přenesená",J124,0)</f>
        <v>0</v>
      </c>
      <c r="BI124" s="159">
        <f>IF(N124="nulová",J124,0)</f>
        <v>0</v>
      </c>
      <c r="BJ124" s="18" t="s">
        <v>15</v>
      </c>
      <c r="BK124" s="159">
        <f>ROUND(I124*H124,2)</f>
        <v>0</v>
      </c>
      <c r="BL124" s="18" t="s">
        <v>87</v>
      </c>
      <c r="BM124" s="158" t="s">
        <v>860</v>
      </c>
    </row>
    <row r="125" spans="2:51" s="13" customFormat="1" ht="12">
      <c r="B125" s="160"/>
      <c r="D125" s="343" t="s">
        <v>190</v>
      </c>
      <c r="E125" s="161" t="s">
        <v>3</v>
      </c>
      <c r="F125" s="162" t="s">
        <v>645</v>
      </c>
      <c r="H125" s="163">
        <v>19.2</v>
      </c>
      <c r="I125" s="164"/>
      <c r="L125" s="160"/>
      <c r="M125" s="165"/>
      <c r="N125" s="166"/>
      <c r="O125" s="166"/>
      <c r="P125" s="166"/>
      <c r="Q125" s="166"/>
      <c r="R125" s="166"/>
      <c r="S125" s="166"/>
      <c r="T125" s="167"/>
      <c r="AT125" s="161" t="s">
        <v>190</v>
      </c>
      <c r="AU125" s="161" t="s">
        <v>79</v>
      </c>
      <c r="AV125" s="13" t="s">
        <v>79</v>
      </c>
      <c r="AW125" s="13" t="s">
        <v>33</v>
      </c>
      <c r="AX125" s="13" t="s">
        <v>71</v>
      </c>
      <c r="AY125" s="161" t="s">
        <v>182</v>
      </c>
    </row>
    <row r="126" spans="2:51" s="13" customFormat="1" ht="12">
      <c r="B126" s="160"/>
      <c r="D126" s="343" t="s">
        <v>190</v>
      </c>
      <c r="E126" s="161" t="s">
        <v>3</v>
      </c>
      <c r="F126" s="162" t="s">
        <v>646</v>
      </c>
      <c r="H126" s="163">
        <v>-4.088</v>
      </c>
      <c r="I126" s="164"/>
      <c r="L126" s="160"/>
      <c r="M126" s="165"/>
      <c r="N126" s="166"/>
      <c r="O126" s="166"/>
      <c r="P126" s="166"/>
      <c r="Q126" s="166"/>
      <c r="R126" s="166"/>
      <c r="S126" s="166"/>
      <c r="T126" s="167"/>
      <c r="AT126" s="161" t="s">
        <v>190</v>
      </c>
      <c r="AU126" s="161" t="s">
        <v>79</v>
      </c>
      <c r="AV126" s="13" t="s">
        <v>79</v>
      </c>
      <c r="AW126" s="13" t="s">
        <v>33</v>
      </c>
      <c r="AX126" s="13" t="s">
        <v>71</v>
      </c>
      <c r="AY126" s="161" t="s">
        <v>182</v>
      </c>
    </row>
    <row r="127" spans="2:51" s="14" customFormat="1" ht="12">
      <c r="B127" s="168"/>
      <c r="D127" s="343" t="s">
        <v>190</v>
      </c>
      <c r="E127" s="169" t="s">
        <v>3</v>
      </c>
      <c r="F127" s="170" t="s">
        <v>198</v>
      </c>
      <c r="H127" s="171">
        <v>15.112</v>
      </c>
      <c r="I127" s="172"/>
      <c r="L127" s="168"/>
      <c r="M127" s="173"/>
      <c r="N127" s="174"/>
      <c r="O127" s="174"/>
      <c r="P127" s="174"/>
      <c r="Q127" s="174"/>
      <c r="R127" s="174"/>
      <c r="S127" s="174"/>
      <c r="T127" s="175"/>
      <c r="AT127" s="169" t="s">
        <v>190</v>
      </c>
      <c r="AU127" s="169" t="s">
        <v>79</v>
      </c>
      <c r="AV127" s="14" t="s">
        <v>87</v>
      </c>
      <c r="AW127" s="14" t="s">
        <v>33</v>
      </c>
      <c r="AX127" s="14" t="s">
        <v>15</v>
      </c>
      <c r="AY127" s="169" t="s">
        <v>182</v>
      </c>
    </row>
    <row r="128" spans="1:65" s="2" customFormat="1" ht="33" customHeight="1">
      <c r="A128" s="33"/>
      <c r="B128" s="146"/>
      <c r="C128" s="147" t="s">
        <v>129</v>
      </c>
      <c r="D128" s="342" t="s">
        <v>184</v>
      </c>
      <c r="E128" s="148" t="s">
        <v>211</v>
      </c>
      <c r="F128" s="149" t="s">
        <v>212</v>
      </c>
      <c r="G128" s="150" t="s">
        <v>187</v>
      </c>
      <c r="H128" s="151">
        <v>6.4</v>
      </c>
      <c r="I128" s="152"/>
      <c r="J128" s="153">
        <f>ROUND(I128*H128,2)</f>
        <v>0</v>
      </c>
      <c r="K128" s="149" t="s">
        <v>188</v>
      </c>
      <c r="L128" s="34"/>
      <c r="M128" s="154" t="s">
        <v>3</v>
      </c>
      <c r="N128" s="155" t="s">
        <v>42</v>
      </c>
      <c r="O128" s="54"/>
      <c r="P128" s="156">
        <f>O128*H128</f>
        <v>0</v>
      </c>
      <c r="Q128" s="156">
        <v>0</v>
      </c>
      <c r="R128" s="156">
        <f>Q128*H128</f>
        <v>0</v>
      </c>
      <c r="S128" s="156">
        <v>0</v>
      </c>
      <c r="T128" s="157">
        <f>S128*H128</f>
        <v>0</v>
      </c>
      <c r="U128" s="33"/>
      <c r="V128" s="33"/>
      <c r="W128" s="33"/>
      <c r="X128" s="33"/>
      <c r="Y128" s="33"/>
      <c r="Z128" s="33"/>
      <c r="AA128" s="33"/>
      <c r="AB128" s="33"/>
      <c r="AC128" s="33"/>
      <c r="AD128" s="33"/>
      <c r="AE128" s="33"/>
      <c r="AR128" s="158" t="s">
        <v>87</v>
      </c>
      <c r="AT128" s="158" t="s">
        <v>184</v>
      </c>
      <c r="AU128" s="158" t="s">
        <v>79</v>
      </c>
      <c r="AY128" s="18" t="s">
        <v>182</v>
      </c>
      <c r="BE128" s="159">
        <f>IF(N128="základní",J128,0)</f>
        <v>0</v>
      </c>
      <c r="BF128" s="159">
        <f>IF(N128="snížená",J128,0)</f>
        <v>0</v>
      </c>
      <c r="BG128" s="159">
        <f>IF(N128="zákl. přenesená",J128,0)</f>
        <v>0</v>
      </c>
      <c r="BH128" s="159">
        <f>IF(N128="sníž. přenesená",J128,0)</f>
        <v>0</v>
      </c>
      <c r="BI128" s="159">
        <f>IF(N128="nulová",J128,0)</f>
        <v>0</v>
      </c>
      <c r="BJ128" s="18" t="s">
        <v>15</v>
      </c>
      <c r="BK128" s="159">
        <f>ROUND(I128*H128,2)</f>
        <v>0</v>
      </c>
      <c r="BL128" s="18" t="s">
        <v>87</v>
      </c>
      <c r="BM128" s="158" t="s">
        <v>861</v>
      </c>
    </row>
    <row r="129" spans="2:51" s="13" customFormat="1" ht="12">
      <c r="B129" s="160"/>
      <c r="D129" s="343" t="s">
        <v>190</v>
      </c>
      <c r="E129" s="161" t="s">
        <v>3</v>
      </c>
      <c r="F129" s="162" t="s">
        <v>648</v>
      </c>
      <c r="H129" s="163">
        <v>6.4</v>
      </c>
      <c r="I129" s="164"/>
      <c r="L129" s="160"/>
      <c r="M129" s="165"/>
      <c r="N129" s="166"/>
      <c r="O129" s="166"/>
      <c r="P129" s="166"/>
      <c r="Q129" s="166"/>
      <c r="R129" s="166"/>
      <c r="S129" s="166"/>
      <c r="T129" s="167"/>
      <c r="AT129" s="161" t="s">
        <v>190</v>
      </c>
      <c r="AU129" s="161" t="s">
        <v>79</v>
      </c>
      <c r="AV129" s="13" t="s">
        <v>79</v>
      </c>
      <c r="AW129" s="13" t="s">
        <v>33</v>
      </c>
      <c r="AX129" s="13" t="s">
        <v>15</v>
      </c>
      <c r="AY129" s="161" t="s">
        <v>182</v>
      </c>
    </row>
    <row r="130" spans="1:65" s="2" customFormat="1" ht="36">
      <c r="A130" s="33"/>
      <c r="B130" s="146"/>
      <c r="C130" s="147" t="s">
        <v>132</v>
      </c>
      <c r="D130" s="342" t="s">
        <v>184</v>
      </c>
      <c r="E130" s="148" t="s">
        <v>214</v>
      </c>
      <c r="F130" s="149" t="s">
        <v>215</v>
      </c>
      <c r="G130" s="150" t="s">
        <v>187</v>
      </c>
      <c r="H130" s="151">
        <v>4.2</v>
      </c>
      <c r="I130" s="152"/>
      <c r="J130" s="153">
        <f>ROUND(I130*H130,2)</f>
        <v>0</v>
      </c>
      <c r="K130" s="149" t="s">
        <v>188</v>
      </c>
      <c r="L130" s="34"/>
      <c r="M130" s="154" t="s">
        <v>3</v>
      </c>
      <c r="N130" s="155" t="s">
        <v>42</v>
      </c>
      <c r="O130" s="54"/>
      <c r="P130" s="156">
        <f>O130*H130</f>
        <v>0</v>
      </c>
      <c r="Q130" s="156">
        <v>0</v>
      </c>
      <c r="R130" s="156">
        <f>Q130*H130</f>
        <v>0</v>
      </c>
      <c r="S130" s="156">
        <v>0</v>
      </c>
      <c r="T130" s="157">
        <f>S130*H130</f>
        <v>0</v>
      </c>
      <c r="U130" s="33"/>
      <c r="V130" s="33"/>
      <c r="W130" s="33"/>
      <c r="X130" s="33"/>
      <c r="Y130" s="33"/>
      <c r="Z130" s="33"/>
      <c r="AA130" s="33"/>
      <c r="AB130" s="33"/>
      <c r="AC130" s="33"/>
      <c r="AD130" s="33"/>
      <c r="AE130" s="33"/>
      <c r="AR130" s="158" t="s">
        <v>87</v>
      </c>
      <c r="AT130" s="158" t="s">
        <v>184</v>
      </c>
      <c r="AU130" s="158" t="s">
        <v>79</v>
      </c>
      <c r="AY130" s="18" t="s">
        <v>182</v>
      </c>
      <c r="BE130" s="159">
        <f>IF(N130="základní",J130,0)</f>
        <v>0</v>
      </c>
      <c r="BF130" s="159">
        <f>IF(N130="snížená",J130,0)</f>
        <v>0</v>
      </c>
      <c r="BG130" s="159">
        <f>IF(N130="zákl. přenesená",J130,0)</f>
        <v>0</v>
      </c>
      <c r="BH130" s="159">
        <f>IF(N130="sníž. přenesená",J130,0)</f>
        <v>0</v>
      </c>
      <c r="BI130" s="159">
        <f>IF(N130="nulová",J130,0)</f>
        <v>0</v>
      </c>
      <c r="BJ130" s="18" t="s">
        <v>15</v>
      </c>
      <c r="BK130" s="159">
        <f>ROUND(I130*H130,2)</f>
        <v>0</v>
      </c>
      <c r="BL130" s="18" t="s">
        <v>87</v>
      </c>
      <c r="BM130" s="158" t="s">
        <v>862</v>
      </c>
    </row>
    <row r="131" spans="2:51" s="13" customFormat="1" ht="12">
      <c r="B131" s="160"/>
      <c r="D131" s="343" t="s">
        <v>190</v>
      </c>
      <c r="E131" s="161" t="s">
        <v>3</v>
      </c>
      <c r="F131" s="162" t="s">
        <v>650</v>
      </c>
      <c r="H131" s="163">
        <v>4.2</v>
      </c>
      <c r="I131" s="164"/>
      <c r="L131" s="160"/>
      <c r="M131" s="165"/>
      <c r="N131" s="166"/>
      <c r="O131" s="166"/>
      <c r="P131" s="166"/>
      <c r="Q131" s="166"/>
      <c r="R131" s="166"/>
      <c r="S131" s="166"/>
      <c r="T131" s="167"/>
      <c r="AT131" s="161" t="s">
        <v>190</v>
      </c>
      <c r="AU131" s="161" t="s">
        <v>79</v>
      </c>
      <c r="AV131" s="13" t="s">
        <v>79</v>
      </c>
      <c r="AW131" s="13" t="s">
        <v>33</v>
      </c>
      <c r="AX131" s="13" t="s">
        <v>15</v>
      </c>
      <c r="AY131" s="161" t="s">
        <v>182</v>
      </c>
    </row>
    <row r="132" spans="2:63" s="12" customFormat="1" ht="22.9" customHeight="1">
      <c r="B132" s="133"/>
      <c r="D132" s="344" t="s">
        <v>70</v>
      </c>
      <c r="E132" s="144" t="s">
        <v>219</v>
      </c>
      <c r="F132" s="144" t="s">
        <v>220</v>
      </c>
      <c r="I132" s="136"/>
      <c r="J132" s="145">
        <f>BK132</f>
        <v>0</v>
      </c>
      <c r="L132" s="133"/>
      <c r="M132" s="138"/>
      <c r="N132" s="139"/>
      <c r="O132" s="139"/>
      <c r="P132" s="140">
        <f>P133+P135</f>
        <v>0</v>
      </c>
      <c r="Q132" s="139"/>
      <c r="R132" s="140">
        <f>R133+R135</f>
        <v>0.00025600000000000004</v>
      </c>
      <c r="S132" s="139"/>
      <c r="T132" s="141">
        <f>T133+T135</f>
        <v>1.7259600000000002</v>
      </c>
      <c r="AR132" s="134" t="s">
        <v>15</v>
      </c>
      <c r="AT132" s="142" t="s">
        <v>70</v>
      </c>
      <c r="AU132" s="142" t="s">
        <v>15</v>
      </c>
      <c r="AY132" s="134" t="s">
        <v>182</v>
      </c>
      <c r="BK132" s="143">
        <f>BK133+BK135</f>
        <v>0</v>
      </c>
    </row>
    <row r="133" spans="2:63" s="12" customFormat="1" ht="20.85" customHeight="1">
      <c r="B133" s="133"/>
      <c r="D133" s="344" t="s">
        <v>70</v>
      </c>
      <c r="E133" s="144" t="s">
        <v>221</v>
      </c>
      <c r="F133" s="144" t="s">
        <v>222</v>
      </c>
      <c r="I133" s="136"/>
      <c r="J133" s="145">
        <f>BK133</f>
        <v>0</v>
      </c>
      <c r="L133" s="133"/>
      <c r="M133" s="138"/>
      <c r="N133" s="139"/>
      <c r="O133" s="139"/>
      <c r="P133" s="140">
        <f>P134</f>
        <v>0</v>
      </c>
      <c r="Q133" s="139"/>
      <c r="R133" s="140">
        <f>R134</f>
        <v>0.00025600000000000004</v>
      </c>
      <c r="S133" s="139"/>
      <c r="T133" s="141">
        <f>T134</f>
        <v>0</v>
      </c>
      <c r="AR133" s="134" t="s">
        <v>15</v>
      </c>
      <c r="AT133" s="142" t="s">
        <v>70</v>
      </c>
      <c r="AU133" s="142" t="s">
        <v>79</v>
      </c>
      <c r="AY133" s="134" t="s">
        <v>182</v>
      </c>
      <c r="BK133" s="143">
        <f>BK134</f>
        <v>0</v>
      </c>
    </row>
    <row r="134" spans="1:65" s="2" customFormat="1" ht="36">
      <c r="A134" s="33"/>
      <c r="B134" s="146"/>
      <c r="C134" s="147" t="s">
        <v>219</v>
      </c>
      <c r="D134" s="342" t="s">
        <v>184</v>
      </c>
      <c r="E134" s="148" t="s">
        <v>223</v>
      </c>
      <c r="F134" s="149" t="s">
        <v>224</v>
      </c>
      <c r="G134" s="150" t="s">
        <v>187</v>
      </c>
      <c r="H134" s="151">
        <v>6.4</v>
      </c>
      <c r="I134" s="152"/>
      <c r="J134" s="153">
        <f>ROUND(I134*H134,2)</f>
        <v>0</v>
      </c>
      <c r="K134" s="149" t="s">
        <v>188</v>
      </c>
      <c r="L134" s="34"/>
      <c r="M134" s="154" t="s">
        <v>3</v>
      </c>
      <c r="N134" s="155" t="s">
        <v>42</v>
      </c>
      <c r="O134" s="54"/>
      <c r="P134" s="156">
        <f>O134*H134</f>
        <v>0</v>
      </c>
      <c r="Q134" s="156">
        <v>4E-05</v>
      </c>
      <c r="R134" s="156">
        <f>Q134*H134</f>
        <v>0.00025600000000000004</v>
      </c>
      <c r="S134" s="156">
        <v>0</v>
      </c>
      <c r="T134" s="157">
        <f>S134*H134</f>
        <v>0</v>
      </c>
      <c r="U134" s="33"/>
      <c r="V134" s="33"/>
      <c r="W134" s="33"/>
      <c r="X134" s="33"/>
      <c r="Y134" s="33"/>
      <c r="Z134" s="33"/>
      <c r="AA134" s="33"/>
      <c r="AB134" s="33"/>
      <c r="AC134" s="33"/>
      <c r="AD134" s="33"/>
      <c r="AE134" s="33"/>
      <c r="AR134" s="158" t="s">
        <v>87</v>
      </c>
      <c r="AT134" s="158" t="s">
        <v>184</v>
      </c>
      <c r="AU134" s="158" t="s">
        <v>75</v>
      </c>
      <c r="AY134" s="18" t="s">
        <v>182</v>
      </c>
      <c r="BE134" s="159">
        <f>IF(N134="základní",J134,0)</f>
        <v>0</v>
      </c>
      <c r="BF134" s="159">
        <f>IF(N134="snížená",J134,0)</f>
        <v>0</v>
      </c>
      <c r="BG134" s="159">
        <f>IF(N134="zákl. přenesená",J134,0)</f>
        <v>0</v>
      </c>
      <c r="BH134" s="159">
        <f>IF(N134="sníž. přenesená",J134,0)</f>
        <v>0</v>
      </c>
      <c r="BI134" s="159">
        <f>IF(N134="nulová",J134,0)</f>
        <v>0</v>
      </c>
      <c r="BJ134" s="18" t="s">
        <v>15</v>
      </c>
      <c r="BK134" s="159">
        <f>ROUND(I134*H134,2)</f>
        <v>0</v>
      </c>
      <c r="BL134" s="18" t="s">
        <v>87</v>
      </c>
      <c r="BM134" s="158" t="s">
        <v>863</v>
      </c>
    </row>
    <row r="135" spans="2:63" s="12" customFormat="1" ht="20.85" customHeight="1">
      <c r="B135" s="133"/>
      <c r="D135" s="344" t="s">
        <v>70</v>
      </c>
      <c r="E135" s="144" t="s">
        <v>227</v>
      </c>
      <c r="F135" s="144" t="s">
        <v>228</v>
      </c>
      <c r="I135" s="136"/>
      <c r="J135" s="145">
        <f>BK135</f>
        <v>0</v>
      </c>
      <c r="L135" s="133"/>
      <c r="M135" s="138"/>
      <c r="N135" s="139"/>
      <c r="O135" s="139"/>
      <c r="P135" s="140">
        <f>SUM(P136:P142)</f>
        <v>0</v>
      </c>
      <c r="Q135" s="139"/>
      <c r="R135" s="140">
        <f>SUM(R136:R142)</f>
        <v>0</v>
      </c>
      <c r="S135" s="139"/>
      <c r="T135" s="141">
        <f>SUM(T136:T142)</f>
        <v>1.7259600000000002</v>
      </c>
      <c r="AR135" s="134" t="s">
        <v>15</v>
      </c>
      <c r="AT135" s="142" t="s">
        <v>70</v>
      </c>
      <c r="AU135" s="142" t="s">
        <v>79</v>
      </c>
      <c r="AY135" s="134" t="s">
        <v>182</v>
      </c>
      <c r="BK135" s="143">
        <f>SUM(BK136:BK142)</f>
        <v>0</v>
      </c>
    </row>
    <row r="136" spans="1:65" s="2" customFormat="1" ht="44.25" customHeight="1">
      <c r="A136" s="33"/>
      <c r="B136" s="146"/>
      <c r="C136" s="147" t="s">
        <v>235</v>
      </c>
      <c r="D136" s="342" t="s">
        <v>184</v>
      </c>
      <c r="E136" s="148" t="s">
        <v>652</v>
      </c>
      <c r="F136" s="149" t="s">
        <v>653</v>
      </c>
      <c r="G136" s="150" t="s">
        <v>187</v>
      </c>
      <c r="H136" s="151">
        <v>2.08</v>
      </c>
      <c r="I136" s="152"/>
      <c r="J136" s="153">
        <f>ROUND(I136*H136,2)</f>
        <v>0</v>
      </c>
      <c r="K136" s="149" t="s">
        <v>188</v>
      </c>
      <c r="L136" s="34"/>
      <c r="M136" s="154" t="s">
        <v>3</v>
      </c>
      <c r="N136" s="155" t="s">
        <v>42</v>
      </c>
      <c r="O136" s="54"/>
      <c r="P136" s="156">
        <f>O136*H136</f>
        <v>0</v>
      </c>
      <c r="Q136" s="156">
        <v>0</v>
      </c>
      <c r="R136" s="156">
        <f>Q136*H136</f>
        <v>0</v>
      </c>
      <c r="S136" s="156">
        <v>0.261</v>
      </c>
      <c r="T136" s="157">
        <f>S136*H136</f>
        <v>0.54288</v>
      </c>
      <c r="U136" s="33"/>
      <c r="V136" s="33"/>
      <c r="W136" s="33"/>
      <c r="X136" s="33"/>
      <c r="Y136" s="33"/>
      <c r="Z136" s="33"/>
      <c r="AA136" s="33"/>
      <c r="AB136" s="33"/>
      <c r="AC136" s="33"/>
      <c r="AD136" s="33"/>
      <c r="AE136" s="33"/>
      <c r="AR136" s="158" t="s">
        <v>87</v>
      </c>
      <c r="AT136" s="158" t="s">
        <v>184</v>
      </c>
      <c r="AU136" s="158" t="s">
        <v>75</v>
      </c>
      <c r="AY136" s="18" t="s">
        <v>182</v>
      </c>
      <c r="BE136" s="159">
        <f>IF(N136="základní",J136,0)</f>
        <v>0</v>
      </c>
      <c r="BF136" s="159">
        <f>IF(N136="snížená",J136,0)</f>
        <v>0</v>
      </c>
      <c r="BG136" s="159">
        <f>IF(N136="zákl. přenesená",J136,0)</f>
        <v>0</v>
      </c>
      <c r="BH136" s="159">
        <f>IF(N136="sníž. přenesená",J136,0)</f>
        <v>0</v>
      </c>
      <c r="BI136" s="159">
        <f>IF(N136="nulová",J136,0)</f>
        <v>0</v>
      </c>
      <c r="BJ136" s="18" t="s">
        <v>15</v>
      </c>
      <c r="BK136" s="159">
        <f>ROUND(I136*H136,2)</f>
        <v>0</v>
      </c>
      <c r="BL136" s="18" t="s">
        <v>87</v>
      </c>
      <c r="BM136" s="158" t="s">
        <v>864</v>
      </c>
    </row>
    <row r="137" spans="2:51" s="13" customFormat="1" ht="12">
      <c r="B137" s="160"/>
      <c r="D137" s="343" t="s">
        <v>190</v>
      </c>
      <c r="E137" s="161" t="s">
        <v>3</v>
      </c>
      <c r="F137" s="162" t="s">
        <v>632</v>
      </c>
      <c r="H137" s="163">
        <v>2.08</v>
      </c>
      <c r="I137" s="164"/>
      <c r="L137" s="160"/>
      <c r="M137" s="165"/>
      <c r="N137" s="166"/>
      <c r="O137" s="166"/>
      <c r="P137" s="166"/>
      <c r="Q137" s="166"/>
      <c r="R137" s="166"/>
      <c r="S137" s="166"/>
      <c r="T137" s="167"/>
      <c r="AT137" s="161" t="s">
        <v>190</v>
      </c>
      <c r="AU137" s="161" t="s">
        <v>75</v>
      </c>
      <c r="AV137" s="13" t="s">
        <v>79</v>
      </c>
      <c r="AW137" s="13" t="s">
        <v>33</v>
      </c>
      <c r="AX137" s="13" t="s">
        <v>15</v>
      </c>
      <c r="AY137" s="161" t="s">
        <v>182</v>
      </c>
    </row>
    <row r="138" spans="1:65" s="2" customFormat="1" ht="33" customHeight="1">
      <c r="A138" s="33"/>
      <c r="B138" s="146"/>
      <c r="C138" s="147" t="s">
        <v>242</v>
      </c>
      <c r="D138" s="342" t="s">
        <v>184</v>
      </c>
      <c r="E138" s="148" t="s">
        <v>232</v>
      </c>
      <c r="F138" s="149" t="s">
        <v>233</v>
      </c>
      <c r="G138" s="150" t="s">
        <v>187</v>
      </c>
      <c r="H138" s="151">
        <v>3.9</v>
      </c>
      <c r="I138" s="152"/>
      <c r="J138" s="153">
        <f>ROUND(I138*H138,2)</f>
        <v>0</v>
      </c>
      <c r="K138" s="149" t="s">
        <v>188</v>
      </c>
      <c r="L138" s="34"/>
      <c r="M138" s="154" t="s">
        <v>3</v>
      </c>
      <c r="N138" s="155" t="s">
        <v>42</v>
      </c>
      <c r="O138" s="54"/>
      <c r="P138" s="156">
        <f>O138*H138</f>
        <v>0</v>
      </c>
      <c r="Q138" s="156">
        <v>0</v>
      </c>
      <c r="R138" s="156">
        <f>Q138*H138</f>
        <v>0</v>
      </c>
      <c r="S138" s="156">
        <v>0.05</v>
      </c>
      <c r="T138" s="157">
        <f>S138*H138</f>
        <v>0.195</v>
      </c>
      <c r="U138" s="33"/>
      <c r="V138" s="33"/>
      <c r="W138" s="33"/>
      <c r="X138" s="33"/>
      <c r="Y138" s="33"/>
      <c r="Z138" s="33"/>
      <c r="AA138" s="33"/>
      <c r="AB138" s="33"/>
      <c r="AC138" s="33"/>
      <c r="AD138" s="33"/>
      <c r="AE138" s="33"/>
      <c r="AR138" s="158" t="s">
        <v>87</v>
      </c>
      <c r="AT138" s="158" t="s">
        <v>184</v>
      </c>
      <c r="AU138" s="158" t="s">
        <v>75</v>
      </c>
      <c r="AY138" s="18" t="s">
        <v>182</v>
      </c>
      <c r="BE138" s="159">
        <f>IF(N138="základní",J138,0)</f>
        <v>0</v>
      </c>
      <c r="BF138" s="159">
        <f>IF(N138="snížená",J138,0)</f>
        <v>0</v>
      </c>
      <c r="BG138" s="159">
        <f>IF(N138="zákl. přenesená",J138,0)</f>
        <v>0</v>
      </c>
      <c r="BH138" s="159">
        <f>IF(N138="sníž. přenesená",J138,0)</f>
        <v>0</v>
      </c>
      <c r="BI138" s="159">
        <f>IF(N138="nulová",J138,0)</f>
        <v>0</v>
      </c>
      <c r="BJ138" s="18" t="s">
        <v>15</v>
      </c>
      <c r="BK138" s="159">
        <f>ROUND(I138*H138,2)</f>
        <v>0</v>
      </c>
      <c r="BL138" s="18" t="s">
        <v>87</v>
      </c>
      <c r="BM138" s="158" t="s">
        <v>865</v>
      </c>
    </row>
    <row r="139" spans="1:65" s="2" customFormat="1" ht="36">
      <c r="A139" s="33"/>
      <c r="B139" s="146"/>
      <c r="C139" s="147" t="s">
        <v>247</v>
      </c>
      <c r="D139" s="342" t="s">
        <v>184</v>
      </c>
      <c r="E139" s="148" t="s">
        <v>236</v>
      </c>
      <c r="F139" s="149" t="s">
        <v>237</v>
      </c>
      <c r="G139" s="150" t="s">
        <v>187</v>
      </c>
      <c r="H139" s="151">
        <v>21.48</v>
      </c>
      <c r="I139" s="152"/>
      <c r="J139" s="153">
        <f>ROUND(I139*H139,2)</f>
        <v>0</v>
      </c>
      <c r="K139" s="149" t="s">
        <v>188</v>
      </c>
      <c r="L139" s="34"/>
      <c r="M139" s="154" t="s">
        <v>3</v>
      </c>
      <c r="N139" s="155" t="s">
        <v>42</v>
      </c>
      <c r="O139" s="54"/>
      <c r="P139" s="156">
        <f>O139*H139</f>
        <v>0</v>
      </c>
      <c r="Q139" s="156">
        <v>0</v>
      </c>
      <c r="R139" s="156">
        <f>Q139*H139</f>
        <v>0</v>
      </c>
      <c r="S139" s="156">
        <v>0.046</v>
      </c>
      <c r="T139" s="157">
        <f>S139*H139</f>
        <v>0.98808</v>
      </c>
      <c r="U139" s="33"/>
      <c r="V139" s="33"/>
      <c r="W139" s="33"/>
      <c r="X139" s="33"/>
      <c r="Y139" s="33"/>
      <c r="Z139" s="33"/>
      <c r="AA139" s="33"/>
      <c r="AB139" s="33"/>
      <c r="AC139" s="33"/>
      <c r="AD139" s="33"/>
      <c r="AE139" s="33"/>
      <c r="AR139" s="158" t="s">
        <v>87</v>
      </c>
      <c r="AT139" s="158" t="s">
        <v>184</v>
      </c>
      <c r="AU139" s="158" t="s">
        <v>75</v>
      </c>
      <c r="AY139" s="18" t="s">
        <v>182</v>
      </c>
      <c r="BE139" s="159">
        <f>IF(N139="základní",J139,0)</f>
        <v>0</v>
      </c>
      <c r="BF139" s="159">
        <f>IF(N139="snížená",J139,0)</f>
        <v>0</v>
      </c>
      <c r="BG139" s="159">
        <f>IF(N139="zákl. přenesená",J139,0)</f>
        <v>0</v>
      </c>
      <c r="BH139" s="159">
        <f>IF(N139="sníž. přenesená",J139,0)</f>
        <v>0</v>
      </c>
      <c r="BI139" s="159">
        <f>IF(N139="nulová",J139,0)</f>
        <v>0</v>
      </c>
      <c r="BJ139" s="18" t="s">
        <v>15</v>
      </c>
      <c r="BK139" s="159">
        <f>ROUND(I139*H139,2)</f>
        <v>0</v>
      </c>
      <c r="BL139" s="18" t="s">
        <v>87</v>
      </c>
      <c r="BM139" s="158" t="s">
        <v>866</v>
      </c>
    </row>
    <row r="140" spans="2:51" s="13" customFormat="1" ht="12">
      <c r="B140" s="160"/>
      <c r="D140" s="343" t="s">
        <v>190</v>
      </c>
      <c r="E140" s="161" t="s">
        <v>3</v>
      </c>
      <c r="F140" s="162" t="s">
        <v>657</v>
      </c>
      <c r="H140" s="163">
        <v>22.88</v>
      </c>
      <c r="I140" s="164"/>
      <c r="L140" s="160"/>
      <c r="M140" s="165"/>
      <c r="N140" s="166"/>
      <c r="O140" s="166"/>
      <c r="P140" s="166"/>
      <c r="Q140" s="166"/>
      <c r="R140" s="166"/>
      <c r="S140" s="166"/>
      <c r="T140" s="167"/>
      <c r="AT140" s="161" t="s">
        <v>190</v>
      </c>
      <c r="AU140" s="161" t="s">
        <v>75</v>
      </c>
      <c r="AV140" s="13" t="s">
        <v>79</v>
      </c>
      <c r="AW140" s="13" t="s">
        <v>33</v>
      </c>
      <c r="AX140" s="13" t="s">
        <v>71</v>
      </c>
      <c r="AY140" s="161" t="s">
        <v>182</v>
      </c>
    </row>
    <row r="141" spans="2:51" s="13" customFormat="1" ht="12">
      <c r="B141" s="160"/>
      <c r="D141" s="343" t="s">
        <v>190</v>
      </c>
      <c r="E141" s="161" t="s">
        <v>3</v>
      </c>
      <c r="F141" s="162" t="s">
        <v>658</v>
      </c>
      <c r="H141" s="163">
        <v>-1.4</v>
      </c>
      <c r="I141" s="164"/>
      <c r="L141" s="160"/>
      <c r="M141" s="165"/>
      <c r="N141" s="166"/>
      <c r="O141" s="166"/>
      <c r="P141" s="166"/>
      <c r="Q141" s="166"/>
      <c r="R141" s="166"/>
      <c r="S141" s="166"/>
      <c r="T141" s="167"/>
      <c r="AT141" s="161" t="s">
        <v>190</v>
      </c>
      <c r="AU141" s="161" t="s">
        <v>75</v>
      </c>
      <c r="AV141" s="13" t="s">
        <v>79</v>
      </c>
      <c r="AW141" s="13" t="s">
        <v>33</v>
      </c>
      <c r="AX141" s="13" t="s">
        <v>71</v>
      </c>
      <c r="AY141" s="161" t="s">
        <v>182</v>
      </c>
    </row>
    <row r="142" spans="2:51" s="14" customFormat="1" ht="12">
      <c r="B142" s="168"/>
      <c r="D142" s="343" t="s">
        <v>190</v>
      </c>
      <c r="E142" s="169" t="s">
        <v>3</v>
      </c>
      <c r="F142" s="170" t="s">
        <v>198</v>
      </c>
      <c r="H142" s="171">
        <v>21.48</v>
      </c>
      <c r="I142" s="172"/>
      <c r="L142" s="168"/>
      <c r="M142" s="173"/>
      <c r="N142" s="174"/>
      <c r="O142" s="174"/>
      <c r="P142" s="174"/>
      <c r="Q142" s="174"/>
      <c r="R142" s="174"/>
      <c r="S142" s="174"/>
      <c r="T142" s="175"/>
      <c r="AT142" s="169" t="s">
        <v>190</v>
      </c>
      <c r="AU142" s="169" t="s">
        <v>75</v>
      </c>
      <c r="AV142" s="14" t="s">
        <v>87</v>
      </c>
      <c r="AW142" s="14" t="s">
        <v>33</v>
      </c>
      <c r="AX142" s="14" t="s">
        <v>15</v>
      </c>
      <c r="AY142" s="169" t="s">
        <v>182</v>
      </c>
    </row>
    <row r="143" spans="2:63" s="12" customFormat="1" ht="22.9" customHeight="1">
      <c r="B143" s="133"/>
      <c r="D143" s="344" t="s">
        <v>70</v>
      </c>
      <c r="E143" s="144" t="s">
        <v>240</v>
      </c>
      <c r="F143" s="144" t="s">
        <v>241</v>
      </c>
      <c r="I143" s="136"/>
      <c r="J143" s="145">
        <f>BK143</f>
        <v>0</v>
      </c>
      <c r="L143" s="133"/>
      <c r="M143" s="138"/>
      <c r="N143" s="139"/>
      <c r="O143" s="139"/>
      <c r="P143" s="140">
        <f>SUM(P144:P148)</f>
        <v>0</v>
      </c>
      <c r="Q143" s="139"/>
      <c r="R143" s="140">
        <f>SUM(R144:R148)</f>
        <v>0</v>
      </c>
      <c r="S143" s="139"/>
      <c r="T143" s="141">
        <f>SUM(T144:T148)</f>
        <v>0</v>
      </c>
      <c r="AR143" s="134" t="s">
        <v>15</v>
      </c>
      <c r="AT143" s="142" t="s">
        <v>70</v>
      </c>
      <c r="AU143" s="142" t="s">
        <v>15</v>
      </c>
      <c r="AY143" s="134" t="s">
        <v>182</v>
      </c>
      <c r="BK143" s="143">
        <f>SUM(BK144:BK148)</f>
        <v>0</v>
      </c>
    </row>
    <row r="144" spans="1:65" s="2" customFormat="1" ht="44.25" customHeight="1">
      <c r="A144" s="33"/>
      <c r="B144" s="146"/>
      <c r="C144" s="147" t="s">
        <v>251</v>
      </c>
      <c r="D144" s="342" t="s">
        <v>184</v>
      </c>
      <c r="E144" s="148" t="s">
        <v>787</v>
      </c>
      <c r="F144" s="149" t="s">
        <v>788</v>
      </c>
      <c r="G144" s="150" t="s">
        <v>245</v>
      </c>
      <c r="H144" s="151">
        <v>3.336</v>
      </c>
      <c r="I144" s="152"/>
      <c r="J144" s="153">
        <f>ROUND(I144*H144,2)</f>
        <v>0</v>
      </c>
      <c r="K144" s="149" t="s">
        <v>188</v>
      </c>
      <c r="L144" s="34"/>
      <c r="M144" s="154" t="s">
        <v>3</v>
      </c>
      <c r="N144" s="155" t="s">
        <v>42</v>
      </c>
      <c r="O144" s="54"/>
      <c r="P144" s="156">
        <f>O144*H144</f>
        <v>0</v>
      </c>
      <c r="Q144" s="156">
        <v>0</v>
      </c>
      <c r="R144" s="156">
        <f>Q144*H144</f>
        <v>0</v>
      </c>
      <c r="S144" s="156">
        <v>0</v>
      </c>
      <c r="T144" s="157">
        <f>S144*H144</f>
        <v>0</v>
      </c>
      <c r="U144" s="33"/>
      <c r="V144" s="33"/>
      <c r="W144" s="33"/>
      <c r="X144" s="33"/>
      <c r="Y144" s="33"/>
      <c r="Z144" s="33"/>
      <c r="AA144" s="33"/>
      <c r="AB144" s="33"/>
      <c r="AC144" s="33"/>
      <c r="AD144" s="33"/>
      <c r="AE144" s="33"/>
      <c r="AR144" s="158" t="s">
        <v>87</v>
      </c>
      <c r="AT144" s="158" t="s">
        <v>184</v>
      </c>
      <c r="AU144" s="158" t="s">
        <v>79</v>
      </c>
      <c r="AY144" s="18" t="s">
        <v>182</v>
      </c>
      <c r="BE144" s="159">
        <f>IF(N144="základní",J144,0)</f>
        <v>0</v>
      </c>
      <c r="BF144" s="159">
        <f>IF(N144="snížená",J144,0)</f>
        <v>0</v>
      </c>
      <c r="BG144" s="159">
        <f>IF(N144="zákl. přenesená",J144,0)</f>
        <v>0</v>
      </c>
      <c r="BH144" s="159">
        <f>IF(N144="sníž. přenesená",J144,0)</f>
        <v>0</v>
      </c>
      <c r="BI144" s="159">
        <f>IF(N144="nulová",J144,0)</f>
        <v>0</v>
      </c>
      <c r="BJ144" s="18" t="s">
        <v>15</v>
      </c>
      <c r="BK144" s="159">
        <f>ROUND(I144*H144,2)</f>
        <v>0</v>
      </c>
      <c r="BL144" s="18" t="s">
        <v>87</v>
      </c>
      <c r="BM144" s="158" t="s">
        <v>867</v>
      </c>
    </row>
    <row r="145" spans="1:65" s="2" customFormat="1" ht="33" customHeight="1">
      <c r="A145" s="33"/>
      <c r="B145" s="146"/>
      <c r="C145" s="147" t="s">
        <v>256</v>
      </c>
      <c r="D145" s="342" t="s">
        <v>184</v>
      </c>
      <c r="E145" s="148" t="s">
        <v>248</v>
      </c>
      <c r="F145" s="149" t="s">
        <v>249</v>
      </c>
      <c r="G145" s="150" t="s">
        <v>245</v>
      </c>
      <c r="H145" s="151">
        <v>3.336</v>
      </c>
      <c r="I145" s="152"/>
      <c r="J145" s="153">
        <f>ROUND(I145*H145,2)</f>
        <v>0</v>
      </c>
      <c r="K145" s="149" t="s">
        <v>188</v>
      </c>
      <c r="L145" s="34"/>
      <c r="M145" s="154" t="s">
        <v>3</v>
      </c>
      <c r="N145" s="155" t="s">
        <v>42</v>
      </c>
      <c r="O145" s="54"/>
      <c r="P145" s="156">
        <f>O145*H145</f>
        <v>0</v>
      </c>
      <c r="Q145" s="156">
        <v>0</v>
      </c>
      <c r="R145" s="156">
        <f>Q145*H145</f>
        <v>0</v>
      </c>
      <c r="S145" s="156">
        <v>0</v>
      </c>
      <c r="T145" s="157">
        <f>S145*H145</f>
        <v>0</v>
      </c>
      <c r="U145" s="33"/>
      <c r="V145" s="33"/>
      <c r="W145" s="33"/>
      <c r="X145" s="33"/>
      <c r="Y145" s="33"/>
      <c r="Z145" s="33"/>
      <c r="AA145" s="33"/>
      <c r="AB145" s="33"/>
      <c r="AC145" s="33"/>
      <c r="AD145" s="33"/>
      <c r="AE145" s="33"/>
      <c r="AR145" s="158" t="s">
        <v>87</v>
      </c>
      <c r="AT145" s="158" t="s">
        <v>184</v>
      </c>
      <c r="AU145" s="158" t="s">
        <v>79</v>
      </c>
      <c r="AY145" s="18" t="s">
        <v>182</v>
      </c>
      <c r="BE145" s="159">
        <f>IF(N145="základní",J145,0)</f>
        <v>0</v>
      </c>
      <c r="BF145" s="159">
        <f>IF(N145="snížená",J145,0)</f>
        <v>0</v>
      </c>
      <c r="BG145" s="159">
        <f>IF(N145="zákl. přenesená",J145,0)</f>
        <v>0</v>
      </c>
      <c r="BH145" s="159">
        <f>IF(N145="sníž. přenesená",J145,0)</f>
        <v>0</v>
      </c>
      <c r="BI145" s="159">
        <f>IF(N145="nulová",J145,0)</f>
        <v>0</v>
      </c>
      <c r="BJ145" s="18" t="s">
        <v>15</v>
      </c>
      <c r="BK145" s="159">
        <f>ROUND(I145*H145,2)</f>
        <v>0</v>
      </c>
      <c r="BL145" s="18" t="s">
        <v>87</v>
      </c>
      <c r="BM145" s="158" t="s">
        <v>868</v>
      </c>
    </row>
    <row r="146" spans="1:65" s="2" customFormat="1" ht="44.25" customHeight="1">
      <c r="A146" s="33"/>
      <c r="B146" s="146"/>
      <c r="C146" s="147" t="s">
        <v>9</v>
      </c>
      <c r="D146" s="342" t="s">
        <v>184</v>
      </c>
      <c r="E146" s="148" t="s">
        <v>252</v>
      </c>
      <c r="F146" s="149" t="s">
        <v>253</v>
      </c>
      <c r="G146" s="150" t="s">
        <v>245</v>
      </c>
      <c r="H146" s="151">
        <v>100.08</v>
      </c>
      <c r="I146" s="152"/>
      <c r="J146" s="153">
        <f>ROUND(I146*H146,2)</f>
        <v>0</v>
      </c>
      <c r="K146" s="149" t="s">
        <v>188</v>
      </c>
      <c r="L146" s="34"/>
      <c r="M146" s="154" t="s">
        <v>3</v>
      </c>
      <c r="N146" s="155" t="s">
        <v>42</v>
      </c>
      <c r="O146" s="54"/>
      <c r="P146" s="156">
        <f>O146*H146</f>
        <v>0</v>
      </c>
      <c r="Q146" s="156">
        <v>0</v>
      </c>
      <c r="R146" s="156">
        <f>Q146*H146</f>
        <v>0</v>
      </c>
      <c r="S146" s="156">
        <v>0</v>
      </c>
      <c r="T146" s="157">
        <f>S146*H146</f>
        <v>0</v>
      </c>
      <c r="U146" s="33"/>
      <c r="V146" s="33"/>
      <c r="W146" s="33"/>
      <c r="X146" s="33"/>
      <c r="Y146" s="33"/>
      <c r="Z146" s="33"/>
      <c r="AA146" s="33"/>
      <c r="AB146" s="33"/>
      <c r="AC146" s="33"/>
      <c r="AD146" s="33"/>
      <c r="AE146" s="33"/>
      <c r="AR146" s="158" t="s">
        <v>87</v>
      </c>
      <c r="AT146" s="158" t="s">
        <v>184</v>
      </c>
      <c r="AU146" s="158" t="s">
        <v>79</v>
      </c>
      <c r="AY146" s="18" t="s">
        <v>182</v>
      </c>
      <c r="BE146" s="159">
        <f>IF(N146="základní",J146,0)</f>
        <v>0</v>
      </c>
      <c r="BF146" s="159">
        <f>IF(N146="snížená",J146,0)</f>
        <v>0</v>
      </c>
      <c r="BG146" s="159">
        <f>IF(N146="zákl. přenesená",J146,0)</f>
        <v>0</v>
      </c>
      <c r="BH146" s="159">
        <f>IF(N146="sníž. přenesená",J146,0)</f>
        <v>0</v>
      </c>
      <c r="BI146" s="159">
        <f>IF(N146="nulová",J146,0)</f>
        <v>0</v>
      </c>
      <c r="BJ146" s="18" t="s">
        <v>15</v>
      </c>
      <c r="BK146" s="159">
        <f>ROUND(I146*H146,2)</f>
        <v>0</v>
      </c>
      <c r="BL146" s="18" t="s">
        <v>87</v>
      </c>
      <c r="BM146" s="158" t="s">
        <v>869</v>
      </c>
    </row>
    <row r="147" spans="2:51" s="13" customFormat="1" ht="12">
      <c r="B147" s="160"/>
      <c r="D147" s="343" t="s">
        <v>190</v>
      </c>
      <c r="F147" s="162" t="s">
        <v>662</v>
      </c>
      <c r="H147" s="163">
        <v>100.08</v>
      </c>
      <c r="I147" s="164"/>
      <c r="L147" s="160"/>
      <c r="M147" s="165"/>
      <c r="N147" s="166"/>
      <c r="O147" s="166"/>
      <c r="P147" s="166"/>
      <c r="Q147" s="166"/>
      <c r="R147" s="166"/>
      <c r="S147" s="166"/>
      <c r="T147" s="167"/>
      <c r="AT147" s="161" t="s">
        <v>190</v>
      </c>
      <c r="AU147" s="161" t="s">
        <v>79</v>
      </c>
      <c r="AV147" s="13" t="s">
        <v>79</v>
      </c>
      <c r="AW147" s="13" t="s">
        <v>4</v>
      </c>
      <c r="AX147" s="13" t="s">
        <v>15</v>
      </c>
      <c r="AY147" s="161" t="s">
        <v>182</v>
      </c>
    </row>
    <row r="148" spans="1:65" s="2" customFormat="1" ht="44.25" customHeight="1">
      <c r="A148" s="33"/>
      <c r="B148" s="146"/>
      <c r="C148" s="147" t="s">
        <v>269</v>
      </c>
      <c r="D148" s="342" t="s">
        <v>184</v>
      </c>
      <c r="E148" s="148" t="s">
        <v>257</v>
      </c>
      <c r="F148" s="149" t="s">
        <v>258</v>
      </c>
      <c r="G148" s="150" t="s">
        <v>245</v>
      </c>
      <c r="H148" s="151">
        <v>3.336</v>
      </c>
      <c r="I148" s="152"/>
      <c r="J148" s="153">
        <f>ROUND(I148*H148,2)</f>
        <v>0</v>
      </c>
      <c r="K148" s="149" t="s">
        <v>188</v>
      </c>
      <c r="L148" s="34"/>
      <c r="M148" s="154" t="s">
        <v>3</v>
      </c>
      <c r="N148" s="155" t="s">
        <v>42</v>
      </c>
      <c r="O148" s="54"/>
      <c r="P148" s="156">
        <f>O148*H148</f>
        <v>0</v>
      </c>
      <c r="Q148" s="156">
        <v>0</v>
      </c>
      <c r="R148" s="156">
        <f>Q148*H148</f>
        <v>0</v>
      </c>
      <c r="S148" s="156">
        <v>0</v>
      </c>
      <c r="T148" s="157">
        <f>S148*H148</f>
        <v>0</v>
      </c>
      <c r="U148" s="33"/>
      <c r="V148" s="33"/>
      <c r="W148" s="33"/>
      <c r="X148" s="33"/>
      <c r="Y148" s="33"/>
      <c r="Z148" s="33"/>
      <c r="AA148" s="33"/>
      <c r="AB148" s="33"/>
      <c r="AC148" s="33"/>
      <c r="AD148" s="33"/>
      <c r="AE148" s="33"/>
      <c r="AR148" s="158" t="s">
        <v>87</v>
      </c>
      <c r="AT148" s="158" t="s">
        <v>184</v>
      </c>
      <c r="AU148" s="158" t="s">
        <v>79</v>
      </c>
      <c r="AY148" s="18" t="s">
        <v>182</v>
      </c>
      <c r="BE148" s="159">
        <f>IF(N148="základní",J148,0)</f>
        <v>0</v>
      </c>
      <c r="BF148" s="159">
        <f>IF(N148="snížená",J148,0)</f>
        <v>0</v>
      </c>
      <c r="BG148" s="159">
        <f>IF(N148="zákl. přenesená",J148,0)</f>
        <v>0</v>
      </c>
      <c r="BH148" s="159">
        <f>IF(N148="sníž. přenesená",J148,0)</f>
        <v>0</v>
      </c>
      <c r="BI148" s="159">
        <f>IF(N148="nulová",J148,0)</f>
        <v>0</v>
      </c>
      <c r="BJ148" s="18" t="s">
        <v>15</v>
      </c>
      <c r="BK148" s="159">
        <f>ROUND(I148*H148,2)</f>
        <v>0</v>
      </c>
      <c r="BL148" s="18" t="s">
        <v>87</v>
      </c>
      <c r="BM148" s="158" t="s">
        <v>870</v>
      </c>
    </row>
    <row r="149" spans="2:63" s="12" customFormat="1" ht="22.9" customHeight="1">
      <c r="B149" s="133"/>
      <c r="D149" s="344" t="s">
        <v>70</v>
      </c>
      <c r="E149" s="144" t="s">
        <v>260</v>
      </c>
      <c r="F149" s="144" t="s">
        <v>261</v>
      </c>
      <c r="I149" s="136"/>
      <c r="J149" s="145">
        <f>BK149</f>
        <v>0</v>
      </c>
      <c r="L149" s="133"/>
      <c r="M149" s="138"/>
      <c r="N149" s="139"/>
      <c r="O149" s="139"/>
      <c r="P149" s="140">
        <f>P150</f>
        <v>0</v>
      </c>
      <c r="Q149" s="139"/>
      <c r="R149" s="140">
        <f>R150</f>
        <v>0</v>
      </c>
      <c r="S149" s="139"/>
      <c r="T149" s="141">
        <f>T150</f>
        <v>0</v>
      </c>
      <c r="AR149" s="134" t="s">
        <v>15</v>
      </c>
      <c r="AT149" s="142" t="s">
        <v>70</v>
      </c>
      <c r="AU149" s="142" t="s">
        <v>15</v>
      </c>
      <c r="AY149" s="134" t="s">
        <v>182</v>
      </c>
      <c r="BK149" s="143">
        <f>BK150</f>
        <v>0</v>
      </c>
    </row>
    <row r="150" spans="1:65" s="2" customFormat="1" ht="55.5" customHeight="1">
      <c r="A150" s="33"/>
      <c r="B150" s="146"/>
      <c r="C150" s="147" t="s">
        <v>273</v>
      </c>
      <c r="D150" s="342" t="s">
        <v>184</v>
      </c>
      <c r="E150" s="148" t="s">
        <v>793</v>
      </c>
      <c r="F150" s="149" t="s">
        <v>794</v>
      </c>
      <c r="G150" s="150" t="s">
        <v>245</v>
      </c>
      <c r="H150" s="151">
        <v>0.758</v>
      </c>
      <c r="I150" s="152"/>
      <c r="J150" s="153">
        <f>ROUND(I150*H150,2)</f>
        <v>0</v>
      </c>
      <c r="K150" s="149" t="s">
        <v>188</v>
      </c>
      <c r="L150" s="34"/>
      <c r="M150" s="154" t="s">
        <v>3</v>
      </c>
      <c r="N150" s="155" t="s">
        <v>42</v>
      </c>
      <c r="O150" s="54"/>
      <c r="P150" s="156">
        <f>O150*H150</f>
        <v>0</v>
      </c>
      <c r="Q150" s="156">
        <v>0</v>
      </c>
      <c r="R150" s="156">
        <f>Q150*H150</f>
        <v>0</v>
      </c>
      <c r="S150" s="156">
        <v>0</v>
      </c>
      <c r="T150" s="157">
        <f>S150*H150</f>
        <v>0</v>
      </c>
      <c r="U150" s="33"/>
      <c r="V150" s="33"/>
      <c r="W150" s="33"/>
      <c r="X150" s="33"/>
      <c r="Y150" s="33"/>
      <c r="Z150" s="33"/>
      <c r="AA150" s="33"/>
      <c r="AB150" s="33"/>
      <c r="AC150" s="33"/>
      <c r="AD150" s="33"/>
      <c r="AE150" s="33"/>
      <c r="AR150" s="158" t="s">
        <v>87</v>
      </c>
      <c r="AT150" s="158" t="s">
        <v>184</v>
      </c>
      <c r="AU150" s="158" t="s">
        <v>79</v>
      </c>
      <c r="AY150" s="18" t="s">
        <v>182</v>
      </c>
      <c r="BE150" s="159">
        <f>IF(N150="základní",J150,0)</f>
        <v>0</v>
      </c>
      <c r="BF150" s="159">
        <f>IF(N150="snížená",J150,0)</f>
        <v>0</v>
      </c>
      <c r="BG150" s="159">
        <f>IF(N150="zákl. přenesená",J150,0)</f>
        <v>0</v>
      </c>
      <c r="BH150" s="159">
        <f>IF(N150="sníž. přenesená",J150,0)</f>
        <v>0</v>
      </c>
      <c r="BI150" s="159">
        <f>IF(N150="nulová",J150,0)</f>
        <v>0</v>
      </c>
      <c r="BJ150" s="18" t="s">
        <v>15</v>
      </c>
      <c r="BK150" s="159">
        <f>ROUND(I150*H150,2)</f>
        <v>0</v>
      </c>
      <c r="BL150" s="18" t="s">
        <v>87</v>
      </c>
      <c r="BM150" s="158" t="s">
        <v>871</v>
      </c>
    </row>
    <row r="151" spans="2:63" s="12" customFormat="1" ht="25.9" customHeight="1">
      <c r="B151" s="133"/>
      <c r="D151" s="344" t="s">
        <v>70</v>
      </c>
      <c r="E151" s="135" t="s">
        <v>265</v>
      </c>
      <c r="F151" s="135" t="s">
        <v>266</v>
      </c>
      <c r="I151" s="136"/>
      <c r="J151" s="137">
        <f>BK151</f>
        <v>0</v>
      </c>
      <c r="L151" s="133"/>
      <c r="M151" s="138"/>
      <c r="N151" s="139"/>
      <c r="O151" s="139"/>
      <c r="P151" s="140">
        <f>P152+P165+P174+P180+P187+P197+P224+P230</f>
        <v>0</v>
      </c>
      <c r="Q151" s="139"/>
      <c r="R151" s="140">
        <f>R152+R165+R174+R180+R187+R197+R224+R230</f>
        <v>0.28994235</v>
      </c>
      <c r="S151" s="139"/>
      <c r="T151" s="141">
        <f>T152+T165+T174+T180+T187+T197+T224+T230</f>
        <v>1.6095856</v>
      </c>
      <c r="AR151" s="134" t="s">
        <v>79</v>
      </c>
      <c r="AT151" s="142" t="s">
        <v>70</v>
      </c>
      <c r="AU151" s="142" t="s">
        <v>71</v>
      </c>
      <c r="AY151" s="134" t="s">
        <v>182</v>
      </c>
      <c r="BK151" s="143">
        <f>BK152+BK165+BK174+BK180+BK187+BK197+BK224+BK230</f>
        <v>0</v>
      </c>
    </row>
    <row r="152" spans="2:63" s="12" customFormat="1" ht="22.9" customHeight="1">
      <c r="B152" s="133"/>
      <c r="D152" s="344" t="s">
        <v>70</v>
      </c>
      <c r="E152" s="144" t="s">
        <v>267</v>
      </c>
      <c r="F152" s="144" t="s">
        <v>268</v>
      </c>
      <c r="I152" s="136"/>
      <c r="J152" s="145">
        <f>BK152</f>
        <v>0</v>
      </c>
      <c r="L152" s="133"/>
      <c r="M152" s="138"/>
      <c r="N152" s="139"/>
      <c r="O152" s="139"/>
      <c r="P152" s="140">
        <f>SUM(P153:P164)</f>
        <v>0</v>
      </c>
      <c r="Q152" s="139"/>
      <c r="R152" s="140">
        <f>SUM(R153:R164)</f>
        <v>0.0332325</v>
      </c>
      <c r="S152" s="139"/>
      <c r="T152" s="141">
        <f>SUM(T153:T164)</f>
        <v>0</v>
      </c>
      <c r="AR152" s="134" t="s">
        <v>79</v>
      </c>
      <c r="AT152" s="142" t="s">
        <v>70</v>
      </c>
      <c r="AU152" s="142" t="s">
        <v>15</v>
      </c>
      <c r="AY152" s="134" t="s">
        <v>182</v>
      </c>
      <c r="BK152" s="143">
        <f>SUM(BK153:BK164)</f>
        <v>0</v>
      </c>
    </row>
    <row r="153" spans="1:65" s="2" customFormat="1" ht="24">
      <c r="A153" s="33"/>
      <c r="B153" s="146"/>
      <c r="C153" s="147" t="s">
        <v>280</v>
      </c>
      <c r="D153" s="342" t="s">
        <v>184</v>
      </c>
      <c r="E153" s="148" t="s">
        <v>270</v>
      </c>
      <c r="F153" s="149" t="s">
        <v>271</v>
      </c>
      <c r="G153" s="150" t="s">
        <v>187</v>
      </c>
      <c r="H153" s="151">
        <v>3.9</v>
      </c>
      <c r="I153" s="152"/>
      <c r="J153" s="153">
        <f>ROUND(I153*H153,2)</f>
        <v>0</v>
      </c>
      <c r="K153" s="149" t="s">
        <v>188</v>
      </c>
      <c r="L153" s="34"/>
      <c r="M153" s="154" t="s">
        <v>3</v>
      </c>
      <c r="N153" s="155" t="s">
        <v>42</v>
      </c>
      <c r="O153" s="54"/>
      <c r="P153" s="156">
        <f>O153*H153</f>
        <v>0</v>
      </c>
      <c r="Q153" s="156">
        <v>0.0035</v>
      </c>
      <c r="R153" s="156">
        <f>Q153*H153</f>
        <v>0.01365</v>
      </c>
      <c r="S153" s="156">
        <v>0</v>
      </c>
      <c r="T153" s="157">
        <f>S153*H153</f>
        <v>0</v>
      </c>
      <c r="U153" s="33"/>
      <c r="V153" s="33"/>
      <c r="W153" s="33"/>
      <c r="X153" s="33"/>
      <c r="Y153" s="33"/>
      <c r="Z153" s="33"/>
      <c r="AA153" s="33"/>
      <c r="AB153" s="33"/>
      <c r="AC153" s="33"/>
      <c r="AD153" s="33"/>
      <c r="AE153" s="33"/>
      <c r="AR153" s="158" t="s">
        <v>269</v>
      </c>
      <c r="AT153" s="158" t="s">
        <v>184</v>
      </c>
      <c r="AU153" s="158" t="s">
        <v>79</v>
      </c>
      <c r="AY153" s="18" t="s">
        <v>182</v>
      </c>
      <c r="BE153" s="159">
        <f>IF(N153="základní",J153,0)</f>
        <v>0</v>
      </c>
      <c r="BF153" s="159">
        <f>IF(N153="snížená",J153,0)</f>
        <v>0</v>
      </c>
      <c r="BG153" s="159">
        <f>IF(N153="zákl. přenesená",J153,0)</f>
        <v>0</v>
      </c>
      <c r="BH153" s="159">
        <f>IF(N153="sníž. přenesená",J153,0)</f>
        <v>0</v>
      </c>
      <c r="BI153" s="159">
        <f>IF(N153="nulová",J153,0)</f>
        <v>0</v>
      </c>
      <c r="BJ153" s="18" t="s">
        <v>15</v>
      </c>
      <c r="BK153" s="159">
        <f>ROUND(I153*H153,2)</f>
        <v>0</v>
      </c>
      <c r="BL153" s="18" t="s">
        <v>269</v>
      </c>
      <c r="BM153" s="158" t="s">
        <v>872</v>
      </c>
    </row>
    <row r="154" spans="1:65" s="2" customFormat="1" ht="24">
      <c r="A154" s="33"/>
      <c r="B154" s="146"/>
      <c r="C154" s="147" t="s">
        <v>287</v>
      </c>
      <c r="D154" s="342" t="s">
        <v>184</v>
      </c>
      <c r="E154" s="148" t="s">
        <v>274</v>
      </c>
      <c r="F154" s="149" t="s">
        <v>275</v>
      </c>
      <c r="G154" s="150" t="s">
        <v>187</v>
      </c>
      <c r="H154" s="151">
        <v>5.595</v>
      </c>
      <c r="I154" s="152"/>
      <c r="J154" s="153">
        <f>ROUND(I154*H154,2)</f>
        <v>0</v>
      </c>
      <c r="K154" s="149" t="s">
        <v>188</v>
      </c>
      <c r="L154" s="34"/>
      <c r="M154" s="154" t="s">
        <v>3</v>
      </c>
      <c r="N154" s="155" t="s">
        <v>42</v>
      </c>
      <c r="O154" s="54"/>
      <c r="P154" s="156">
        <f>O154*H154</f>
        <v>0</v>
      </c>
      <c r="Q154" s="156">
        <v>0.0035</v>
      </c>
      <c r="R154" s="156">
        <f>Q154*H154</f>
        <v>0.0195825</v>
      </c>
      <c r="S154" s="156">
        <v>0</v>
      </c>
      <c r="T154" s="157">
        <f>S154*H154</f>
        <v>0</v>
      </c>
      <c r="U154" s="33"/>
      <c r="V154" s="33"/>
      <c r="W154" s="33"/>
      <c r="X154" s="33"/>
      <c r="Y154" s="33"/>
      <c r="Z154" s="33"/>
      <c r="AA154" s="33"/>
      <c r="AB154" s="33"/>
      <c r="AC154" s="33"/>
      <c r="AD154" s="33"/>
      <c r="AE154" s="33"/>
      <c r="AR154" s="158" t="s">
        <v>269</v>
      </c>
      <c r="AT154" s="158" t="s">
        <v>184</v>
      </c>
      <c r="AU154" s="158" t="s">
        <v>79</v>
      </c>
      <c r="AY154" s="18" t="s">
        <v>182</v>
      </c>
      <c r="BE154" s="159">
        <f>IF(N154="základní",J154,0)</f>
        <v>0</v>
      </c>
      <c r="BF154" s="159">
        <f>IF(N154="snížená",J154,0)</f>
        <v>0</v>
      </c>
      <c r="BG154" s="159">
        <f>IF(N154="zákl. přenesená",J154,0)</f>
        <v>0</v>
      </c>
      <c r="BH154" s="159">
        <f>IF(N154="sníž. přenesená",J154,0)</f>
        <v>0</v>
      </c>
      <c r="BI154" s="159">
        <f>IF(N154="nulová",J154,0)</f>
        <v>0</v>
      </c>
      <c r="BJ154" s="18" t="s">
        <v>15</v>
      </c>
      <c r="BK154" s="159">
        <f>ROUND(I154*H154,2)</f>
        <v>0</v>
      </c>
      <c r="BL154" s="18" t="s">
        <v>269</v>
      </c>
      <c r="BM154" s="158" t="s">
        <v>873</v>
      </c>
    </row>
    <row r="155" spans="2:51" s="13" customFormat="1" ht="12">
      <c r="B155" s="160"/>
      <c r="D155" s="343" t="s">
        <v>190</v>
      </c>
      <c r="E155" s="161" t="s">
        <v>3</v>
      </c>
      <c r="F155" s="162" t="s">
        <v>667</v>
      </c>
      <c r="H155" s="163">
        <v>1.2</v>
      </c>
      <c r="I155" s="164"/>
      <c r="L155" s="160"/>
      <c r="M155" s="165"/>
      <c r="N155" s="166"/>
      <c r="O155" s="166"/>
      <c r="P155" s="166"/>
      <c r="Q155" s="166"/>
      <c r="R155" s="166"/>
      <c r="S155" s="166"/>
      <c r="T155" s="167"/>
      <c r="AT155" s="161" t="s">
        <v>190</v>
      </c>
      <c r="AU155" s="161" t="s">
        <v>79</v>
      </c>
      <c r="AV155" s="13" t="s">
        <v>79</v>
      </c>
      <c r="AW155" s="13" t="s">
        <v>33</v>
      </c>
      <c r="AX155" s="13" t="s">
        <v>71</v>
      </c>
      <c r="AY155" s="161" t="s">
        <v>182</v>
      </c>
    </row>
    <row r="156" spans="2:51" s="13" customFormat="1" ht="12">
      <c r="B156" s="160"/>
      <c r="D156" s="343" t="s">
        <v>190</v>
      </c>
      <c r="E156" s="161" t="s">
        <v>3</v>
      </c>
      <c r="F156" s="162" t="s">
        <v>668</v>
      </c>
      <c r="H156" s="163">
        <v>-0.105</v>
      </c>
      <c r="I156" s="164"/>
      <c r="L156" s="160"/>
      <c r="M156" s="165"/>
      <c r="N156" s="166"/>
      <c r="O156" s="166"/>
      <c r="P156" s="166"/>
      <c r="Q156" s="166"/>
      <c r="R156" s="166"/>
      <c r="S156" s="166"/>
      <c r="T156" s="167"/>
      <c r="AT156" s="161" t="s">
        <v>190</v>
      </c>
      <c r="AU156" s="161" t="s">
        <v>79</v>
      </c>
      <c r="AV156" s="13" t="s">
        <v>79</v>
      </c>
      <c r="AW156" s="13" t="s">
        <v>33</v>
      </c>
      <c r="AX156" s="13" t="s">
        <v>71</v>
      </c>
      <c r="AY156" s="161" t="s">
        <v>182</v>
      </c>
    </row>
    <row r="157" spans="2:51" s="13" customFormat="1" ht="12">
      <c r="B157" s="160"/>
      <c r="D157" s="343" t="s">
        <v>190</v>
      </c>
      <c r="E157" s="161" t="s">
        <v>3</v>
      </c>
      <c r="F157" s="162" t="s">
        <v>669</v>
      </c>
      <c r="H157" s="163">
        <v>4.5</v>
      </c>
      <c r="I157" s="164"/>
      <c r="L157" s="160"/>
      <c r="M157" s="165"/>
      <c r="N157" s="166"/>
      <c r="O157" s="166"/>
      <c r="P157" s="166"/>
      <c r="Q157" s="166"/>
      <c r="R157" s="166"/>
      <c r="S157" s="166"/>
      <c r="T157" s="167"/>
      <c r="AT157" s="161" t="s">
        <v>190</v>
      </c>
      <c r="AU157" s="161" t="s">
        <v>79</v>
      </c>
      <c r="AV157" s="13" t="s">
        <v>79</v>
      </c>
      <c r="AW157" s="13" t="s">
        <v>33</v>
      </c>
      <c r="AX157" s="13" t="s">
        <v>71</v>
      </c>
      <c r="AY157" s="161" t="s">
        <v>182</v>
      </c>
    </row>
    <row r="158" spans="2:51" s="14" customFormat="1" ht="12">
      <c r="B158" s="168"/>
      <c r="D158" s="343" t="s">
        <v>190</v>
      </c>
      <c r="E158" s="169" t="s">
        <v>3</v>
      </c>
      <c r="F158" s="170" t="s">
        <v>198</v>
      </c>
      <c r="H158" s="171">
        <v>5.595</v>
      </c>
      <c r="I158" s="172"/>
      <c r="L158" s="168"/>
      <c r="M158" s="173"/>
      <c r="N158" s="174"/>
      <c r="O158" s="174"/>
      <c r="P158" s="174"/>
      <c r="Q158" s="174"/>
      <c r="R158" s="174"/>
      <c r="S158" s="174"/>
      <c r="T158" s="175"/>
      <c r="AT158" s="169" t="s">
        <v>190</v>
      </c>
      <c r="AU158" s="169" t="s">
        <v>79</v>
      </c>
      <c r="AV158" s="14" t="s">
        <v>87</v>
      </c>
      <c r="AW158" s="14" t="s">
        <v>33</v>
      </c>
      <c r="AX158" s="14" t="s">
        <v>15</v>
      </c>
      <c r="AY158" s="169" t="s">
        <v>182</v>
      </c>
    </row>
    <row r="159" spans="1:65" s="2" customFormat="1" ht="48">
      <c r="A159" s="33"/>
      <c r="B159" s="146"/>
      <c r="C159" s="147" t="s">
        <v>294</v>
      </c>
      <c r="D159" s="342" t="s">
        <v>184</v>
      </c>
      <c r="E159" s="148" t="s">
        <v>798</v>
      </c>
      <c r="F159" s="149" t="s">
        <v>799</v>
      </c>
      <c r="G159" s="150" t="s">
        <v>290</v>
      </c>
      <c r="H159" s="183"/>
      <c r="I159" s="152"/>
      <c r="J159" s="153">
        <f>ROUND(I159*H159,2)</f>
        <v>0</v>
      </c>
      <c r="K159" s="149" t="s">
        <v>188</v>
      </c>
      <c r="L159" s="34"/>
      <c r="M159" s="154" t="s">
        <v>3</v>
      </c>
      <c r="N159" s="155" t="s">
        <v>42</v>
      </c>
      <c r="O159" s="54"/>
      <c r="P159" s="156">
        <f>O159*H159</f>
        <v>0</v>
      </c>
      <c r="Q159" s="156">
        <v>0</v>
      </c>
      <c r="R159" s="156">
        <f>Q159*H159</f>
        <v>0</v>
      </c>
      <c r="S159" s="156">
        <v>0</v>
      </c>
      <c r="T159" s="157">
        <f>S159*H159</f>
        <v>0</v>
      </c>
      <c r="U159" s="33"/>
      <c r="V159" s="33"/>
      <c r="W159" s="33"/>
      <c r="X159" s="33"/>
      <c r="Y159" s="33"/>
      <c r="Z159" s="33"/>
      <c r="AA159" s="33"/>
      <c r="AB159" s="33"/>
      <c r="AC159" s="33"/>
      <c r="AD159" s="33"/>
      <c r="AE159" s="33"/>
      <c r="AR159" s="158" t="s">
        <v>269</v>
      </c>
      <c r="AT159" s="158" t="s">
        <v>184</v>
      </c>
      <c r="AU159" s="158" t="s">
        <v>79</v>
      </c>
      <c r="AY159" s="18" t="s">
        <v>182</v>
      </c>
      <c r="BE159" s="159">
        <f>IF(N159="základní",J159,0)</f>
        <v>0</v>
      </c>
      <c r="BF159" s="159">
        <f>IF(N159="snížená",J159,0)</f>
        <v>0</v>
      </c>
      <c r="BG159" s="159">
        <f>IF(N159="zákl. přenesená",J159,0)</f>
        <v>0</v>
      </c>
      <c r="BH159" s="159">
        <f>IF(N159="sníž. přenesená",J159,0)</f>
        <v>0</v>
      </c>
      <c r="BI159" s="159">
        <f>IF(N159="nulová",J159,0)</f>
        <v>0</v>
      </c>
      <c r="BJ159" s="18" t="s">
        <v>15</v>
      </c>
      <c r="BK159" s="159">
        <f>ROUND(I159*H159,2)</f>
        <v>0</v>
      </c>
      <c r="BL159" s="18" t="s">
        <v>269</v>
      </c>
      <c r="BM159" s="158" t="s">
        <v>874</v>
      </c>
    </row>
    <row r="160" spans="1:65" s="2" customFormat="1" ht="21.75" customHeight="1">
      <c r="A160" s="33"/>
      <c r="B160" s="146"/>
      <c r="C160" s="147" t="s">
        <v>8</v>
      </c>
      <c r="D160" s="342" t="s">
        <v>184</v>
      </c>
      <c r="E160" s="148" t="s">
        <v>281</v>
      </c>
      <c r="F160" s="149" t="s">
        <v>282</v>
      </c>
      <c r="G160" s="150" t="s">
        <v>194</v>
      </c>
      <c r="H160" s="151">
        <v>10.15</v>
      </c>
      <c r="I160" s="152"/>
      <c r="J160" s="153">
        <f>ROUND(I160*H160,2)</f>
        <v>0</v>
      </c>
      <c r="K160" s="149" t="s">
        <v>3</v>
      </c>
      <c r="L160" s="34"/>
      <c r="M160" s="154" t="s">
        <v>3</v>
      </c>
      <c r="N160" s="155" t="s">
        <v>42</v>
      </c>
      <c r="O160" s="54"/>
      <c r="P160" s="156">
        <f>O160*H160</f>
        <v>0</v>
      </c>
      <c r="Q160" s="156">
        <v>0</v>
      </c>
      <c r="R160" s="156">
        <f>Q160*H160</f>
        <v>0</v>
      </c>
      <c r="S160" s="156">
        <v>0</v>
      </c>
      <c r="T160" s="157">
        <f>S160*H160</f>
        <v>0</v>
      </c>
      <c r="U160" s="33"/>
      <c r="V160" s="33"/>
      <c r="W160" s="33"/>
      <c r="X160" s="33"/>
      <c r="Y160" s="33"/>
      <c r="Z160" s="33"/>
      <c r="AA160" s="33"/>
      <c r="AB160" s="33"/>
      <c r="AC160" s="33"/>
      <c r="AD160" s="33"/>
      <c r="AE160" s="33"/>
      <c r="AR160" s="158" t="s">
        <v>269</v>
      </c>
      <c r="AT160" s="158" t="s">
        <v>184</v>
      </c>
      <c r="AU160" s="158" t="s">
        <v>79</v>
      </c>
      <c r="AY160" s="18" t="s">
        <v>182</v>
      </c>
      <c r="BE160" s="159">
        <f>IF(N160="základní",J160,0)</f>
        <v>0</v>
      </c>
      <c r="BF160" s="159">
        <f>IF(N160="snížená",J160,0)</f>
        <v>0</v>
      </c>
      <c r="BG160" s="159">
        <f>IF(N160="zákl. přenesená",J160,0)</f>
        <v>0</v>
      </c>
      <c r="BH160" s="159">
        <f>IF(N160="sníž. přenesená",J160,0)</f>
        <v>0</v>
      </c>
      <c r="BI160" s="159">
        <f>IF(N160="nulová",J160,0)</f>
        <v>0</v>
      </c>
      <c r="BJ160" s="18" t="s">
        <v>15</v>
      </c>
      <c r="BK160" s="159">
        <f>ROUND(I160*H160,2)</f>
        <v>0</v>
      </c>
      <c r="BL160" s="18" t="s">
        <v>269</v>
      </c>
      <c r="BM160" s="158" t="s">
        <v>875</v>
      </c>
    </row>
    <row r="161" spans="2:51" s="13" customFormat="1" ht="12">
      <c r="B161" s="160"/>
      <c r="D161" s="343" t="s">
        <v>190</v>
      </c>
      <c r="E161" s="161" t="s">
        <v>3</v>
      </c>
      <c r="F161" s="162" t="s">
        <v>564</v>
      </c>
      <c r="H161" s="163">
        <v>8</v>
      </c>
      <c r="I161" s="164"/>
      <c r="L161" s="160"/>
      <c r="M161" s="165"/>
      <c r="N161" s="166"/>
      <c r="O161" s="166"/>
      <c r="P161" s="166"/>
      <c r="Q161" s="166"/>
      <c r="R161" s="166"/>
      <c r="S161" s="166"/>
      <c r="T161" s="167"/>
      <c r="AT161" s="161" t="s">
        <v>190</v>
      </c>
      <c r="AU161" s="161" t="s">
        <v>79</v>
      </c>
      <c r="AV161" s="13" t="s">
        <v>79</v>
      </c>
      <c r="AW161" s="13" t="s">
        <v>33</v>
      </c>
      <c r="AX161" s="13" t="s">
        <v>71</v>
      </c>
      <c r="AY161" s="161" t="s">
        <v>182</v>
      </c>
    </row>
    <row r="162" spans="2:51" s="13" customFormat="1" ht="12">
      <c r="B162" s="160"/>
      <c r="D162" s="343" t="s">
        <v>190</v>
      </c>
      <c r="E162" s="161" t="s">
        <v>3</v>
      </c>
      <c r="F162" s="162" t="s">
        <v>672</v>
      </c>
      <c r="H162" s="163">
        <v>-0.7</v>
      </c>
      <c r="I162" s="164"/>
      <c r="L162" s="160"/>
      <c r="M162" s="165"/>
      <c r="N162" s="166"/>
      <c r="O162" s="166"/>
      <c r="P162" s="166"/>
      <c r="Q162" s="166"/>
      <c r="R162" s="166"/>
      <c r="S162" s="166"/>
      <c r="T162" s="167"/>
      <c r="AT162" s="161" t="s">
        <v>190</v>
      </c>
      <c r="AU162" s="161" t="s">
        <v>79</v>
      </c>
      <c r="AV162" s="13" t="s">
        <v>79</v>
      </c>
      <c r="AW162" s="13" t="s">
        <v>33</v>
      </c>
      <c r="AX162" s="13" t="s">
        <v>71</v>
      </c>
      <c r="AY162" s="161" t="s">
        <v>182</v>
      </c>
    </row>
    <row r="163" spans="2:51" s="13" customFormat="1" ht="12">
      <c r="B163" s="160"/>
      <c r="D163" s="343" t="s">
        <v>190</v>
      </c>
      <c r="E163" s="161" t="s">
        <v>3</v>
      </c>
      <c r="F163" s="162" t="s">
        <v>673</v>
      </c>
      <c r="H163" s="163">
        <v>2.85</v>
      </c>
      <c r="I163" s="164"/>
      <c r="L163" s="160"/>
      <c r="M163" s="165"/>
      <c r="N163" s="166"/>
      <c r="O163" s="166"/>
      <c r="P163" s="166"/>
      <c r="Q163" s="166"/>
      <c r="R163" s="166"/>
      <c r="S163" s="166"/>
      <c r="T163" s="167"/>
      <c r="AT163" s="161" t="s">
        <v>190</v>
      </c>
      <c r="AU163" s="161" t="s">
        <v>79</v>
      </c>
      <c r="AV163" s="13" t="s">
        <v>79</v>
      </c>
      <c r="AW163" s="13" t="s">
        <v>33</v>
      </c>
      <c r="AX163" s="13" t="s">
        <v>71</v>
      </c>
      <c r="AY163" s="161" t="s">
        <v>182</v>
      </c>
    </row>
    <row r="164" spans="2:51" s="14" customFormat="1" ht="12">
      <c r="B164" s="168"/>
      <c r="D164" s="343" t="s">
        <v>190</v>
      </c>
      <c r="E164" s="169" t="s">
        <v>3</v>
      </c>
      <c r="F164" s="170" t="s">
        <v>198</v>
      </c>
      <c r="H164" s="171">
        <v>10.15</v>
      </c>
      <c r="I164" s="172"/>
      <c r="L164" s="168"/>
      <c r="M164" s="173"/>
      <c r="N164" s="174"/>
      <c r="O164" s="174"/>
      <c r="P164" s="174"/>
      <c r="Q164" s="174"/>
      <c r="R164" s="174"/>
      <c r="S164" s="174"/>
      <c r="T164" s="175"/>
      <c r="AT164" s="169" t="s">
        <v>190</v>
      </c>
      <c r="AU164" s="169" t="s">
        <v>79</v>
      </c>
      <c r="AV164" s="14" t="s">
        <v>87</v>
      </c>
      <c r="AW164" s="14" t="s">
        <v>33</v>
      </c>
      <c r="AX164" s="14" t="s">
        <v>15</v>
      </c>
      <c r="AY164" s="169" t="s">
        <v>182</v>
      </c>
    </row>
    <row r="165" spans="2:63" s="12" customFormat="1" ht="22.9" customHeight="1">
      <c r="B165" s="133"/>
      <c r="D165" s="344" t="s">
        <v>70</v>
      </c>
      <c r="E165" s="144" t="s">
        <v>292</v>
      </c>
      <c r="F165" s="144" t="s">
        <v>293</v>
      </c>
      <c r="I165" s="136"/>
      <c r="J165" s="145">
        <f>BK165</f>
        <v>0</v>
      </c>
      <c r="L165" s="133"/>
      <c r="M165" s="138"/>
      <c r="N165" s="139"/>
      <c r="O165" s="139"/>
      <c r="P165" s="140">
        <f>SUM(P166:P173)</f>
        <v>0</v>
      </c>
      <c r="Q165" s="139"/>
      <c r="R165" s="140">
        <f>SUM(R166:R173)</f>
        <v>0</v>
      </c>
      <c r="S165" s="139"/>
      <c r="T165" s="141">
        <f>SUM(T166:T173)</f>
        <v>0</v>
      </c>
      <c r="AR165" s="134" t="s">
        <v>79</v>
      </c>
      <c r="AT165" s="142" t="s">
        <v>70</v>
      </c>
      <c r="AU165" s="142" t="s">
        <v>15</v>
      </c>
      <c r="AY165" s="134" t="s">
        <v>182</v>
      </c>
      <c r="BK165" s="143">
        <f>SUM(BK166:BK173)</f>
        <v>0</v>
      </c>
    </row>
    <row r="166" spans="1:65" s="2" customFormat="1" ht="44.25" customHeight="1">
      <c r="A166" s="33"/>
      <c r="B166" s="146"/>
      <c r="C166" s="147" t="s">
        <v>302</v>
      </c>
      <c r="D166" s="342" t="s">
        <v>184</v>
      </c>
      <c r="E166" s="148" t="s">
        <v>802</v>
      </c>
      <c r="F166" s="149" t="s">
        <v>803</v>
      </c>
      <c r="G166" s="150" t="s">
        <v>290</v>
      </c>
      <c r="H166" s="183"/>
      <c r="I166" s="152"/>
      <c r="J166" s="153">
        <f aca="true" t="shared" si="0" ref="J166:J173">ROUND(I166*H166,2)</f>
        <v>0</v>
      </c>
      <c r="K166" s="149" t="s">
        <v>188</v>
      </c>
      <c r="L166" s="34"/>
      <c r="M166" s="154" t="s">
        <v>3</v>
      </c>
      <c r="N166" s="155" t="s">
        <v>42</v>
      </c>
      <c r="O166" s="54"/>
      <c r="P166" s="156">
        <f aca="true" t="shared" si="1" ref="P166:P173">O166*H166</f>
        <v>0</v>
      </c>
      <c r="Q166" s="156">
        <v>0</v>
      </c>
      <c r="R166" s="156">
        <f aca="true" t="shared" si="2" ref="R166:R173">Q166*H166</f>
        <v>0</v>
      </c>
      <c r="S166" s="156">
        <v>0</v>
      </c>
      <c r="T166" s="157">
        <f aca="true" t="shared" si="3" ref="T166:T173">S166*H166</f>
        <v>0</v>
      </c>
      <c r="U166" s="33"/>
      <c r="V166" s="33"/>
      <c r="W166" s="33"/>
      <c r="X166" s="33"/>
      <c r="Y166" s="33"/>
      <c r="Z166" s="33"/>
      <c r="AA166" s="33"/>
      <c r="AB166" s="33"/>
      <c r="AC166" s="33"/>
      <c r="AD166" s="33"/>
      <c r="AE166" s="33"/>
      <c r="AR166" s="158" t="s">
        <v>269</v>
      </c>
      <c r="AT166" s="158" t="s">
        <v>184</v>
      </c>
      <c r="AU166" s="158" t="s">
        <v>79</v>
      </c>
      <c r="AY166" s="18" t="s">
        <v>182</v>
      </c>
      <c r="BE166" s="159">
        <f aca="true" t="shared" si="4" ref="BE166:BE173">IF(N166="základní",J166,0)</f>
        <v>0</v>
      </c>
      <c r="BF166" s="159">
        <f aca="true" t="shared" si="5" ref="BF166:BF173">IF(N166="snížená",J166,0)</f>
        <v>0</v>
      </c>
      <c r="BG166" s="159">
        <f aca="true" t="shared" si="6" ref="BG166:BG173">IF(N166="zákl. přenesená",J166,0)</f>
        <v>0</v>
      </c>
      <c r="BH166" s="159">
        <f aca="true" t="shared" si="7" ref="BH166:BH173">IF(N166="sníž. přenesená",J166,0)</f>
        <v>0</v>
      </c>
      <c r="BI166" s="159">
        <f aca="true" t="shared" si="8" ref="BI166:BI173">IF(N166="nulová",J166,0)</f>
        <v>0</v>
      </c>
      <c r="BJ166" s="18" t="s">
        <v>15</v>
      </c>
      <c r="BK166" s="159">
        <f aca="true" t="shared" si="9" ref="BK166:BK173">ROUND(I166*H166,2)</f>
        <v>0</v>
      </c>
      <c r="BL166" s="18" t="s">
        <v>269</v>
      </c>
      <c r="BM166" s="158" t="s">
        <v>876</v>
      </c>
    </row>
    <row r="167" spans="1:65" s="2" customFormat="1" ht="16.5" customHeight="1">
      <c r="A167" s="33"/>
      <c r="B167" s="146"/>
      <c r="C167" s="147" t="s">
        <v>306</v>
      </c>
      <c r="D167" s="342" t="s">
        <v>184</v>
      </c>
      <c r="E167" s="148" t="s">
        <v>298</v>
      </c>
      <c r="F167" s="149" t="s">
        <v>299</v>
      </c>
      <c r="G167" s="150" t="s">
        <v>300</v>
      </c>
      <c r="H167" s="151">
        <v>3</v>
      </c>
      <c r="I167" s="152"/>
      <c r="J167" s="153">
        <f t="shared" si="0"/>
        <v>0</v>
      </c>
      <c r="K167" s="149" t="s">
        <v>3</v>
      </c>
      <c r="L167" s="34"/>
      <c r="M167" s="154" t="s">
        <v>3</v>
      </c>
      <c r="N167" s="155" t="s">
        <v>42</v>
      </c>
      <c r="O167" s="54"/>
      <c r="P167" s="156">
        <f t="shared" si="1"/>
        <v>0</v>
      </c>
      <c r="Q167" s="156">
        <v>0</v>
      </c>
      <c r="R167" s="156">
        <f t="shared" si="2"/>
        <v>0</v>
      </c>
      <c r="S167" s="156">
        <v>0</v>
      </c>
      <c r="T167" s="157">
        <f t="shared" si="3"/>
        <v>0</v>
      </c>
      <c r="U167" s="33"/>
      <c r="V167" s="33"/>
      <c r="W167" s="33"/>
      <c r="X167" s="33"/>
      <c r="Y167" s="33"/>
      <c r="Z167" s="33"/>
      <c r="AA167" s="33"/>
      <c r="AB167" s="33"/>
      <c r="AC167" s="33"/>
      <c r="AD167" s="33"/>
      <c r="AE167" s="33"/>
      <c r="AR167" s="158" t="s">
        <v>269</v>
      </c>
      <c r="AT167" s="158" t="s">
        <v>184</v>
      </c>
      <c r="AU167" s="158" t="s">
        <v>79</v>
      </c>
      <c r="AY167" s="18" t="s">
        <v>182</v>
      </c>
      <c r="BE167" s="159">
        <f t="shared" si="4"/>
        <v>0</v>
      </c>
      <c r="BF167" s="159">
        <f t="shared" si="5"/>
        <v>0</v>
      </c>
      <c r="BG167" s="159">
        <f t="shared" si="6"/>
        <v>0</v>
      </c>
      <c r="BH167" s="159">
        <f t="shared" si="7"/>
        <v>0</v>
      </c>
      <c r="BI167" s="159">
        <f t="shared" si="8"/>
        <v>0</v>
      </c>
      <c r="BJ167" s="18" t="s">
        <v>15</v>
      </c>
      <c r="BK167" s="159">
        <f t="shared" si="9"/>
        <v>0</v>
      </c>
      <c r="BL167" s="18" t="s">
        <v>269</v>
      </c>
      <c r="BM167" s="158" t="s">
        <v>877</v>
      </c>
    </row>
    <row r="168" spans="1:65" s="2" customFormat="1" ht="16.5" customHeight="1">
      <c r="A168" s="33"/>
      <c r="B168" s="146"/>
      <c r="C168" s="147" t="s">
        <v>310</v>
      </c>
      <c r="D168" s="342" t="s">
        <v>184</v>
      </c>
      <c r="E168" s="148" t="s">
        <v>303</v>
      </c>
      <c r="F168" s="149" t="s">
        <v>304</v>
      </c>
      <c r="G168" s="150" t="s">
        <v>300</v>
      </c>
      <c r="H168" s="151">
        <v>1</v>
      </c>
      <c r="I168" s="152"/>
      <c r="J168" s="153">
        <f t="shared" si="0"/>
        <v>0</v>
      </c>
      <c r="K168" s="149" t="s">
        <v>3</v>
      </c>
      <c r="L168" s="34"/>
      <c r="M168" s="154" t="s">
        <v>3</v>
      </c>
      <c r="N168" s="155" t="s">
        <v>42</v>
      </c>
      <c r="O168" s="54"/>
      <c r="P168" s="156">
        <f t="shared" si="1"/>
        <v>0</v>
      </c>
      <c r="Q168" s="156">
        <v>0</v>
      </c>
      <c r="R168" s="156">
        <f t="shared" si="2"/>
        <v>0</v>
      </c>
      <c r="S168" s="156">
        <v>0</v>
      </c>
      <c r="T168" s="157">
        <f t="shared" si="3"/>
        <v>0</v>
      </c>
      <c r="U168" s="33"/>
      <c r="V168" s="33"/>
      <c r="W168" s="33"/>
      <c r="X168" s="33"/>
      <c r="Y168" s="33"/>
      <c r="Z168" s="33"/>
      <c r="AA168" s="33"/>
      <c r="AB168" s="33"/>
      <c r="AC168" s="33"/>
      <c r="AD168" s="33"/>
      <c r="AE168" s="33"/>
      <c r="AR168" s="158" t="s">
        <v>269</v>
      </c>
      <c r="AT168" s="158" t="s">
        <v>184</v>
      </c>
      <c r="AU168" s="158" t="s">
        <v>79</v>
      </c>
      <c r="AY168" s="18" t="s">
        <v>182</v>
      </c>
      <c r="BE168" s="159">
        <f t="shared" si="4"/>
        <v>0</v>
      </c>
      <c r="BF168" s="159">
        <f t="shared" si="5"/>
        <v>0</v>
      </c>
      <c r="BG168" s="159">
        <f t="shared" si="6"/>
        <v>0</v>
      </c>
      <c r="BH168" s="159">
        <f t="shared" si="7"/>
        <v>0</v>
      </c>
      <c r="BI168" s="159">
        <f t="shared" si="8"/>
        <v>0</v>
      </c>
      <c r="BJ168" s="18" t="s">
        <v>15</v>
      </c>
      <c r="BK168" s="159">
        <f t="shared" si="9"/>
        <v>0</v>
      </c>
      <c r="BL168" s="18" t="s">
        <v>269</v>
      </c>
      <c r="BM168" s="158" t="s">
        <v>878</v>
      </c>
    </row>
    <row r="169" spans="1:65" s="2" customFormat="1" ht="16.5" customHeight="1">
      <c r="A169" s="33"/>
      <c r="B169" s="146"/>
      <c r="C169" s="147" t="s">
        <v>314</v>
      </c>
      <c r="D169" s="342" t="s">
        <v>184</v>
      </c>
      <c r="E169" s="148" t="s">
        <v>307</v>
      </c>
      <c r="F169" s="149" t="s">
        <v>308</v>
      </c>
      <c r="G169" s="150" t="s">
        <v>300</v>
      </c>
      <c r="H169" s="151">
        <v>1</v>
      </c>
      <c r="I169" s="152"/>
      <c r="J169" s="153">
        <f t="shared" si="0"/>
        <v>0</v>
      </c>
      <c r="K169" s="149" t="s">
        <v>3</v>
      </c>
      <c r="L169" s="34"/>
      <c r="M169" s="154" t="s">
        <v>3</v>
      </c>
      <c r="N169" s="155" t="s">
        <v>42</v>
      </c>
      <c r="O169" s="54"/>
      <c r="P169" s="156">
        <f t="shared" si="1"/>
        <v>0</v>
      </c>
      <c r="Q169" s="156">
        <v>0</v>
      </c>
      <c r="R169" s="156">
        <f t="shared" si="2"/>
        <v>0</v>
      </c>
      <c r="S169" s="156">
        <v>0</v>
      </c>
      <c r="T169" s="157">
        <f t="shared" si="3"/>
        <v>0</v>
      </c>
      <c r="U169" s="33"/>
      <c r="V169" s="33"/>
      <c r="W169" s="33"/>
      <c r="X169" s="33"/>
      <c r="Y169" s="33"/>
      <c r="Z169" s="33"/>
      <c r="AA169" s="33"/>
      <c r="AB169" s="33"/>
      <c r="AC169" s="33"/>
      <c r="AD169" s="33"/>
      <c r="AE169" s="33"/>
      <c r="AR169" s="158" t="s">
        <v>269</v>
      </c>
      <c r="AT169" s="158" t="s">
        <v>184</v>
      </c>
      <c r="AU169" s="158" t="s">
        <v>79</v>
      </c>
      <c r="AY169" s="18" t="s">
        <v>182</v>
      </c>
      <c r="BE169" s="159">
        <f t="shared" si="4"/>
        <v>0</v>
      </c>
      <c r="BF169" s="159">
        <f t="shared" si="5"/>
        <v>0</v>
      </c>
      <c r="BG169" s="159">
        <f t="shared" si="6"/>
        <v>0</v>
      </c>
      <c r="BH169" s="159">
        <f t="shared" si="7"/>
        <v>0</v>
      </c>
      <c r="BI169" s="159">
        <f t="shared" si="8"/>
        <v>0</v>
      </c>
      <c r="BJ169" s="18" t="s">
        <v>15</v>
      </c>
      <c r="BK169" s="159">
        <f t="shared" si="9"/>
        <v>0</v>
      </c>
      <c r="BL169" s="18" t="s">
        <v>269</v>
      </c>
      <c r="BM169" s="158" t="s">
        <v>879</v>
      </c>
    </row>
    <row r="170" spans="1:65" s="2" customFormat="1" ht="16.5" customHeight="1">
      <c r="A170" s="33"/>
      <c r="B170" s="146"/>
      <c r="C170" s="147" t="s">
        <v>318</v>
      </c>
      <c r="D170" s="342" t="s">
        <v>184</v>
      </c>
      <c r="E170" s="148" t="s">
        <v>311</v>
      </c>
      <c r="F170" s="149" t="s">
        <v>312</v>
      </c>
      <c r="G170" s="150" t="s">
        <v>300</v>
      </c>
      <c r="H170" s="151">
        <v>1</v>
      </c>
      <c r="I170" s="152"/>
      <c r="J170" s="153">
        <f t="shared" si="0"/>
        <v>0</v>
      </c>
      <c r="K170" s="149" t="s">
        <v>3</v>
      </c>
      <c r="L170" s="34"/>
      <c r="M170" s="154" t="s">
        <v>3</v>
      </c>
      <c r="N170" s="155" t="s">
        <v>42</v>
      </c>
      <c r="O170" s="54"/>
      <c r="P170" s="156">
        <f t="shared" si="1"/>
        <v>0</v>
      </c>
      <c r="Q170" s="156">
        <v>0</v>
      </c>
      <c r="R170" s="156">
        <f t="shared" si="2"/>
        <v>0</v>
      </c>
      <c r="S170" s="156">
        <v>0</v>
      </c>
      <c r="T170" s="157">
        <f t="shared" si="3"/>
        <v>0</v>
      </c>
      <c r="U170" s="33"/>
      <c r="V170" s="33"/>
      <c r="W170" s="33"/>
      <c r="X170" s="33"/>
      <c r="Y170" s="33"/>
      <c r="Z170" s="33"/>
      <c r="AA170" s="33"/>
      <c r="AB170" s="33"/>
      <c r="AC170" s="33"/>
      <c r="AD170" s="33"/>
      <c r="AE170" s="33"/>
      <c r="AR170" s="158" t="s">
        <v>269</v>
      </c>
      <c r="AT170" s="158" t="s">
        <v>184</v>
      </c>
      <c r="AU170" s="158" t="s">
        <v>79</v>
      </c>
      <c r="AY170" s="18" t="s">
        <v>182</v>
      </c>
      <c r="BE170" s="159">
        <f t="shared" si="4"/>
        <v>0</v>
      </c>
      <c r="BF170" s="159">
        <f t="shared" si="5"/>
        <v>0</v>
      </c>
      <c r="BG170" s="159">
        <f t="shared" si="6"/>
        <v>0</v>
      </c>
      <c r="BH170" s="159">
        <f t="shared" si="7"/>
        <v>0</v>
      </c>
      <c r="BI170" s="159">
        <f t="shared" si="8"/>
        <v>0</v>
      </c>
      <c r="BJ170" s="18" t="s">
        <v>15</v>
      </c>
      <c r="BK170" s="159">
        <f t="shared" si="9"/>
        <v>0</v>
      </c>
      <c r="BL170" s="18" t="s">
        <v>269</v>
      </c>
      <c r="BM170" s="158" t="s">
        <v>880</v>
      </c>
    </row>
    <row r="171" spans="1:65" s="2" customFormat="1" ht="16.5" customHeight="1">
      <c r="A171" s="33"/>
      <c r="B171" s="146"/>
      <c r="C171" s="147" t="s">
        <v>322</v>
      </c>
      <c r="D171" s="342" t="s">
        <v>184</v>
      </c>
      <c r="E171" s="148" t="s">
        <v>315</v>
      </c>
      <c r="F171" s="149" t="s">
        <v>316</v>
      </c>
      <c r="G171" s="150" t="s">
        <v>300</v>
      </c>
      <c r="H171" s="151">
        <v>1</v>
      </c>
      <c r="I171" s="152"/>
      <c r="J171" s="153">
        <f t="shared" si="0"/>
        <v>0</v>
      </c>
      <c r="K171" s="149" t="s">
        <v>3</v>
      </c>
      <c r="L171" s="34"/>
      <c r="M171" s="154" t="s">
        <v>3</v>
      </c>
      <c r="N171" s="155" t="s">
        <v>42</v>
      </c>
      <c r="O171" s="54"/>
      <c r="P171" s="156">
        <f t="shared" si="1"/>
        <v>0</v>
      </c>
      <c r="Q171" s="156">
        <v>0</v>
      </c>
      <c r="R171" s="156">
        <f t="shared" si="2"/>
        <v>0</v>
      </c>
      <c r="S171" s="156">
        <v>0</v>
      </c>
      <c r="T171" s="157">
        <f t="shared" si="3"/>
        <v>0</v>
      </c>
      <c r="U171" s="33"/>
      <c r="V171" s="33"/>
      <c r="W171" s="33"/>
      <c r="X171" s="33"/>
      <c r="Y171" s="33"/>
      <c r="Z171" s="33"/>
      <c r="AA171" s="33"/>
      <c r="AB171" s="33"/>
      <c r="AC171" s="33"/>
      <c r="AD171" s="33"/>
      <c r="AE171" s="33"/>
      <c r="AR171" s="158" t="s">
        <v>269</v>
      </c>
      <c r="AT171" s="158" t="s">
        <v>184</v>
      </c>
      <c r="AU171" s="158" t="s">
        <v>79</v>
      </c>
      <c r="AY171" s="18" t="s">
        <v>182</v>
      </c>
      <c r="BE171" s="159">
        <f t="shared" si="4"/>
        <v>0</v>
      </c>
      <c r="BF171" s="159">
        <f t="shared" si="5"/>
        <v>0</v>
      </c>
      <c r="BG171" s="159">
        <f t="shared" si="6"/>
        <v>0</v>
      </c>
      <c r="BH171" s="159">
        <f t="shared" si="7"/>
        <v>0</v>
      </c>
      <c r="BI171" s="159">
        <f t="shared" si="8"/>
        <v>0</v>
      </c>
      <c r="BJ171" s="18" t="s">
        <v>15</v>
      </c>
      <c r="BK171" s="159">
        <f t="shared" si="9"/>
        <v>0</v>
      </c>
      <c r="BL171" s="18" t="s">
        <v>269</v>
      </c>
      <c r="BM171" s="158" t="s">
        <v>881</v>
      </c>
    </row>
    <row r="172" spans="1:65" s="2" customFormat="1" ht="16.5" customHeight="1">
      <c r="A172" s="33"/>
      <c r="B172" s="146"/>
      <c r="C172" s="147" t="s">
        <v>328</v>
      </c>
      <c r="D172" s="342" t="s">
        <v>184</v>
      </c>
      <c r="E172" s="148" t="s">
        <v>319</v>
      </c>
      <c r="F172" s="149" t="s">
        <v>320</v>
      </c>
      <c r="G172" s="150" t="s">
        <v>300</v>
      </c>
      <c r="H172" s="151">
        <v>1</v>
      </c>
      <c r="I172" s="152"/>
      <c r="J172" s="153">
        <f t="shared" si="0"/>
        <v>0</v>
      </c>
      <c r="K172" s="149" t="s">
        <v>3</v>
      </c>
      <c r="L172" s="34"/>
      <c r="M172" s="154" t="s">
        <v>3</v>
      </c>
      <c r="N172" s="155" t="s">
        <v>42</v>
      </c>
      <c r="O172" s="54"/>
      <c r="P172" s="156">
        <f t="shared" si="1"/>
        <v>0</v>
      </c>
      <c r="Q172" s="156">
        <v>0</v>
      </c>
      <c r="R172" s="156">
        <f t="shared" si="2"/>
        <v>0</v>
      </c>
      <c r="S172" s="156">
        <v>0</v>
      </c>
      <c r="T172" s="157">
        <f t="shared" si="3"/>
        <v>0</v>
      </c>
      <c r="U172" s="33"/>
      <c r="V172" s="33"/>
      <c r="W172" s="33"/>
      <c r="X172" s="33"/>
      <c r="Y172" s="33"/>
      <c r="Z172" s="33"/>
      <c r="AA172" s="33"/>
      <c r="AB172" s="33"/>
      <c r="AC172" s="33"/>
      <c r="AD172" s="33"/>
      <c r="AE172" s="33"/>
      <c r="AR172" s="158" t="s">
        <v>269</v>
      </c>
      <c r="AT172" s="158" t="s">
        <v>184</v>
      </c>
      <c r="AU172" s="158" t="s">
        <v>79</v>
      </c>
      <c r="AY172" s="18" t="s">
        <v>182</v>
      </c>
      <c r="BE172" s="159">
        <f t="shared" si="4"/>
        <v>0</v>
      </c>
      <c r="BF172" s="159">
        <f t="shared" si="5"/>
        <v>0</v>
      </c>
      <c r="BG172" s="159">
        <f t="shared" si="6"/>
        <v>0</v>
      </c>
      <c r="BH172" s="159">
        <f t="shared" si="7"/>
        <v>0</v>
      </c>
      <c r="BI172" s="159">
        <f t="shared" si="8"/>
        <v>0</v>
      </c>
      <c r="BJ172" s="18" t="s">
        <v>15</v>
      </c>
      <c r="BK172" s="159">
        <f t="shared" si="9"/>
        <v>0</v>
      </c>
      <c r="BL172" s="18" t="s">
        <v>269</v>
      </c>
      <c r="BM172" s="158" t="s">
        <v>882</v>
      </c>
    </row>
    <row r="173" spans="1:65" s="2" customFormat="1" ht="16.5" customHeight="1">
      <c r="A173" s="33"/>
      <c r="B173" s="146"/>
      <c r="C173" s="147" t="s">
        <v>332</v>
      </c>
      <c r="D173" s="342" t="s">
        <v>184</v>
      </c>
      <c r="E173" s="148" t="s">
        <v>323</v>
      </c>
      <c r="F173" s="149" t="s">
        <v>324</v>
      </c>
      <c r="G173" s="150" t="s">
        <v>300</v>
      </c>
      <c r="H173" s="151">
        <v>1</v>
      </c>
      <c r="I173" s="152"/>
      <c r="J173" s="153">
        <f t="shared" si="0"/>
        <v>0</v>
      </c>
      <c r="K173" s="149" t="s">
        <v>3</v>
      </c>
      <c r="L173" s="34"/>
      <c r="M173" s="154" t="s">
        <v>3</v>
      </c>
      <c r="N173" s="155" t="s">
        <v>42</v>
      </c>
      <c r="O173" s="54"/>
      <c r="P173" s="156">
        <f t="shared" si="1"/>
        <v>0</v>
      </c>
      <c r="Q173" s="156">
        <v>0</v>
      </c>
      <c r="R173" s="156">
        <f t="shared" si="2"/>
        <v>0</v>
      </c>
      <c r="S173" s="156">
        <v>0</v>
      </c>
      <c r="T173" s="157">
        <f t="shared" si="3"/>
        <v>0</v>
      </c>
      <c r="U173" s="33"/>
      <c r="V173" s="33"/>
      <c r="W173" s="33"/>
      <c r="X173" s="33"/>
      <c r="Y173" s="33"/>
      <c r="Z173" s="33"/>
      <c r="AA173" s="33"/>
      <c r="AB173" s="33"/>
      <c r="AC173" s="33"/>
      <c r="AD173" s="33"/>
      <c r="AE173" s="33"/>
      <c r="AR173" s="158" t="s">
        <v>269</v>
      </c>
      <c r="AT173" s="158" t="s">
        <v>184</v>
      </c>
      <c r="AU173" s="158" t="s">
        <v>79</v>
      </c>
      <c r="AY173" s="18" t="s">
        <v>182</v>
      </c>
      <c r="BE173" s="159">
        <f t="shared" si="4"/>
        <v>0</v>
      </c>
      <c r="BF173" s="159">
        <f t="shared" si="5"/>
        <v>0</v>
      </c>
      <c r="BG173" s="159">
        <f t="shared" si="6"/>
        <v>0</v>
      </c>
      <c r="BH173" s="159">
        <f t="shared" si="7"/>
        <v>0</v>
      </c>
      <c r="BI173" s="159">
        <f t="shared" si="8"/>
        <v>0</v>
      </c>
      <c r="BJ173" s="18" t="s">
        <v>15</v>
      </c>
      <c r="BK173" s="159">
        <f t="shared" si="9"/>
        <v>0</v>
      </c>
      <c r="BL173" s="18" t="s">
        <v>269</v>
      </c>
      <c r="BM173" s="158" t="s">
        <v>883</v>
      </c>
    </row>
    <row r="174" spans="2:63" s="12" customFormat="1" ht="22.9" customHeight="1">
      <c r="B174" s="133"/>
      <c r="D174" s="344" t="s">
        <v>70</v>
      </c>
      <c r="E174" s="144" t="s">
        <v>326</v>
      </c>
      <c r="F174" s="144" t="s">
        <v>327</v>
      </c>
      <c r="I174" s="136"/>
      <c r="J174" s="145">
        <f>BK174</f>
        <v>0</v>
      </c>
      <c r="L174" s="133"/>
      <c r="M174" s="138"/>
      <c r="N174" s="139"/>
      <c r="O174" s="139"/>
      <c r="P174" s="140">
        <f>SUM(P175:P179)</f>
        <v>0</v>
      </c>
      <c r="Q174" s="139"/>
      <c r="R174" s="140">
        <f>SUM(R175:R179)</f>
        <v>0.049686</v>
      </c>
      <c r="S174" s="139"/>
      <c r="T174" s="141">
        <f>SUM(T175:T179)</f>
        <v>0.067119</v>
      </c>
      <c r="AR174" s="134" t="s">
        <v>79</v>
      </c>
      <c r="AT174" s="142" t="s">
        <v>70</v>
      </c>
      <c r="AU174" s="142" t="s">
        <v>15</v>
      </c>
      <c r="AY174" s="134" t="s">
        <v>182</v>
      </c>
      <c r="BK174" s="143">
        <f>SUM(BK175:BK179)</f>
        <v>0</v>
      </c>
    </row>
    <row r="175" spans="1:65" s="2" customFormat="1" ht="48">
      <c r="A175" s="33"/>
      <c r="B175" s="146"/>
      <c r="C175" s="147" t="s">
        <v>336</v>
      </c>
      <c r="D175" s="342" t="s">
        <v>184</v>
      </c>
      <c r="E175" s="148" t="s">
        <v>329</v>
      </c>
      <c r="F175" s="149" t="s">
        <v>330</v>
      </c>
      <c r="G175" s="150" t="s">
        <v>187</v>
      </c>
      <c r="H175" s="151">
        <v>3.9</v>
      </c>
      <c r="I175" s="152"/>
      <c r="J175" s="153">
        <f>ROUND(I175*H175,2)</f>
        <v>0</v>
      </c>
      <c r="K175" s="149" t="s">
        <v>3</v>
      </c>
      <c r="L175" s="34"/>
      <c r="M175" s="154" t="s">
        <v>3</v>
      </c>
      <c r="N175" s="155" t="s">
        <v>42</v>
      </c>
      <c r="O175" s="54"/>
      <c r="P175" s="156">
        <f>O175*H175</f>
        <v>0</v>
      </c>
      <c r="Q175" s="156">
        <v>0.01254</v>
      </c>
      <c r="R175" s="156">
        <f>Q175*H175</f>
        <v>0.048906000000000005</v>
      </c>
      <c r="S175" s="156">
        <v>0</v>
      </c>
      <c r="T175" s="157">
        <f>S175*H175</f>
        <v>0</v>
      </c>
      <c r="U175" s="33"/>
      <c r="V175" s="33"/>
      <c r="W175" s="33"/>
      <c r="X175" s="33"/>
      <c r="Y175" s="33"/>
      <c r="Z175" s="33"/>
      <c r="AA175" s="33"/>
      <c r="AB175" s="33"/>
      <c r="AC175" s="33"/>
      <c r="AD175" s="33"/>
      <c r="AE175" s="33"/>
      <c r="AR175" s="158" t="s">
        <v>269</v>
      </c>
      <c r="AT175" s="158" t="s">
        <v>184</v>
      </c>
      <c r="AU175" s="158" t="s">
        <v>79</v>
      </c>
      <c r="AY175" s="18" t="s">
        <v>182</v>
      </c>
      <c r="BE175" s="159">
        <f>IF(N175="základní",J175,0)</f>
        <v>0</v>
      </c>
      <c r="BF175" s="159">
        <f>IF(N175="snížená",J175,0)</f>
        <v>0</v>
      </c>
      <c r="BG175" s="159">
        <f>IF(N175="zákl. přenesená",J175,0)</f>
        <v>0</v>
      </c>
      <c r="BH175" s="159">
        <f>IF(N175="sníž. přenesená",J175,0)</f>
        <v>0</v>
      </c>
      <c r="BI175" s="159">
        <f>IF(N175="nulová",J175,0)</f>
        <v>0</v>
      </c>
      <c r="BJ175" s="18" t="s">
        <v>15</v>
      </c>
      <c r="BK175" s="159">
        <f>ROUND(I175*H175,2)</f>
        <v>0</v>
      </c>
      <c r="BL175" s="18" t="s">
        <v>269</v>
      </c>
      <c r="BM175" s="158" t="s">
        <v>884</v>
      </c>
    </row>
    <row r="176" spans="1:65" s="2" customFormat="1" ht="48">
      <c r="A176" s="33"/>
      <c r="B176" s="146"/>
      <c r="C176" s="147" t="s">
        <v>340</v>
      </c>
      <c r="D176" s="342" t="s">
        <v>184</v>
      </c>
      <c r="E176" s="148" t="s">
        <v>333</v>
      </c>
      <c r="F176" s="149" t="s">
        <v>334</v>
      </c>
      <c r="G176" s="150" t="s">
        <v>187</v>
      </c>
      <c r="H176" s="151">
        <v>3.9</v>
      </c>
      <c r="I176" s="152"/>
      <c r="J176" s="153">
        <f>ROUND(I176*H176,2)</f>
        <v>0</v>
      </c>
      <c r="K176" s="149" t="s">
        <v>188</v>
      </c>
      <c r="L176" s="34"/>
      <c r="M176" s="154" t="s">
        <v>3</v>
      </c>
      <c r="N176" s="155" t="s">
        <v>42</v>
      </c>
      <c r="O176" s="54"/>
      <c r="P176" s="156">
        <f>O176*H176</f>
        <v>0</v>
      </c>
      <c r="Q176" s="156">
        <v>0</v>
      </c>
      <c r="R176" s="156">
        <f>Q176*H176</f>
        <v>0</v>
      </c>
      <c r="S176" s="156">
        <v>0.01721</v>
      </c>
      <c r="T176" s="157">
        <f>S176*H176</f>
        <v>0.067119</v>
      </c>
      <c r="U176" s="33"/>
      <c r="V176" s="33"/>
      <c r="W176" s="33"/>
      <c r="X176" s="33"/>
      <c r="Y176" s="33"/>
      <c r="Z176" s="33"/>
      <c r="AA176" s="33"/>
      <c r="AB176" s="33"/>
      <c r="AC176" s="33"/>
      <c r="AD176" s="33"/>
      <c r="AE176" s="33"/>
      <c r="AR176" s="158" t="s">
        <v>269</v>
      </c>
      <c r="AT176" s="158" t="s">
        <v>184</v>
      </c>
      <c r="AU176" s="158" t="s">
        <v>79</v>
      </c>
      <c r="AY176" s="18" t="s">
        <v>182</v>
      </c>
      <c r="BE176" s="159">
        <f>IF(N176="základní",J176,0)</f>
        <v>0</v>
      </c>
      <c r="BF176" s="159">
        <f>IF(N176="snížená",J176,0)</f>
        <v>0</v>
      </c>
      <c r="BG176" s="159">
        <f>IF(N176="zákl. přenesená",J176,0)</f>
        <v>0</v>
      </c>
      <c r="BH176" s="159">
        <f>IF(N176="sníž. přenesená",J176,0)</f>
        <v>0</v>
      </c>
      <c r="BI176" s="159">
        <f>IF(N176="nulová",J176,0)</f>
        <v>0</v>
      </c>
      <c r="BJ176" s="18" t="s">
        <v>15</v>
      </c>
      <c r="BK176" s="159">
        <f>ROUND(I176*H176,2)</f>
        <v>0</v>
      </c>
      <c r="BL176" s="18" t="s">
        <v>269</v>
      </c>
      <c r="BM176" s="158" t="s">
        <v>885</v>
      </c>
    </row>
    <row r="177" spans="1:65" s="2" customFormat="1" ht="33" customHeight="1">
      <c r="A177" s="33"/>
      <c r="B177" s="146"/>
      <c r="C177" s="147" t="s">
        <v>344</v>
      </c>
      <c r="D177" s="342" t="s">
        <v>184</v>
      </c>
      <c r="E177" s="148" t="s">
        <v>337</v>
      </c>
      <c r="F177" s="149" t="s">
        <v>338</v>
      </c>
      <c r="G177" s="150" t="s">
        <v>300</v>
      </c>
      <c r="H177" s="151">
        <v>2</v>
      </c>
      <c r="I177" s="152"/>
      <c r="J177" s="153">
        <f>ROUND(I177*H177,2)</f>
        <v>0</v>
      </c>
      <c r="K177" s="149" t="s">
        <v>3</v>
      </c>
      <c r="L177" s="34"/>
      <c r="M177" s="154" t="s">
        <v>3</v>
      </c>
      <c r="N177" s="155" t="s">
        <v>42</v>
      </c>
      <c r="O177" s="54"/>
      <c r="P177" s="156">
        <f>O177*H177</f>
        <v>0</v>
      </c>
      <c r="Q177" s="156">
        <v>3E-05</v>
      </c>
      <c r="R177" s="156">
        <f>Q177*H177</f>
        <v>6E-05</v>
      </c>
      <c r="S177" s="156">
        <v>0</v>
      </c>
      <c r="T177" s="157">
        <f>S177*H177</f>
        <v>0</v>
      </c>
      <c r="U177" s="33"/>
      <c r="V177" s="33"/>
      <c r="W177" s="33"/>
      <c r="X177" s="33"/>
      <c r="Y177" s="33"/>
      <c r="Z177" s="33"/>
      <c r="AA177" s="33"/>
      <c r="AB177" s="33"/>
      <c r="AC177" s="33"/>
      <c r="AD177" s="33"/>
      <c r="AE177" s="33"/>
      <c r="AR177" s="158" t="s">
        <v>269</v>
      </c>
      <c r="AT177" s="158" t="s">
        <v>184</v>
      </c>
      <c r="AU177" s="158" t="s">
        <v>79</v>
      </c>
      <c r="AY177" s="18" t="s">
        <v>182</v>
      </c>
      <c r="BE177" s="159">
        <f>IF(N177="základní",J177,0)</f>
        <v>0</v>
      </c>
      <c r="BF177" s="159">
        <f>IF(N177="snížená",J177,0)</f>
        <v>0</v>
      </c>
      <c r="BG177" s="159">
        <f>IF(N177="zákl. přenesená",J177,0)</f>
        <v>0</v>
      </c>
      <c r="BH177" s="159">
        <f>IF(N177="sníž. přenesená",J177,0)</f>
        <v>0</v>
      </c>
      <c r="BI177" s="159">
        <f>IF(N177="nulová",J177,0)</f>
        <v>0</v>
      </c>
      <c r="BJ177" s="18" t="s">
        <v>15</v>
      </c>
      <c r="BK177" s="159">
        <f>ROUND(I177*H177,2)</f>
        <v>0</v>
      </c>
      <c r="BL177" s="18" t="s">
        <v>269</v>
      </c>
      <c r="BM177" s="158" t="s">
        <v>886</v>
      </c>
    </row>
    <row r="178" spans="1:65" s="2" customFormat="1" ht="21.75" customHeight="1">
      <c r="A178" s="33"/>
      <c r="B178" s="146"/>
      <c r="C178" s="184" t="s">
        <v>351</v>
      </c>
      <c r="D178" s="345" t="s">
        <v>341</v>
      </c>
      <c r="E178" s="185" t="s">
        <v>342</v>
      </c>
      <c r="F178" s="186" t="s">
        <v>343</v>
      </c>
      <c r="G178" s="187" t="s">
        <v>300</v>
      </c>
      <c r="H178" s="188">
        <v>2</v>
      </c>
      <c r="I178" s="189"/>
      <c r="J178" s="190">
        <f>ROUND(I178*H178,2)</f>
        <v>0</v>
      </c>
      <c r="K178" s="186" t="s">
        <v>3</v>
      </c>
      <c r="L178" s="191"/>
      <c r="M178" s="192" t="s">
        <v>3</v>
      </c>
      <c r="N178" s="193" t="s">
        <v>42</v>
      </c>
      <c r="O178" s="54"/>
      <c r="P178" s="156">
        <f>O178*H178</f>
        <v>0</v>
      </c>
      <c r="Q178" s="156">
        <v>0.00036</v>
      </c>
      <c r="R178" s="156">
        <f>Q178*H178</f>
        <v>0.00072</v>
      </c>
      <c r="S178" s="156">
        <v>0</v>
      </c>
      <c r="T178" s="157">
        <f>S178*H178</f>
        <v>0</v>
      </c>
      <c r="U178" s="33"/>
      <c r="V178" s="33"/>
      <c r="W178" s="33"/>
      <c r="X178" s="33"/>
      <c r="Y178" s="33"/>
      <c r="Z178" s="33"/>
      <c r="AA178" s="33"/>
      <c r="AB178" s="33"/>
      <c r="AC178" s="33"/>
      <c r="AD178" s="33"/>
      <c r="AE178" s="33"/>
      <c r="AR178" s="158" t="s">
        <v>344</v>
      </c>
      <c r="AT178" s="158" t="s">
        <v>341</v>
      </c>
      <c r="AU178" s="158" t="s">
        <v>79</v>
      </c>
      <c r="AY178" s="18" t="s">
        <v>182</v>
      </c>
      <c r="BE178" s="159">
        <f>IF(N178="základní",J178,0)</f>
        <v>0</v>
      </c>
      <c r="BF178" s="159">
        <f>IF(N178="snížená",J178,0)</f>
        <v>0</v>
      </c>
      <c r="BG178" s="159">
        <f>IF(N178="zákl. přenesená",J178,0)</f>
        <v>0</v>
      </c>
      <c r="BH178" s="159">
        <f>IF(N178="sníž. přenesená",J178,0)</f>
        <v>0</v>
      </c>
      <c r="BI178" s="159">
        <f>IF(N178="nulová",J178,0)</f>
        <v>0</v>
      </c>
      <c r="BJ178" s="18" t="s">
        <v>15</v>
      </c>
      <c r="BK178" s="159">
        <f>ROUND(I178*H178,2)</f>
        <v>0</v>
      </c>
      <c r="BL178" s="18" t="s">
        <v>269</v>
      </c>
      <c r="BM178" s="158" t="s">
        <v>887</v>
      </c>
    </row>
    <row r="179" spans="1:65" s="2" customFormat="1" ht="48">
      <c r="A179" s="33"/>
      <c r="B179" s="146"/>
      <c r="C179" s="147" t="s">
        <v>355</v>
      </c>
      <c r="D179" s="342" t="s">
        <v>184</v>
      </c>
      <c r="E179" s="148" t="s">
        <v>816</v>
      </c>
      <c r="F179" s="149" t="s">
        <v>817</v>
      </c>
      <c r="G179" s="150" t="s">
        <v>290</v>
      </c>
      <c r="H179" s="183"/>
      <c r="I179" s="152"/>
      <c r="J179" s="153">
        <f>ROUND(I179*H179,2)</f>
        <v>0</v>
      </c>
      <c r="K179" s="149" t="s">
        <v>188</v>
      </c>
      <c r="L179" s="34"/>
      <c r="M179" s="154" t="s">
        <v>3</v>
      </c>
      <c r="N179" s="155" t="s">
        <v>42</v>
      </c>
      <c r="O179" s="54"/>
      <c r="P179" s="156">
        <f>O179*H179</f>
        <v>0</v>
      </c>
      <c r="Q179" s="156">
        <v>0</v>
      </c>
      <c r="R179" s="156">
        <f>Q179*H179</f>
        <v>0</v>
      </c>
      <c r="S179" s="156">
        <v>0</v>
      </c>
      <c r="T179" s="157">
        <f>S179*H179</f>
        <v>0</v>
      </c>
      <c r="U179" s="33"/>
      <c r="V179" s="33"/>
      <c r="W179" s="33"/>
      <c r="X179" s="33"/>
      <c r="Y179" s="33"/>
      <c r="Z179" s="33"/>
      <c r="AA179" s="33"/>
      <c r="AB179" s="33"/>
      <c r="AC179" s="33"/>
      <c r="AD179" s="33"/>
      <c r="AE179" s="33"/>
      <c r="AR179" s="158" t="s">
        <v>269</v>
      </c>
      <c r="AT179" s="158" t="s">
        <v>184</v>
      </c>
      <c r="AU179" s="158" t="s">
        <v>79</v>
      </c>
      <c r="AY179" s="18" t="s">
        <v>182</v>
      </c>
      <c r="BE179" s="159">
        <f>IF(N179="základní",J179,0)</f>
        <v>0</v>
      </c>
      <c r="BF179" s="159">
        <f>IF(N179="snížená",J179,0)</f>
        <v>0</v>
      </c>
      <c r="BG179" s="159">
        <f>IF(N179="zákl. přenesená",J179,0)</f>
        <v>0</v>
      </c>
      <c r="BH179" s="159">
        <f>IF(N179="sníž. přenesená",J179,0)</f>
        <v>0</v>
      </c>
      <c r="BI179" s="159">
        <f>IF(N179="nulová",J179,0)</f>
        <v>0</v>
      </c>
      <c r="BJ179" s="18" t="s">
        <v>15</v>
      </c>
      <c r="BK179" s="159">
        <f>ROUND(I179*H179,2)</f>
        <v>0</v>
      </c>
      <c r="BL179" s="18" t="s">
        <v>269</v>
      </c>
      <c r="BM179" s="158" t="s">
        <v>888</v>
      </c>
    </row>
    <row r="180" spans="2:63" s="12" customFormat="1" ht="22.9" customHeight="1">
      <c r="B180" s="133"/>
      <c r="D180" s="344" t="s">
        <v>70</v>
      </c>
      <c r="E180" s="144" t="s">
        <v>349</v>
      </c>
      <c r="F180" s="144" t="s">
        <v>350</v>
      </c>
      <c r="I180" s="136"/>
      <c r="J180" s="145">
        <f>BK180</f>
        <v>0</v>
      </c>
      <c r="L180" s="133"/>
      <c r="M180" s="138"/>
      <c r="N180" s="139"/>
      <c r="O180" s="139"/>
      <c r="P180" s="140">
        <f>SUM(P181:P186)</f>
        <v>0</v>
      </c>
      <c r="Q180" s="139"/>
      <c r="R180" s="140">
        <f>SUM(R181:R186)</f>
        <v>0.01618</v>
      </c>
      <c r="S180" s="139"/>
      <c r="T180" s="141">
        <f>SUM(T181:T186)</f>
        <v>0.024</v>
      </c>
      <c r="AR180" s="134" t="s">
        <v>79</v>
      </c>
      <c r="AT180" s="142" t="s">
        <v>70</v>
      </c>
      <c r="AU180" s="142" t="s">
        <v>15</v>
      </c>
      <c r="AY180" s="134" t="s">
        <v>182</v>
      </c>
      <c r="BK180" s="143">
        <f>SUM(BK181:BK186)</f>
        <v>0</v>
      </c>
    </row>
    <row r="181" spans="1:65" s="2" customFormat="1" ht="36">
      <c r="A181" s="33"/>
      <c r="B181" s="146"/>
      <c r="C181" s="147" t="s">
        <v>359</v>
      </c>
      <c r="D181" s="342" t="s">
        <v>184</v>
      </c>
      <c r="E181" s="148" t="s">
        <v>352</v>
      </c>
      <c r="F181" s="149" t="s">
        <v>353</v>
      </c>
      <c r="G181" s="150" t="s">
        <v>300</v>
      </c>
      <c r="H181" s="151">
        <v>1</v>
      </c>
      <c r="I181" s="152"/>
      <c r="J181" s="153">
        <f aca="true" t="shared" si="10" ref="J181:J186">ROUND(I181*H181,2)</f>
        <v>0</v>
      </c>
      <c r="K181" s="149" t="s">
        <v>188</v>
      </c>
      <c r="L181" s="34"/>
      <c r="M181" s="154" t="s">
        <v>3</v>
      </c>
      <c r="N181" s="155" t="s">
        <v>42</v>
      </c>
      <c r="O181" s="54"/>
      <c r="P181" s="156">
        <f aca="true" t="shared" si="11" ref="P181:P186">O181*H181</f>
        <v>0</v>
      </c>
      <c r="Q181" s="156">
        <v>0</v>
      </c>
      <c r="R181" s="156">
        <f aca="true" t="shared" si="12" ref="R181:R186">Q181*H181</f>
        <v>0</v>
      </c>
      <c r="S181" s="156">
        <v>0</v>
      </c>
      <c r="T181" s="157">
        <f aca="true" t="shared" si="13" ref="T181:T186">S181*H181</f>
        <v>0</v>
      </c>
      <c r="U181" s="33"/>
      <c r="V181" s="33"/>
      <c r="W181" s="33"/>
      <c r="X181" s="33"/>
      <c r="Y181" s="33"/>
      <c r="Z181" s="33"/>
      <c r="AA181" s="33"/>
      <c r="AB181" s="33"/>
      <c r="AC181" s="33"/>
      <c r="AD181" s="33"/>
      <c r="AE181" s="33"/>
      <c r="AR181" s="158" t="s">
        <v>269</v>
      </c>
      <c r="AT181" s="158" t="s">
        <v>184</v>
      </c>
      <c r="AU181" s="158" t="s">
        <v>79</v>
      </c>
      <c r="AY181" s="18" t="s">
        <v>182</v>
      </c>
      <c r="BE181" s="159">
        <f aca="true" t="shared" si="14" ref="BE181:BE186">IF(N181="základní",J181,0)</f>
        <v>0</v>
      </c>
      <c r="BF181" s="159">
        <f aca="true" t="shared" si="15" ref="BF181:BF186">IF(N181="snížená",J181,0)</f>
        <v>0</v>
      </c>
      <c r="BG181" s="159">
        <f aca="true" t="shared" si="16" ref="BG181:BG186">IF(N181="zákl. přenesená",J181,0)</f>
        <v>0</v>
      </c>
      <c r="BH181" s="159">
        <f aca="true" t="shared" si="17" ref="BH181:BH186">IF(N181="sníž. přenesená",J181,0)</f>
        <v>0</v>
      </c>
      <c r="BI181" s="159">
        <f aca="true" t="shared" si="18" ref="BI181:BI186">IF(N181="nulová",J181,0)</f>
        <v>0</v>
      </c>
      <c r="BJ181" s="18" t="s">
        <v>15</v>
      </c>
      <c r="BK181" s="159">
        <f aca="true" t="shared" si="19" ref="BK181:BK186">ROUND(I181*H181,2)</f>
        <v>0</v>
      </c>
      <c r="BL181" s="18" t="s">
        <v>269</v>
      </c>
      <c r="BM181" s="158" t="s">
        <v>889</v>
      </c>
    </row>
    <row r="182" spans="1:65" s="2" customFormat="1" ht="33" customHeight="1">
      <c r="A182" s="33"/>
      <c r="B182" s="146"/>
      <c r="C182" s="184" t="s">
        <v>363</v>
      </c>
      <c r="D182" s="345" t="s">
        <v>341</v>
      </c>
      <c r="E182" s="185" t="s">
        <v>356</v>
      </c>
      <c r="F182" s="186" t="s">
        <v>357</v>
      </c>
      <c r="G182" s="187" t="s">
        <v>300</v>
      </c>
      <c r="H182" s="188">
        <v>1</v>
      </c>
      <c r="I182" s="189"/>
      <c r="J182" s="190">
        <f t="shared" si="10"/>
        <v>0</v>
      </c>
      <c r="K182" s="186" t="s">
        <v>3</v>
      </c>
      <c r="L182" s="191"/>
      <c r="M182" s="192" t="s">
        <v>3</v>
      </c>
      <c r="N182" s="193" t="s">
        <v>42</v>
      </c>
      <c r="O182" s="54"/>
      <c r="P182" s="156">
        <f t="shared" si="11"/>
        <v>0</v>
      </c>
      <c r="Q182" s="156">
        <v>0.0155</v>
      </c>
      <c r="R182" s="156">
        <f t="shared" si="12"/>
        <v>0.0155</v>
      </c>
      <c r="S182" s="156">
        <v>0</v>
      </c>
      <c r="T182" s="157">
        <f t="shared" si="13"/>
        <v>0</v>
      </c>
      <c r="U182" s="33"/>
      <c r="V182" s="33"/>
      <c r="W182" s="33"/>
      <c r="X182" s="33"/>
      <c r="Y182" s="33"/>
      <c r="Z182" s="33"/>
      <c r="AA182" s="33"/>
      <c r="AB182" s="33"/>
      <c r="AC182" s="33"/>
      <c r="AD182" s="33"/>
      <c r="AE182" s="33"/>
      <c r="AR182" s="158" t="s">
        <v>344</v>
      </c>
      <c r="AT182" s="158" t="s">
        <v>341</v>
      </c>
      <c r="AU182" s="158" t="s">
        <v>79</v>
      </c>
      <c r="AY182" s="18" t="s">
        <v>182</v>
      </c>
      <c r="BE182" s="159">
        <f t="shared" si="14"/>
        <v>0</v>
      </c>
      <c r="BF182" s="159">
        <f t="shared" si="15"/>
        <v>0</v>
      </c>
      <c r="BG182" s="159">
        <f t="shared" si="16"/>
        <v>0</v>
      </c>
      <c r="BH182" s="159">
        <f t="shared" si="17"/>
        <v>0</v>
      </c>
      <c r="BI182" s="159">
        <f t="shared" si="18"/>
        <v>0</v>
      </c>
      <c r="BJ182" s="18" t="s">
        <v>15</v>
      </c>
      <c r="BK182" s="159">
        <f t="shared" si="19"/>
        <v>0</v>
      </c>
      <c r="BL182" s="18" t="s">
        <v>269</v>
      </c>
      <c r="BM182" s="158" t="s">
        <v>890</v>
      </c>
    </row>
    <row r="183" spans="1:65" s="2" customFormat="1" ht="16.5" customHeight="1">
      <c r="A183" s="33"/>
      <c r="B183" s="146"/>
      <c r="C183" s="147" t="s">
        <v>367</v>
      </c>
      <c r="D183" s="342" t="s">
        <v>184</v>
      </c>
      <c r="E183" s="148" t="s">
        <v>360</v>
      </c>
      <c r="F183" s="149" t="s">
        <v>361</v>
      </c>
      <c r="G183" s="150" t="s">
        <v>300</v>
      </c>
      <c r="H183" s="151">
        <v>1</v>
      </c>
      <c r="I183" s="152"/>
      <c r="J183" s="153">
        <f t="shared" si="10"/>
        <v>0</v>
      </c>
      <c r="K183" s="149" t="s">
        <v>188</v>
      </c>
      <c r="L183" s="34"/>
      <c r="M183" s="154" t="s">
        <v>3</v>
      </c>
      <c r="N183" s="155" t="s">
        <v>42</v>
      </c>
      <c r="O183" s="54"/>
      <c r="P183" s="156">
        <f t="shared" si="11"/>
        <v>0</v>
      </c>
      <c r="Q183" s="156">
        <v>0</v>
      </c>
      <c r="R183" s="156">
        <f t="shared" si="12"/>
        <v>0</v>
      </c>
      <c r="S183" s="156">
        <v>0</v>
      </c>
      <c r="T183" s="157">
        <f t="shared" si="13"/>
        <v>0</v>
      </c>
      <c r="U183" s="33"/>
      <c r="V183" s="33"/>
      <c r="W183" s="33"/>
      <c r="X183" s="33"/>
      <c r="Y183" s="33"/>
      <c r="Z183" s="33"/>
      <c r="AA183" s="33"/>
      <c r="AB183" s="33"/>
      <c r="AC183" s="33"/>
      <c r="AD183" s="33"/>
      <c r="AE183" s="33"/>
      <c r="AR183" s="158" t="s">
        <v>269</v>
      </c>
      <c r="AT183" s="158" t="s">
        <v>184</v>
      </c>
      <c r="AU183" s="158" t="s">
        <v>79</v>
      </c>
      <c r="AY183" s="18" t="s">
        <v>182</v>
      </c>
      <c r="BE183" s="159">
        <f t="shared" si="14"/>
        <v>0</v>
      </c>
      <c r="BF183" s="159">
        <f t="shared" si="15"/>
        <v>0</v>
      </c>
      <c r="BG183" s="159">
        <f t="shared" si="16"/>
        <v>0</v>
      </c>
      <c r="BH183" s="159">
        <f t="shared" si="17"/>
        <v>0</v>
      </c>
      <c r="BI183" s="159">
        <f t="shared" si="18"/>
        <v>0</v>
      </c>
      <c r="BJ183" s="18" t="s">
        <v>15</v>
      </c>
      <c r="BK183" s="159">
        <f t="shared" si="19"/>
        <v>0</v>
      </c>
      <c r="BL183" s="18" t="s">
        <v>269</v>
      </c>
      <c r="BM183" s="158" t="s">
        <v>891</v>
      </c>
    </row>
    <row r="184" spans="1:65" s="2" customFormat="1" ht="24">
      <c r="A184" s="33"/>
      <c r="B184" s="146"/>
      <c r="C184" s="184" t="s">
        <v>371</v>
      </c>
      <c r="D184" s="345" t="s">
        <v>341</v>
      </c>
      <c r="E184" s="185" t="s">
        <v>364</v>
      </c>
      <c r="F184" s="186" t="s">
        <v>365</v>
      </c>
      <c r="G184" s="187" t="s">
        <v>300</v>
      </c>
      <c r="H184" s="188">
        <v>1</v>
      </c>
      <c r="I184" s="189"/>
      <c r="J184" s="190">
        <f t="shared" si="10"/>
        <v>0</v>
      </c>
      <c r="K184" s="186" t="s">
        <v>3</v>
      </c>
      <c r="L184" s="191"/>
      <c r="M184" s="192" t="s">
        <v>3</v>
      </c>
      <c r="N184" s="193" t="s">
        <v>42</v>
      </c>
      <c r="O184" s="54"/>
      <c r="P184" s="156">
        <f t="shared" si="11"/>
        <v>0</v>
      </c>
      <c r="Q184" s="156">
        <v>0.00068</v>
      </c>
      <c r="R184" s="156">
        <f t="shared" si="12"/>
        <v>0.00068</v>
      </c>
      <c r="S184" s="156">
        <v>0</v>
      </c>
      <c r="T184" s="157">
        <f t="shared" si="13"/>
        <v>0</v>
      </c>
      <c r="U184" s="33"/>
      <c r="V184" s="33"/>
      <c r="W184" s="33"/>
      <c r="X184" s="33"/>
      <c r="Y184" s="33"/>
      <c r="Z184" s="33"/>
      <c r="AA184" s="33"/>
      <c r="AB184" s="33"/>
      <c r="AC184" s="33"/>
      <c r="AD184" s="33"/>
      <c r="AE184" s="33"/>
      <c r="AR184" s="158" t="s">
        <v>344</v>
      </c>
      <c r="AT184" s="158" t="s">
        <v>341</v>
      </c>
      <c r="AU184" s="158" t="s">
        <v>79</v>
      </c>
      <c r="AY184" s="18" t="s">
        <v>182</v>
      </c>
      <c r="BE184" s="159">
        <f t="shared" si="14"/>
        <v>0</v>
      </c>
      <c r="BF184" s="159">
        <f t="shared" si="15"/>
        <v>0</v>
      </c>
      <c r="BG184" s="159">
        <f t="shared" si="16"/>
        <v>0</v>
      </c>
      <c r="BH184" s="159">
        <f t="shared" si="17"/>
        <v>0</v>
      </c>
      <c r="BI184" s="159">
        <f t="shared" si="18"/>
        <v>0</v>
      </c>
      <c r="BJ184" s="18" t="s">
        <v>15</v>
      </c>
      <c r="BK184" s="159">
        <f t="shared" si="19"/>
        <v>0</v>
      </c>
      <c r="BL184" s="18" t="s">
        <v>269</v>
      </c>
      <c r="BM184" s="158" t="s">
        <v>892</v>
      </c>
    </row>
    <row r="185" spans="1:65" s="2" customFormat="1" ht="16.5" customHeight="1">
      <c r="A185" s="33"/>
      <c r="B185" s="146"/>
      <c r="C185" s="147" t="s">
        <v>375</v>
      </c>
      <c r="D185" s="342" t="s">
        <v>184</v>
      </c>
      <c r="E185" s="148" t="s">
        <v>368</v>
      </c>
      <c r="F185" s="149" t="s">
        <v>369</v>
      </c>
      <c r="G185" s="150" t="s">
        <v>300</v>
      </c>
      <c r="H185" s="151">
        <v>1</v>
      </c>
      <c r="I185" s="152"/>
      <c r="J185" s="153">
        <f t="shared" si="10"/>
        <v>0</v>
      </c>
      <c r="K185" s="149" t="s">
        <v>188</v>
      </c>
      <c r="L185" s="34"/>
      <c r="M185" s="154" t="s">
        <v>3</v>
      </c>
      <c r="N185" s="155" t="s">
        <v>42</v>
      </c>
      <c r="O185" s="54"/>
      <c r="P185" s="156">
        <f t="shared" si="11"/>
        <v>0</v>
      </c>
      <c r="Q185" s="156">
        <v>0</v>
      </c>
      <c r="R185" s="156">
        <f t="shared" si="12"/>
        <v>0</v>
      </c>
      <c r="S185" s="156">
        <v>0.024</v>
      </c>
      <c r="T185" s="157">
        <f t="shared" si="13"/>
        <v>0.024</v>
      </c>
      <c r="U185" s="33"/>
      <c r="V185" s="33"/>
      <c r="W185" s="33"/>
      <c r="X185" s="33"/>
      <c r="Y185" s="33"/>
      <c r="Z185" s="33"/>
      <c r="AA185" s="33"/>
      <c r="AB185" s="33"/>
      <c r="AC185" s="33"/>
      <c r="AD185" s="33"/>
      <c r="AE185" s="33"/>
      <c r="AR185" s="158" t="s">
        <v>269</v>
      </c>
      <c r="AT185" s="158" t="s">
        <v>184</v>
      </c>
      <c r="AU185" s="158" t="s">
        <v>79</v>
      </c>
      <c r="AY185" s="18" t="s">
        <v>182</v>
      </c>
      <c r="BE185" s="159">
        <f t="shared" si="14"/>
        <v>0</v>
      </c>
      <c r="BF185" s="159">
        <f t="shared" si="15"/>
        <v>0</v>
      </c>
      <c r="BG185" s="159">
        <f t="shared" si="16"/>
        <v>0</v>
      </c>
      <c r="BH185" s="159">
        <f t="shared" si="17"/>
        <v>0</v>
      </c>
      <c r="BI185" s="159">
        <f t="shared" si="18"/>
        <v>0</v>
      </c>
      <c r="BJ185" s="18" t="s">
        <v>15</v>
      </c>
      <c r="BK185" s="159">
        <f t="shared" si="19"/>
        <v>0</v>
      </c>
      <c r="BL185" s="18" t="s">
        <v>269</v>
      </c>
      <c r="BM185" s="158" t="s">
        <v>893</v>
      </c>
    </row>
    <row r="186" spans="1:65" s="2" customFormat="1" ht="44.25" customHeight="1">
      <c r="A186" s="33"/>
      <c r="B186" s="146"/>
      <c r="C186" s="147" t="s">
        <v>379</v>
      </c>
      <c r="D186" s="342" t="s">
        <v>184</v>
      </c>
      <c r="E186" s="148" t="s">
        <v>826</v>
      </c>
      <c r="F186" s="149" t="s">
        <v>827</v>
      </c>
      <c r="G186" s="150" t="s">
        <v>290</v>
      </c>
      <c r="H186" s="183"/>
      <c r="I186" s="152"/>
      <c r="J186" s="153">
        <f t="shared" si="10"/>
        <v>0</v>
      </c>
      <c r="K186" s="149" t="s">
        <v>188</v>
      </c>
      <c r="L186" s="34"/>
      <c r="M186" s="154" t="s">
        <v>3</v>
      </c>
      <c r="N186" s="155" t="s">
        <v>42</v>
      </c>
      <c r="O186" s="54"/>
      <c r="P186" s="156">
        <f t="shared" si="11"/>
        <v>0</v>
      </c>
      <c r="Q186" s="156">
        <v>0</v>
      </c>
      <c r="R186" s="156">
        <f t="shared" si="12"/>
        <v>0</v>
      </c>
      <c r="S186" s="156">
        <v>0</v>
      </c>
      <c r="T186" s="157">
        <f t="shared" si="13"/>
        <v>0</v>
      </c>
      <c r="U186" s="33"/>
      <c r="V186" s="33"/>
      <c r="W186" s="33"/>
      <c r="X186" s="33"/>
      <c r="Y186" s="33"/>
      <c r="Z186" s="33"/>
      <c r="AA186" s="33"/>
      <c r="AB186" s="33"/>
      <c r="AC186" s="33"/>
      <c r="AD186" s="33"/>
      <c r="AE186" s="33"/>
      <c r="AR186" s="158" t="s">
        <v>269</v>
      </c>
      <c r="AT186" s="158" t="s">
        <v>184</v>
      </c>
      <c r="AU186" s="158" t="s">
        <v>79</v>
      </c>
      <c r="AY186" s="18" t="s">
        <v>182</v>
      </c>
      <c r="BE186" s="159">
        <f t="shared" si="14"/>
        <v>0</v>
      </c>
      <c r="BF186" s="159">
        <f t="shared" si="15"/>
        <v>0</v>
      </c>
      <c r="BG186" s="159">
        <f t="shared" si="16"/>
        <v>0</v>
      </c>
      <c r="BH186" s="159">
        <f t="shared" si="17"/>
        <v>0</v>
      </c>
      <c r="BI186" s="159">
        <f t="shared" si="18"/>
        <v>0</v>
      </c>
      <c r="BJ186" s="18" t="s">
        <v>15</v>
      </c>
      <c r="BK186" s="159">
        <f t="shared" si="19"/>
        <v>0</v>
      </c>
      <c r="BL186" s="18" t="s">
        <v>269</v>
      </c>
      <c r="BM186" s="158" t="s">
        <v>894</v>
      </c>
    </row>
    <row r="187" spans="2:63" s="12" customFormat="1" ht="22.9" customHeight="1">
      <c r="B187" s="133"/>
      <c r="D187" s="344" t="s">
        <v>70</v>
      </c>
      <c r="E187" s="144" t="s">
        <v>383</v>
      </c>
      <c r="F187" s="144" t="s">
        <v>384</v>
      </c>
      <c r="I187" s="136"/>
      <c r="J187" s="145">
        <f>BK187</f>
        <v>0</v>
      </c>
      <c r="L187" s="133"/>
      <c r="M187" s="138"/>
      <c r="N187" s="139"/>
      <c r="O187" s="139"/>
      <c r="P187" s="140">
        <f>SUM(P188:P196)</f>
        <v>0</v>
      </c>
      <c r="Q187" s="139"/>
      <c r="R187" s="140">
        <f>SUM(R188:R196)</f>
        <v>0.0980099</v>
      </c>
      <c r="S187" s="139"/>
      <c r="T187" s="141">
        <f>SUM(T188:T196)</f>
        <v>0.32436299999999996</v>
      </c>
      <c r="AR187" s="134" t="s">
        <v>79</v>
      </c>
      <c r="AT187" s="142" t="s">
        <v>70</v>
      </c>
      <c r="AU187" s="142" t="s">
        <v>15</v>
      </c>
      <c r="AY187" s="134" t="s">
        <v>182</v>
      </c>
      <c r="BK187" s="143">
        <f>SUM(BK188:BK196)</f>
        <v>0</v>
      </c>
    </row>
    <row r="188" spans="1:65" s="2" customFormat="1" ht="24">
      <c r="A188" s="33"/>
      <c r="B188" s="146"/>
      <c r="C188" s="147" t="s">
        <v>385</v>
      </c>
      <c r="D188" s="342" t="s">
        <v>184</v>
      </c>
      <c r="E188" s="148" t="s">
        <v>386</v>
      </c>
      <c r="F188" s="149" t="s">
        <v>387</v>
      </c>
      <c r="G188" s="150" t="s">
        <v>187</v>
      </c>
      <c r="H188" s="151">
        <v>3.9</v>
      </c>
      <c r="I188" s="152"/>
      <c r="J188" s="153">
        <f>ROUND(I188*H188,2)</f>
        <v>0</v>
      </c>
      <c r="K188" s="149" t="s">
        <v>188</v>
      </c>
      <c r="L188" s="34"/>
      <c r="M188" s="154" t="s">
        <v>3</v>
      </c>
      <c r="N188" s="155" t="s">
        <v>42</v>
      </c>
      <c r="O188" s="54"/>
      <c r="P188" s="156">
        <f>O188*H188</f>
        <v>0</v>
      </c>
      <c r="Q188" s="156">
        <v>0</v>
      </c>
      <c r="R188" s="156">
        <f>Q188*H188</f>
        <v>0</v>
      </c>
      <c r="S188" s="156">
        <v>0.08317</v>
      </c>
      <c r="T188" s="157">
        <f>S188*H188</f>
        <v>0.32436299999999996</v>
      </c>
      <c r="U188" s="33"/>
      <c r="V188" s="33"/>
      <c r="W188" s="33"/>
      <c r="X188" s="33"/>
      <c r="Y188" s="33"/>
      <c r="Z188" s="33"/>
      <c r="AA188" s="33"/>
      <c r="AB188" s="33"/>
      <c r="AC188" s="33"/>
      <c r="AD188" s="33"/>
      <c r="AE188" s="33"/>
      <c r="AR188" s="158" t="s">
        <v>269</v>
      </c>
      <c r="AT188" s="158" t="s">
        <v>184</v>
      </c>
      <c r="AU188" s="158" t="s">
        <v>79</v>
      </c>
      <c r="AY188" s="18" t="s">
        <v>182</v>
      </c>
      <c r="BE188" s="159">
        <f>IF(N188="základní",J188,0)</f>
        <v>0</v>
      </c>
      <c r="BF188" s="159">
        <f>IF(N188="snížená",J188,0)</f>
        <v>0</v>
      </c>
      <c r="BG188" s="159">
        <f>IF(N188="zákl. přenesená",J188,0)</f>
        <v>0</v>
      </c>
      <c r="BH188" s="159">
        <f>IF(N188="sníž. přenesená",J188,0)</f>
        <v>0</v>
      </c>
      <c r="BI188" s="159">
        <f>IF(N188="nulová",J188,0)</f>
        <v>0</v>
      </c>
      <c r="BJ188" s="18" t="s">
        <v>15</v>
      </c>
      <c r="BK188" s="159">
        <f>ROUND(I188*H188,2)</f>
        <v>0</v>
      </c>
      <c r="BL188" s="18" t="s">
        <v>269</v>
      </c>
      <c r="BM188" s="158" t="s">
        <v>895</v>
      </c>
    </row>
    <row r="189" spans="1:65" s="2" customFormat="1" ht="36">
      <c r="A189" s="33"/>
      <c r="B189" s="146"/>
      <c r="C189" s="147" t="s">
        <v>389</v>
      </c>
      <c r="D189" s="342" t="s">
        <v>184</v>
      </c>
      <c r="E189" s="148" t="s">
        <v>390</v>
      </c>
      <c r="F189" s="149" t="s">
        <v>391</v>
      </c>
      <c r="G189" s="150" t="s">
        <v>187</v>
      </c>
      <c r="H189" s="151">
        <v>3.9</v>
      </c>
      <c r="I189" s="152"/>
      <c r="J189" s="153">
        <f>ROUND(I189*H189,2)</f>
        <v>0</v>
      </c>
      <c r="K189" s="149" t="s">
        <v>188</v>
      </c>
      <c r="L189" s="34"/>
      <c r="M189" s="154" t="s">
        <v>3</v>
      </c>
      <c r="N189" s="155" t="s">
        <v>42</v>
      </c>
      <c r="O189" s="54"/>
      <c r="P189" s="156">
        <f>O189*H189</f>
        <v>0</v>
      </c>
      <c r="Q189" s="156">
        <v>0.00367</v>
      </c>
      <c r="R189" s="156">
        <f>Q189*H189</f>
        <v>0.014313</v>
      </c>
      <c r="S189" s="156">
        <v>0</v>
      </c>
      <c r="T189" s="157">
        <f>S189*H189</f>
        <v>0</v>
      </c>
      <c r="U189" s="33"/>
      <c r="V189" s="33"/>
      <c r="W189" s="33"/>
      <c r="X189" s="33"/>
      <c r="Y189" s="33"/>
      <c r="Z189" s="33"/>
      <c r="AA189" s="33"/>
      <c r="AB189" s="33"/>
      <c r="AC189" s="33"/>
      <c r="AD189" s="33"/>
      <c r="AE189" s="33"/>
      <c r="AR189" s="158" t="s">
        <v>269</v>
      </c>
      <c r="AT189" s="158" t="s">
        <v>184</v>
      </c>
      <c r="AU189" s="158" t="s">
        <v>79</v>
      </c>
      <c r="AY189" s="18" t="s">
        <v>182</v>
      </c>
      <c r="BE189" s="159">
        <f>IF(N189="základní",J189,0)</f>
        <v>0</v>
      </c>
      <c r="BF189" s="159">
        <f>IF(N189="snížená",J189,0)</f>
        <v>0</v>
      </c>
      <c r="BG189" s="159">
        <f>IF(N189="zákl. přenesená",J189,0)</f>
        <v>0</v>
      </c>
      <c r="BH189" s="159">
        <f>IF(N189="sníž. přenesená",J189,0)</f>
        <v>0</v>
      </c>
      <c r="BI189" s="159">
        <f>IF(N189="nulová",J189,0)</f>
        <v>0</v>
      </c>
      <c r="BJ189" s="18" t="s">
        <v>15</v>
      </c>
      <c r="BK189" s="159">
        <f>ROUND(I189*H189,2)</f>
        <v>0</v>
      </c>
      <c r="BL189" s="18" t="s">
        <v>269</v>
      </c>
      <c r="BM189" s="158" t="s">
        <v>896</v>
      </c>
    </row>
    <row r="190" spans="1:65" s="2" customFormat="1" ht="24">
      <c r="A190" s="33"/>
      <c r="B190" s="146"/>
      <c r="C190" s="184" t="s">
        <v>393</v>
      </c>
      <c r="D190" s="345" t="s">
        <v>341</v>
      </c>
      <c r="E190" s="185" t="s">
        <v>394</v>
      </c>
      <c r="F190" s="186" t="s">
        <v>395</v>
      </c>
      <c r="G190" s="187" t="s">
        <v>187</v>
      </c>
      <c r="H190" s="188">
        <v>4.29</v>
      </c>
      <c r="I190" s="189"/>
      <c r="J190" s="190">
        <f>ROUND(I190*H190,2)</f>
        <v>0</v>
      </c>
      <c r="K190" s="186" t="s">
        <v>3</v>
      </c>
      <c r="L190" s="191"/>
      <c r="M190" s="192" t="s">
        <v>3</v>
      </c>
      <c r="N190" s="193" t="s">
        <v>42</v>
      </c>
      <c r="O190" s="54"/>
      <c r="P190" s="156">
        <f>O190*H190</f>
        <v>0</v>
      </c>
      <c r="Q190" s="156">
        <v>0.0192</v>
      </c>
      <c r="R190" s="156">
        <f>Q190*H190</f>
        <v>0.082368</v>
      </c>
      <c r="S190" s="156">
        <v>0</v>
      </c>
      <c r="T190" s="157">
        <f>S190*H190</f>
        <v>0</v>
      </c>
      <c r="U190" s="33"/>
      <c r="V190" s="33"/>
      <c r="W190" s="33"/>
      <c r="X190" s="33"/>
      <c r="Y190" s="33"/>
      <c r="Z190" s="33"/>
      <c r="AA190" s="33"/>
      <c r="AB190" s="33"/>
      <c r="AC190" s="33"/>
      <c r="AD190" s="33"/>
      <c r="AE190" s="33"/>
      <c r="AR190" s="158" t="s">
        <v>344</v>
      </c>
      <c r="AT190" s="158" t="s">
        <v>341</v>
      </c>
      <c r="AU190" s="158" t="s">
        <v>79</v>
      </c>
      <c r="AY190" s="18" t="s">
        <v>182</v>
      </c>
      <c r="BE190" s="159">
        <f>IF(N190="základní",J190,0)</f>
        <v>0</v>
      </c>
      <c r="BF190" s="159">
        <f>IF(N190="snížená",J190,0)</f>
        <v>0</v>
      </c>
      <c r="BG190" s="159">
        <f>IF(N190="zákl. přenesená",J190,0)</f>
        <v>0</v>
      </c>
      <c r="BH190" s="159">
        <f>IF(N190="sníž. přenesená",J190,0)</f>
        <v>0</v>
      </c>
      <c r="BI190" s="159">
        <f>IF(N190="nulová",J190,0)</f>
        <v>0</v>
      </c>
      <c r="BJ190" s="18" t="s">
        <v>15</v>
      </c>
      <c r="BK190" s="159">
        <f>ROUND(I190*H190,2)</f>
        <v>0</v>
      </c>
      <c r="BL190" s="18" t="s">
        <v>269</v>
      </c>
      <c r="BM190" s="158" t="s">
        <v>897</v>
      </c>
    </row>
    <row r="191" spans="2:51" s="13" customFormat="1" ht="12">
      <c r="B191" s="160"/>
      <c r="D191" s="343" t="s">
        <v>190</v>
      </c>
      <c r="F191" s="162" t="s">
        <v>696</v>
      </c>
      <c r="H191" s="163">
        <v>4.29</v>
      </c>
      <c r="I191" s="164"/>
      <c r="L191" s="160"/>
      <c r="M191" s="165"/>
      <c r="N191" s="166"/>
      <c r="O191" s="166"/>
      <c r="P191" s="166"/>
      <c r="Q191" s="166"/>
      <c r="R191" s="166"/>
      <c r="S191" s="166"/>
      <c r="T191" s="167"/>
      <c r="AT191" s="161" t="s">
        <v>190</v>
      </c>
      <c r="AU191" s="161" t="s">
        <v>79</v>
      </c>
      <c r="AV191" s="13" t="s">
        <v>79</v>
      </c>
      <c r="AW191" s="13" t="s">
        <v>4</v>
      </c>
      <c r="AX191" s="13" t="s">
        <v>15</v>
      </c>
      <c r="AY191" s="161" t="s">
        <v>182</v>
      </c>
    </row>
    <row r="192" spans="1:65" s="2" customFormat="1" ht="16.5" customHeight="1">
      <c r="A192" s="33"/>
      <c r="B192" s="146"/>
      <c r="C192" s="147" t="s">
        <v>398</v>
      </c>
      <c r="D192" s="342" t="s">
        <v>184</v>
      </c>
      <c r="E192" s="148" t="s">
        <v>403</v>
      </c>
      <c r="F192" s="149" t="s">
        <v>404</v>
      </c>
      <c r="G192" s="150" t="s">
        <v>187</v>
      </c>
      <c r="H192" s="151">
        <v>3.9</v>
      </c>
      <c r="I192" s="152"/>
      <c r="J192" s="153">
        <f>ROUND(I192*H192,2)</f>
        <v>0</v>
      </c>
      <c r="K192" s="149" t="s">
        <v>188</v>
      </c>
      <c r="L192" s="34"/>
      <c r="M192" s="154" t="s">
        <v>3</v>
      </c>
      <c r="N192" s="155" t="s">
        <v>42</v>
      </c>
      <c r="O192" s="54"/>
      <c r="P192" s="156">
        <f>O192*H192</f>
        <v>0</v>
      </c>
      <c r="Q192" s="156">
        <v>0.0003</v>
      </c>
      <c r="R192" s="156">
        <f>Q192*H192</f>
        <v>0.0011699999999999998</v>
      </c>
      <c r="S192" s="156">
        <v>0</v>
      </c>
      <c r="T192" s="157">
        <f>S192*H192</f>
        <v>0</v>
      </c>
      <c r="U192" s="33"/>
      <c r="V192" s="33"/>
      <c r="W192" s="33"/>
      <c r="X192" s="33"/>
      <c r="Y192" s="33"/>
      <c r="Z192" s="33"/>
      <c r="AA192" s="33"/>
      <c r="AB192" s="33"/>
      <c r="AC192" s="33"/>
      <c r="AD192" s="33"/>
      <c r="AE192" s="33"/>
      <c r="AR192" s="158" t="s">
        <v>269</v>
      </c>
      <c r="AT192" s="158" t="s">
        <v>184</v>
      </c>
      <c r="AU192" s="158" t="s">
        <v>79</v>
      </c>
      <c r="AY192" s="18" t="s">
        <v>182</v>
      </c>
      <c r="BE192" s="159">
        <f>IF(N192="základní",J192,0)</f>
        <v>0</v>
      </c>
      <c r="BF192" s="159">
        <f>IF(N192="snížená",J192,0)</f>
        <v>0</v>
      </c>
      <c r="BG192" s="159">
        <f>IF(N192="zákl. přenesená",J192,0)</f>
        <v>0</v>
      </c>
      <c r="BH192" s="159">
        <f>IF(N192="sníž. přenesená",J192,0)</f>
        <v>0</v>
      </c>
      <c r="BI192" s="159">
        <f>IF(N192="nulová",J192,0)</f>
        <v>0</v>
      </c>
      <c r="BJ192" s="18" t="s">
        <v>15</v>
      </c>
      <c r="BK192" s="159">
        <f>ROUND(I192*H192,2)</f>
        <v>0</v>
      </c>
      <c r="BL192" s="18" t="s">
        <v>269</v>
      </c>
      <c r="BM192" s="158" t="s">
        <v>898</v>
      </c>
    </row>
    <row r="193" spans="1:65" s="2" customFormat="1" ht="21.75" customHeight="1">
      <c r="A193" s="33"/>
      <c r="B193" s="146"/>
      <c r="C193" s="147" t="s">
        <v>402</v>
      </c>
      <c r="D193" s="342" t="s">
        <v>184</v>
      </c>
      <c r="E193" s="148" t="s">
        <v>407</v>
      </c>
      <c r="F193" s="149" t="s">
        <v>408</v>
      </c>
      <c r="G193" s="150" t="s">
        <v>194</v>
      </c>
      <c r="H193" s="151">
        <v>0.7</v>
      </c>
      <c r="I193" s="152"/>
      <c r="J193" s="153">
        <f>ROUND(I193*H193,2)</f>
        <v>0</v>
      </c>
      <c r="K193" s="149" t="s">
        <v>188</v>
      </c>
      <c r="L193" s="34"/>
      <c r="M193" s="154" t="s">
        <v>3</v>
      </c>
      <c r="N193" s="155" t="s">
        <v>42</v>
      </c>
      <c r="O193" s="54"/>
      <c r="P193" s="156">
        <f>O193*H193</f>
        <v>0</v>
      </c>
      <c r="Q193" s="156">
        <v>4E-05</v>
      </c>
      <c r="R193" s="156">
        <f>Q193*H193</f>
        <v>2.8E-05</v>
      </c>
      <c r="S193" s="156">
        <v>0</v>
      </c>
      <c r="T193" s="157">
        <f>S193*H193</f>
        <v>0</v>
      </c>
      <c r="U193" s="33"/>
      <c r="V193" s="33"/>
      <c r="W193" s="33"/>
      <c r="X193" s="33"/>
      <c r="Y193" s="33"/>
      <c r="Z193" s="33"/>
      <c r="AA193" s="33"/>
      <c r="AB193" s="33"/>
      <c r="AC193" s="33"/>
      <c r="AD193" s="33"/>
      <c r="AE193" s="33"/>
      <c r="AR193" s="158" t="s">
        <v>269</v>
      </c>
      <c r="AT193" s="158" t="s">
        <v>184</v>
      </c>
      <c r="AU193" s="158" t="s">
        <v>79</v>
      </c>
      <c r="AY193" s="18" t="s">
        <v>182</v>
      </c>
      <c r="BE193" s="159">
        <f>IF(N193="základní",J193,0)</f>
        <v>0</v>
      </c>
      <c r="BF193" s="159">
        <f>IF(N193="snížená",J193,0)</f>
        <v>0</v>
      </c>
      <c r="BG193" s="159">
        <f>IF(N193="zákl. přenesená",J193,0)</f>
        <v>0</v>
      </c>
      <c r="BH193" s="159">
        <f>IF(N193="sníž. přenesená",J193,0)</f>
        <v>0</v>
      </c>
      <c r="BI193" s="159">
        <f>IF(N193="nulová",J193,0)</f>
        <v>0</v>
      </c>
      <c r="BJ193" s="18" t="s">
        <v>15</v>
      </c>
      <c r="BK193" s="159">
        <f>ROUND(I193*H193,2)</f>
        <v>0</v>
      </c>
      <c r="BL193" s="18" t="s">
        <v>269</v>
      </c>
      <c r="BM193" s="158" t="s">
        <v>899</v>
      </c>
    </row>
    <row r="194" spans="1:65" s="2" customFormat="1" ht="16.5" customHeight="1">
      <c r="A194" s="33"/>
      <c r="B194" s="146"/>
      <c r="C194" s="184" t="s">
        <v>406</v>
      </c>
      <c r="D194" s="345" t="s">
        <v>341</v>
      </c>
      <c r="E194" s="185" t="s">
        <v>412</v>
      </c>
      <c r="F194" s="186" t="s">
        <v>413</v>
      </c>
      <c r="G194" s="187" t="s">
        <v>194</v>
      </c>
      <c r="H194" s="188">
        <v>0.77</v>
      </c>
      <c r="I194" s="189"/>
      <c r="J194" s="190">
        <f>ROUND(I194*H194,2)</f>
        <v>0</v>
      </c>
      <c r="K194" s="186" t="s">
        <v>188</v>
      </c>
      <c r="L194" s="191"/>
      <c r="M194" s="192" t="s">
        <v>3</v>
      </c>
      <c r="N194" s="193" t="s">
        <v>42</v>
      </c>
      <c r="O194" s="54"/>
      <c r="P194" s="156">
        <f>O194*H194</f>
        <v>0</v>
      </c>
      <c r="Q194" s="156">
        <v>0.00017</v>
      </c>
      <c r="R194" s="156">
        <f>Q194*H194</f>
        <v>0.0001309</v>
      </c>
      <c r="S194" s="156">
        <v>0</v>
      </c>
      <c r="T194" s="157">
        <f>S194*H194</f>
        <v>0</v>
      </c>
      <c r="U194" s="33"/>
      <c r="V194" s="33"/>
      <c r="W194" s="33"/>
      <c r="X194" s="33"/>
      <c r="Y194" s="33"/>
      <c r="Z194" s="33"/>
      <c r="AA194" s="33"/>
      <c r="AB194" s="33"/>
      <c r="AC194" s="33"/>
      <c r="AD194" s="33"/>
      <c r="AE194" s="33"/>
      <c r="AR194" s="158" t="s">
        <v>344</v>
      </c>
      <c r="AT194" s="158" t="s">
        <v>341</v>
      </c>
      <c r="AU194" s="158" t="s">
        <v>79</v>
      </c>
      <c r="AY194" s="18" t="s">
        <v>182</v>
      </c>
      <c r="BE194" s="159">
        <f>IF(N194="základní",J194,0)</f>
        <v>0</v>
      </c>
      <c r="BF194" s="159">
        <f>IF(N194="snížená",J194,0)</f>
        <v>0</v>
      </c>
      <c r="BG194" s="159">
        <f>IF(N194="zákl. přenesená",J194,0)</f>
        <v>0</v>
      </c>
      <c r="BH194" s="159">
        <f>IF(N194="sníž. přenesená",J194,0)</f>
        <v>0</v>
      </c>
      <c r="BI194" s="159">
        <f>IF(N194="nulová",J194,0)</f>
        <v>0</v>
      </c>
      <c r="BJ194" s="18" t="s">
        <v>15</v>
      </c>
      <c r="BK194" s="159">
        <f>ROUND(I194*H194,2)</f>
        <v>0</v>
      </c>
      <c r="BL194" s="18" t="s">
        <v>269</v>
      </c>
      <c r="BM194" s="158" t="s">
        <v>900</v>
      </c>
    </row>
    <row r="195" spans="2:51" s="13" customFormat="1" ht="12">
      <c r="B195" s="160"/>
      <c r="D195" s="343" t="s">
        <v>190</v>
      </c>
      <c r="F195" s="162" t="s">
        <v>700</v>
      </c>
      <c r="H195" s="163">
        <v>0.77</v>
      </c>
      <c r="I195" s="164"/>
      <c r="L195" s="160"/>
      <c r="M195" s="165"/>
      <c r="N195" s="166"/>
      <c r="O195" s="166"/>
      <c r="P195" s="166"/>
      <c r="Q195" s="166"/>
      <c r="R195" s="166"/>
      <c r="S195" s="166"/>
      <c r="T195" s="167"/>
      <c r="AT195" s="161" t="s">
        <v>190</v>
      </c>
      <c r="AU195" s="161" t="s">
        <v>79</v>
      </c>
      <c r="AV195" s="13" t="s">
        <v>79</v>
      </c>
      <c r="AW195" s="13" t="s">
        <v>4</v>
      </c>
      <c r="AX195" s="13" t="s">
        <v>15</v>
      </c>
      <c r="AY195" s="161" t="s">
        <v>182</v>
      </c>
    </row>
    <row r="196" spans="1:65" s="2" customFormat="1" ht="44.25" customHeight="1">
      <c r="A196" s="33"/>
      <c r="B196" s="146"/>
      <c r="C196" s="147" t="s">
        <v>411</v>
      </c>
      <c r="D196" s="342" t="s">
        <v>184</v>
      </c>
      <c r="E196" s="148" t="s">
        <v>836</v>
      </c>
      <c r="F196" s="149" t="s">
        <v>837</v>
      </c>
      <c r="G196" s="150" t="s">
        <v>290</v>
      </c>
      <c r="H196" s="183"/>
      <c r="I196" s="152"/>
      <c r="J196" s="153">
        <f>ROUND(I196*H196,2)</f>
        <v>0</v>
      </c>
      <c r="K196" s="149" t="s">
        <v>188</v>
      </c>
      <c r="L196" s="34"/>
      <c r="M196" s="154" t="s">
        <v>3</v>
      </c>
      <c r="N196" s="155" t="s">
        <v>42</v>
      </c>
      <c r="O196" s="54"/>
      <c r="P196" s="156">
        <f>O196*H196</f>
        <v>0</v>
      </c>
      <c r="Q196" s="156">
        <v>0</v>
      </c>
      <c r="R196" s="156">
        <f>Q196*H196</f>
        <v>0</v>
      </c>
      <c r="S196" s="156">
        <v>0</v>
      </c>
      <c r="T196" s="157">
        <f>S196*H196</f>
        <v>0</v>
      </c>
      <c r="U196" s="33"/>
      <c r="V196" s="33"/>
      <c r="W196" s="33"/>
      <c r="X196" s="33"/>
      <c r="Y196" s="33"/>
      <c r="Z196" s="33"/>
      <c r="AA196" s="33"/>
      <c r="AB196" s="33"/>
      <c r="AC196" s="33"/>
      <c r="AD196" s="33"/>
      <c r="AE196" s="33"/>
      <c r="AR196" s="158" t="s">
        <v>269</v>
      </c>
      <c r="AT196" s="158" t="s">
        <v>184</v>
      </c>
      <c r="AU196" s="158" t="s">
        <v>79</v>
      </c>
      <c r="AY196" s="18" t="s">
        <v>182</v>
      </c>
      <c r="BE196" s="159">
        <f>IF(N196="základní",J196,0)</f>
        <v>0</v>
      </c>
      <c r="BF196" s="159">
        <f>IF(N196="snížená",J196,0)</f>
        <v>0</v>
      </c>
      <c r="BG196" s="159">
        <f>IF(N196="zákl. přenesená",J196,0)</f>
        <v>0</v>
      </c>
      <c r="BH196" s="159">
        <f>IF(N196="sníž. přenesená",J196,0)</f>
        <v>0</v>
      </c>
      <c r="BI196" s="159">
        <f>IF(N196="nulová",J196,0)</f>
        <v>0</v>
      </c>
      <c r="BJ196" s="18" t="s">
        <v>15</v>
      </c>
      <c r="BK196" s="159">
        <f>ROUND(I196*H196,2)</f>
        <v>0</v>
      </c>
      <c r="BL196" s="18" t="s">
        <v>269</v>
      </c>
      <c r="BM196" s="158" t="s">
        <v>901</v>
      </c>
    </row>
    <row r="197" spans="2:63" s="12" customFormat="1" ht="22.9" customHeight="1">
      <c r="B197" s="133"/>
      <c r="D197" s="344" t="s">
        <v>70</v>
      </c>
      <c r="E197" s="144" t="s">
        <v>420</v>
      </c>
      <c r="F197" s="144" t="s">
        <v>421</v>
      </c>
      <c r="I197" s="136"/>
      <c r="J197" s="145">
        <f>BK197</f>
        <v>0</v>
      </c>
      <c r="L197" s="133"/>
      <c r="M197" s="138"/>
      <c r="N197" s="139"/>
      <c r="O197" s="139"/>
      <c r="P197" s="140">
        <f>SUM(P198:P223)</f>
        <v>0</v>
      </c>
      <c r="Q197" s="139"/>
      <c r="R197" s="140">
        <f>SUM(R198:R223)</f>
        <v>0.06934299999999999</v>
      </c>
      <c r="S197" s="139"/>
      <c r="T197" s="141">
        <f>SUM(T198:T223)</f>
        <v>1.1899</v>
      </c>
      <c r="AR197" s="134" t="s">
        <v>79</v>
      </c>
      <c r="AT197" s="142" t="s">
        <v>70</v>
      </c>
      <c r="AU197" s="142" t="s">
        <v>15</v>
      </c>
      <c r="AY197" s="134" t="s">
        <v>182</v>
      </c>
      <c r="BK197" s="143">
        <f>SUM(BK198:BK223)</f>
        <v>0</v>
      </c>
    </row>
    <row r="198" spans="1:65" s="2" customFormat="1" ht="24">
      <c r="A198" s="33"/>
      <c r="B198" s="146"/>
      <c r="C198" s="147" t="s">
        <v>416</v>
      </c>
      <c r="D198" s="342" t="s">
        <v>184</v>
      </c>
      <c r="E198" s="148" t="s">
        <v>423</v>
      </c>
      <c r="F198" s="149" t="s">
        <v>424</v>
      </c>
      <c r="G198" s="150" t="s">
        <v>187</v>
      </c>
      <c r="H198" s="151">
        <v>14.6</v>
      </c>
      <c r="I198" s="152"/>
      <c r="J198" s="153">
        <f>ROUND(I198*H198,2)</f>
        <v>0</v>
      </c>
      <c r="K198" s="149" t="s">
        <v>188</v>
      </c>
      <c r="L198" s="34"/>
      <c r="M198" s="154" t="s">
        <v>3</v>
      </c>
      <c r="N198" s="155" t="s">
        <v>42</v>
      </c>
      <c r="O198" s="54"/>
      <c r="P198" s="156">
        <f>O198*H198</f>
        <v>0</v>
      </c>
      <c r="Q198" s="156">
        <v>0</v>
      </c>
      <c r="R198" s="156">
        <f>Q198*H198</f>
        <v>0</v>
      </c>
      <c r="S198" s="156">
        <v>0.0815</v>
      </c>
      <c r="T198" s="157">
        <f>S198*H198</f>
        <v>1.1899</v>
      </c>
      <c r="U198" s="33"/>
      <c r="V198" s="33"/>
      <c r="W198" s="33"/>
      <c r="X198" s="33"/>
      <c r="Y198" s="33"/>
      <c r="Z198" s="33"/>
      <c r="AA198" s="33"/>
      <c r="AB198" s="33"/>
      <c r="AC198" s="33"/>
      <c r="AD198" s="33"/>
      <c r="AE198" s="33"/>
      <c r="AR198" s="158" t="s">
        <v>269</v>
      </c>
      <c r="AT198" s="158" t="s">
        <v>184</v>
      </c>
      <c r="AU198" s="158" t="s">
        <v>79</v>
      </c>
      <c r="AY198" s="18" t="s">
        <v>182</v>
      </c>
      <c r="BE198" s="159">
        <f>IF(N198="základní",J198,0)</f>
        <v>0</v>
      </c>
      <c r="BF198" s="159">
        <f>IF(N198="snížená",J198,0)</f>
        <v>0</v>
      </c>
      <c r="BG198" s="159">
        <f>IF(N198="zákl. přenesená",J198,0)</f>
        <v>0</v>
      </c>
      <c r="BH198" s="159">
        <f>IF(N198="sníž. přenesená",J198,0)</f>
        <v>0</v>
      </c>
      <c r="BI198" s="159">
        <f>IF(N198="nulová",J198,0)</f>
        <v>0</v>
      </c>
      <c r="BJ198" s="18" t="s">
        <v>15</v>
      </c>
      <c r="BK198" s="159">
        <f>ROUND(I198*H198,2)</f>
        <v>0</v>
      </c>
      <c r="BL198" s="18" t="s">
        <v>269</v>
      </c>
      <c r="BM198" s="158" t="s">
        <v>902</v>
      </c>
    </row>
    <row r="199" spans="2:51" s="13" customFormat="1" ht="12">
      <c r="B199" s="160"/>
      <c r="D199" s="343" t="s">
        <v>190</v>
      </c>
      <c r="E199" s="161" t="s">
        <v>3</v>
      </c>
      <c r="F199" s="162" t="s">
        <v>703</v>
      </c>
      <c r="H199" s="163">
        <v>16</v>
      </c>
      <c r="I199" s="164"/>
      <c r="L199" s="160"/>
      <c r="M199" s="165"/>
      <c r="N199" s="166"/>
      <c r="O199" s="166"/>
      <c r="P199" s="166"/>
      <c r="Q199" s="166"/>
      <c r="R199" s="166"/>
      <c r="S199" s="166"/>
      <c r="T199" s="167"/>
      <c r="AT199" s="161" t="s">
        <v>190</v>
      </c>
      <c r="AU199" s="161" t="s">
        <v>79</v>
      </c>
      <c r="AV199" s="13" t="s">
        <v>79</v>
      </c>
      <c r="AW199" s="13" t="s">
        <v>33</v>
      </c>
      <c r="AX199" s="13" t="s">
        <v>71</v>
      </c>
      <c r="AY199" s="161" t="s">
        <v>182</v>
      </c>
    </row>
    <row r="200" spans="2:51" s="13" customFormat="1" ht="12">
      <c r="B200" s="160"/>
      <c r="D200" s="343" t="s">
        <v>190</v>
      </c>
      <c r="E200" s="161" t="s">
        <v>3</v>
      </c>
      <c r="F200" s="162" t="s">
        <v>658</v>
      </c>
      <c r="H200" s="163">
        <v>-1.4</v>
      </c>
      <c r="I200" s="164"/>
      <c r="L200" s="160"/>
      <c r="M200" s="165"/>
      <c r="N200" s="166"/>
      <c r="O200" s="166"/>
      <c r="P200" s="166"/>
      <c r="Q200" s="166"/>
      <c r="R200" s="166"/>
      <c r="S200" s="166"/>
      <c r="T200" s="167"/>
      <c r="AT200" s="161" t="s">
        <v>190</v>
      </c>
      <c r="AU200" s="161" t="s">
        <v>79</v>
      </c>
      <c r="AV200" s="13" t="s">
        <v>79</v>
      </c>
      <c r="AW200" s="13" t="s">
        <v>33</v>
      </c>
      <c r="AX200" s="13" t="s">
        <v>71</v>
      </c>
      <c r="AY200" s="161" t="s">
        <v>182</v>
      </c>
    </row>
    <row r="201" spans="2:51" s="14" customFormat="1" ht="12">
      <c r="B201" s="168"/>
      <c r="D201" s="343" t="s">
        <v>190</v>
      </c>
      <c r="E201" s="169" t="s">
        <v>3</v>
      </c>
      <c r="F201" s="170" t="s">
        <v>198</v>
      </c>
      <c r="H201" s="171">
        <v>14.6</v>
      </c>
      <c r="I201" s="172"/>
      <c r="L201" s="168"/>
      <c r="M201" s="173"/>
      <c r="N201" s="174"/>
      <c r="O201" s="174"/>
      <c r="P201" s="174"/>
      <c r="Q201" s="174"/>
      <c r="R201" s="174"/>
      <c r="S201" s="174"/>
      <c r="T201" s="175"/>
      <c r="AT201" s="169" t="s">
        <v>190</v>
      </c>
      <c r="AU201" s="169" t="s">
        <v>79</v>
      </c>
      <c r="AV201" s="14" t="s">
        <v>87</v>
      </c>
      <c r="AW201" s="14" t="s">
        <v>33</v>
      </c>
      <c r="AX201" s="14" t="s">
        <v>15</v>
      </c>
      <c r="AY201" s="169" t="s">
        <v>182</v>
      </c>
    </row>
    <row r="202" spans="1:65" s="2" customFormat="1" ht="44.25" customHeight="1">
      <c r="A202" s="33"/>
      <c r="B202" s="146"/>
      <c r="C202" s="147" t="s">
        <v>422</v>
      </c>
      <c r="D202" s="342" t="s">
        <v>184</v>
      </c>
      <c r="E202" s="148" t="s">
        <v>428</v>
      </c>
      <c r="F202" s="149" t="s">
        <v>429</v>
      </c>
      <c r="G202" s="150" t="s">
        <v>187</v>
      </c>
      <c r="H202" s="151">
        <v>17.8</v>
      </c>
      <c r="I202" s="152"/>
      <c r="J202" s="153">
        <f>ROUND(I202*H202,2)</f>
        <v>0</v>
      </c>
      <c r="K202" s="149" t="s">
        <v>188</v>
      </c>
      <c r="L202" s="34"/>
      <c r="M202" s="154" t="s">
        <v>3</v>
      </c>
      <c r="N202" s="155" t="s">
        <v>42</v>
      </c>
      <c r="O202" s="54"/>
      <c r="P202" s="156">
        <f>O202*H202</f>
        <v>0</v>
      </c>
      <c r="Q202" s="156">
        <v>0.0029</v>
      </c>
      <c r="R202" s="156">
        <f>Q202*H202</f>
        <v>0.05162</v>
      </c>
      <c r="S202" s="156">
        <v>0</v>
      </c>
      <c r="T202" s="157">
        <f>S202*H202</f>
        <v>0</v>
      </c>
      <c r="U202" s="33"/>
      <c r="V202" s="33"/>
      <c r="W202" s="33"/>
      <c r="X202" s="33"/>
      <c r="Y202" s="33"/>
      <c r="Z202" s="33"/>
      <c r="AA202" s="33"/>
      <c r="AB202" s="33"/>
      <c r="AC202" s="33"/>
      <c r="AD202" s="33"/>
      <c r="AE202" s="33"/>
      <c r="AR202" s="158" t="s">
        <v>269</v>
      </c>
      <c r="AT202" s="158" t="s">
        <v>184</v>
      </c>
      <c r="AU202" s="158" t="s">
        <v>79</v>
      </c>
      <c r="AY202" s="18" t="s">
        <v>182</v>
      </c>
      <c r="BE202" s="159">
        <f>IF(N202="základní",J202,0)</f>
        <v>0</v>
      </c>
      <c r="BF202" s="159">
        <f>IF(N202="snížená",J202,0)</f>
        <v>0</v>
      </c>
      <c r="BG202" s="159">
        <f>IF(N202="zákl. přenesená",J202,0)</f>
        <v>0</v>
      </c>
      <c r="BH202" s="159">
        <f>IF(N202="sníž. přenesená",J202,0)</f>
        <v>0</v>
      </c>
      <c r="BI202" s="159">
        <f>IF(N202="nulová",J202,0)</f>
        <v>0</v>
      </c>
      <c r="BJ202" s="18" t="s">
        <v>15</v>
      </c>
      <c r="BK202" s="159">
        <f>ROUND(I202*H202,2)</f>
        <v>0</v>
      </c>
      <c r="BL202" s="18" t="s">
        <v>269</v>
      </c>
      <c r="BM202" s="158" t="s">
        <v>903</v>
      </c>
    </row>
    <row r="203" spans="2:51" s="13" customFormat="1" ht="12">
      <c r="B203" s="160"/>
      <c r="D203" s="343" t="s">
        <v>190</v>
      </c>
      <c r="E203" s="161" t="s">
        <v>3</v>
      </c>
      <c r="F203" s="162" t="s">
        <v>645</v>
      </c>
      <c r="H203" s="163">
        <v>19.2</v>
      </c>
      <c r="I203" s="164"/>
      <c r="L203" s="160"/>
      <c r="M203" s="165"/>
      <c r="N203" s="166"/>
      <c r="O203" s="166"/>
      <c r="P203" s="166"/>
      <c r="Q203" s="166"/>
      <c r="R203" s="166"/>
      <c r="S203" s="166"/>
      <c r="T203" s="167"/>
      <c r="AT203" s="161" t="s">
        <v>190</v>
      </c>
      <c r="AU203" s="161" t="s">
        <v>79</v>
      </c>
      <c r="AV203" s="13" t="s">
        <v>79</v>
      </c>
      <c r="AW203" s="13" t="s">
        <v>33</v>
      </c>
      <c r="AX203" s="13" t="s">
        <v>71</v>
      </c>
      <c r="AY203" s="161" t="s">
        <v>182</v>
      </c>
    </row>
    <row r="204" spans="2:51" s="13" customFormat="1" ht="12">
      <c r="B204" s="160"/>
      <c r="D204" s="343" t="s">
        <v>190</v>
      </c>
      <c r="E204" s="161" t="s">
        <v>3</v>
      </c>
      <c r="F204" s="162" t="s">
        <v>658</v>
      </c>
      <c r="H204" s="163">
        <v>-1.4</v>
      </c>
      <c r="I204" s="164"/>
      <c r="L204" s="160"/>
      <c r="M204" s="165"/>
      <c r="N204" s="166"/>
      <c r="O204" s="166"/>
      <c r="P204" s="166"/>
      <c r="Q204" s="166"/>
      <c r="R204" s="166"/>
      <c r="S204" s="166"/>
      <c r="T204" s="167"/>
      <c r="AT204" s="161" t="s">
        <v>190</v>
      </c>
      <c r="AU204" s="161" t="s">
        <v>79</v>
      </c>
      <c r="AV204" s="13" t="s">
        <v>79</v>
      </c>
      <c r="AW204" s="13" t="s">
        <v>33</v>
      </c>
      <c r="AX204" s="13" t="s">
        <v>71</v>
      </c>
      <c r="AY204" s="161" t="s">
        <v>182</v>
      </c>
    </row>
    <row r="205" spans="2:51" s="14" customFormat="1" ht="12">
      <c r="B205" s="168"/>
      <c r="D205" s="343" t="s">
        <v>190</v>
      </c>
      <c r="E205" s="169" t="s">
        <v>3</v>
      </c>
      <c r="F205" s="170" t="s">
        <v>198</v>
      </c>
      <c r="H205" s="171">
        <v>17.8</v>
      </c>
      <c r="I205" s="172"/>
      <c r="L205" s="168"/>
      <c r="M205" s="173"/>
      <c r="N205" s="174"/>
      <c r="O205" s="174"/>
      <c r="P205" s="174"/>
      <c r="Q205" s="174"/>
      <c r="R205" s="174"/>
      <c r="S205" s="174"/>
      <c r="T205" s="175"/>
      <c r="AT205" s="169" t="s">
        <v>190</v>
      </c>
      <c r="AU205" s="169" t="s">
        <v>79</v>
      </c>
      <c r="AV205" s="14" t="s">
        <v>87</v>
      </c>
      <c r="AW205" s="14" t="s">
        <v>33</v>
      </c>
      <c r="AX205" s="14" t="s">
        <v>15</v>
      </c>
      <c r="AY205" s="169" t="s">
        <v>182</v>
      </c>
    </row>
    <row r="206" spans="1:65" s="2" customFormat="1" ht="24">
      <c r="A206" s="33"/>
      <c r="B206" s="146"/>
      <c r="C206" s="184" t="s">
        <v>427</v>
      </c>
      <c r="D206" s="345" t="s">
        <v>341</v>
      </c>
      <c r="E206" s="185" t="s">
        <v>433</v>
      </c>
      <c r="F206" s="186" t="s">
        <v>434</v>
      </c>
      <c r="G206" s="187" t="s">
        <v>187</v>
      </c>
      <c r="H206" s="188">
        <v>19.58</v>
      </c>
      <c r="I206" s="189"/>
      <c r="J206" s="190">
        <f>ROUND(I206*H206,2)</f>
        <v>0</v>
      </c>
      <c r="K206" s="186" t="s">
        <v>3</v>
      </c>
      <c r="L206" s="191"/>
      <c r="M206" s="192" t="s">
        <v>3</v>
      </c>
      <c r="N206" s="193" t="s">
        <v>42</v>
      </c>
      <c r="O206" s="54"/>
      <c r="P206" s="156">
        <f>O206*H206</f>
        <v>0</v>
      </c>
      <c r="Q206" s="156">
        <v>0</v>
      </c>
      <c r="R206" s="156">
        <f>Q206*H206</f>
        <v>0</v>
      </c>
      <c r="S206" s="156">
        <v>0</v>
      </c>
      <c r="T206" s="157">
        <f>S206*H206</f>
        <v>0</v>
      </c>
      <c r="U206" s="33"/>
      <c r="V206" s="33"/>
      <c r="W206" s="33"/>
      <c r="X206" s="33"/>
      <c r="Y206" s="33"/>
      <c r="Z206" s="33"/>
      <c r="AA206" s="33"/>
      <c r="AB206" s="33"/>
      <c r="AC206" s="33"/>
      <c r="AD206" s="33"/>
      <c r="AE206" s="33"/>
      <c r="AR206" s="158" t="s">
        <v>344</v>
      </c>
      <c r="AT206" s="158" t="s">
        <v>341</v>
      </c>
      <c r="AU206" s="158" t="s">
        <v>79</v>
      </c>
      <c r="AY206" s="18" t="s">
        <v>182</v>
      </c>
      <c r="BE206" s="159">
        <f>IF(N206="základní",J206,0)</f>
        <v>0</v>
      </c>
      <c r="BF206" s="159">
        <f>IF(N206="snížená",J206,0)</f>
        <v>0</v>
      </c>
      <c r="BG206" s="159">
        <f>IF(N206="zákl. přenesená",J206,0)</f>
        <v>0</v>
      </c>
      <c r="BH206" s="159">
        <f>IF(N206="sníž. přenesená",J206,0)</f>
        <v>0</v>
      </c>
      <c r="BI206" s="159">
        <f>IF(N206="nulová",J206,0)</f>
        <v>0</v>
      </c>
      <c r="BJ206" s="18" t="s">
        <v>15</v>
      </c>
      <c r="BK206" s="159">
        <f>ROUND(I206*H206,2)</f>
        <v>0</v>
      </c>
      <c r="BL206" s="18" t="s">
        <v>269</v>
      </c>
      <c r="BM206" s="158" t="s">
        <v>904</v>
      </c>
    </row>
    <row r="207" spans="2:51" s="13" customFormat="1" ht="12">
      <c r="B207" s="160"/>
      <c r="D207" s="343" t="s">
        <v>190</v>
      </c>
      <c r="F207" s="162" t="s">
        <v>706</v>
      </c>
      <c r="H207" s="163">
        <v>19.58</v>
      </c>
      <c r="I207" s="164"/>
      <c r="L207" s="160"/>
      <c r="M207" s="165"/>
      <c r="N207" s="166"/>
      <c r="O207" s="166"/>
      <c r="P207" s="166"/>
      <c r="Q207" s="166"/>
      <c r="R207" s="166"/>
      <c r="S207" s="166"/>
      <c r="T207" s="167"/>
      <c r="AT207" s="161" t="s">
        <v>190</v>
      </c>
      <c r="AU207" s="161" t="s">
        <v>79</v>
      </c>
      <c r="AV207" s="13" t="s">
        <v>79</v>
      </c>
      <c r="AW207" s="13" t="s">
        <v>4</v>
      </c>
      <c r="AX207" s="13" t="s">
        <v>15</v>
      </c>
      <c r="AY207" s="161" t="s">
        <v>182</v>
      </c>
    </row>
    <row r="208" spans="1:65" s="2" customFormat="1" ht="24">
      <c r="A208" s="33"/>
      <c r="B208" s="146"/>
      <c r="C208" s="147" t="s">
        <v>432</v>
      </c>
      <c r="D208" s="342" t="s">
        <v>184</v>
      </c>
      <c r="E208" s="148" t="s">
        <v>438</v>
      </c>
      <c r="F208" s="149" t="s">
        <v>439</v>
      </c>
      <c r="G208" s="150" t="s">
        <v>187</v>
      </c>
      <c r="H208" s="151">
        <v>1.25</v>
      </c>
      <c r="I208" s="152"/>
      <c r="J208" s="153">
        <f>ROUND(I208*H208,2)</f>
        <v>0</v>
      </c>
      <c r="K208" s="149" t="s">
        <v>188</v>
      </c>
      <c r="L208" s="34"/>
      <c r="M208" s="154" t="s">
        <v>3</v>
      </c>
      <c r="N208" s="155" t="s">
        <v>42</v>
      </c>
      <c r="O208" s="54"/>
      <c r="P208" s="156">
        <f>O208*H208</f>
        <v>0</v>
      </c>
      <c r="Q208" s="156">
        <v>0.00057</v>
      </c>
      <c r="R208" s="156">
        <f>Q208*H208</f>
        <v>0.0007125</v>
      </c>
      <c r="S208" s="156">
        <v>0</v>
      </c>
      <c r="T208" s="157">
        <f>S208*H208</f>
        <v>0</v>
      </c>
      <c r="U208" s="33"/>
      <c r="V208" s="33"/>
      <c r="W208" s="33"/>
      <c r="X208" s="33"/>
      <c r="Y208" s="33"/>
      <c r="Z208" s="33"/>
      <c r="AA208" s="33"/>
      <c r="AB208" s="33"/>
      <c r="AC208" s="33"/>
      <c r="AD208" s="33"/>
      <c r="AE208" s="33"/>
      <c r="AR208" s="158" t="s">
        <v>269</v>
      </c>
      <c r="AT208" s="158" t="s">
        <v>184</v>
      </c>
      <c r="AU208" s="158" t="s">
        <v>79</v>
      </c>
      <c r="AY208" s="18" t="s">
        <v>182</v>
      </c>
      <c r="BE208" s="159">
        <f>IF(N208="základní",J208,0)</f>
        <v>0</v>
      </c>
      <c r="BF208" s="159">
        <f>IF(N208="snížená",J208,0)</f>
        <v>0</v>
      </c>
      <c r="BG208" s="159">
        <f>IF(N208="zákl. přenesená",J208,0)</f>
        <v>0</v>
      </c>
      <c r="BH208" s="159">
        <f>IF(N208="sníž. přenesená",J208,0)</f>
        <v>0</v>
      </c>
      <c r="BI208" s="159">
        <f>IF(N208="nulová",J208,0)</f>
        <v>0</v>
      </c>
      <c r="BJ208" s="18" t="s">
        <v>15</v>
      </c>
      <c r="BK208" s="159">
        <f>ROUND(I208*H208,2)</f>
        <v>0</v>
      </c>
      <c r="BL208" s="18" t="s">
        <v>269</v>
      </c>
      <c r="BM208" s="158" t="s">
        <v>905</v>
      </c>
    </row>
    <row r="209" spans="2:51" s="13" customFormat="1" ht="12">
      <c r="B209" s="160"/>
      <c r="D209" s="343" t="s">
        <v>190</v>
      </c>
      <c r="E209" s="161" t="s">
        <v>3</v>
      </c>
      <c r="F209" s="162" t="s">
        <v>708</v>
      </c>
      <c r="H209" s="163">
        <v>1.25</v>
      </c>
      <c r="I209" s="164"/>
      <c r="L209" s="160"/>
      <c r="M209" s="165"/>
      <c r="N209" s="166"/>
      <c r="O209" s="166"/>
      <c r="P209" s="166"/>
      <c r="Q209" s="166"/>
      <c r="R209" s="166"/>
      <c r="S209" s="166"/>
      <c r="T209" s="167"/>
      <c r="AT209" s="161" t="s">
        <v>190</v>
      </c>
      <c r="AU209" s="161" t="s">
        <v>79</v>
      </c>
      <c r="AV209" s="13" t="s">
        <v>79</v>
      </c>
      <c r="AW209" s="13" t="s">
        <v>33</v>
      </c>
      <c r="AX209" s="13" t="s">
        <v>15</v>
      </c>
      <c r="AY209" s="161" t="s">
        <v>182</v>
      </c>
    </row>
    <row r="210" spans="1:65" s="2" customFormat="1" ht="16.5" customHeight="1">
      <c r="A210" s="33"/>
      <c r="B210" s="146"/>
      <c r="C210" s="184" t="s">
        <v>437</v>
      </c>
      <c r="D210" s="345" t="s">
        <v>341</v>
      </c>
      <c r="E210" s="185" t="s">
        <v>443</v>
      </c>
      <c r="F210" s="186" t="s">
        <v>444</v>
      </c>
      <c r="G210" s="187" t="s">
        <v>187</v>
      </c>
      <c r="H210" s="188">
        <v>1.375</v>
      </c>
      <c r="I210" s="189"/>
      <c r="J210" s="190">
        <f>ROUND(I210*H210,2)</f>
        <v>0</v>
      </c>
      <c r="K210" s="186" t="s">
        <v>188</v>
      </c>
      <c r="L210" s="191"/>
      <c r="M210" s="192" t="s">
        <v>3</v>
      </c>
      <c r="N210" s="193" t="s">
        <v>42</v>
      </c>
      <c r="O210" s="54"/>
      <c r="P210" s="156">
        <f>O210*H210</f>
        <v>0</v>
      </c>
      <c r="Q210" s="156">
        <v>0.0075</v>
      </c>
      <c r="R210" s="156">
        <f>Q210*H210</f>
        <v>0.010312499999999999</v>
      </c>
      <c r="S210" s="156">
        <v>0</v>
      </c>
      <c r="T210" s="157">
        <f>S210*H210</f>
        <v>0</v>
      </c>
      <c r="U210" s="33"/>
      <c r="V210" s="33"/>
      <c r="W210" s="33"/>
      <c r="X210" s="33"/>
      <c r="Y210" s="33"/>
      <c r="Z210" s="33"/>
      <c r="AA210" s="33"/>
      <c r="AB210" s="33"/>
      <c r="AC210" s="33"/>
      <c r="AD210" s="33"/>
      <c r="AE210" s="33"/>
      <c r="AR210" s="158" t="s">
        <v>344</v>
      </c>
      <c r="AT210" s="158" t="s">
        <v>341</v>
      </c>
      <c r="AU210" s="158" t="s">
        <v>79</v>
      </c>
      <c r="AY210" s="18" t="s">
        <v>182</v>
      </c>
      <c r="BE210" s="159">
        <f>IF(N210="základní",J210,0)</f>
        <v>0</v>
      </c>
      <c r="BF210" s="159">
        <f>IF(N210="snížená",J210,0)</f>
        <v>0</v>
      </c>
      <c r="BG210" s="159">
        <f>IF(N210="zákl. přenesená",J210,0)</f>
        <v>0</v>
      </c>
      <c r="BH210" s="159">
        <f>IF(N210="sníž. přenesená",J210,0)</f>
        <v>0</v>
      </c>
      <c r="BI210" s="159">
        <f>IF(N210="nulová",J210,0)</f>
        <v>0</v>
      </c>
      <c r="BJ210" s="18" t="s">
        <v>15</v>
      </c>
      <c r="BK210" s="159">
        <f>ROUND(I210*H210,2)</f>
        <v>0</v>
      </c>
      <c r="BL210" s="18" t="s">
        <v>269</v>
      </c>
      <c r="BM210" s="158" t="s">
        <v>906</v>
      </c>
    </row>
    <row r="211" spans="2:51" s="13" customFormat="1" ht="12">
      <c r="B211" s="160"/>
      <c r="D211" s="343" t="s">
        <v>190</v>
      </c>
      <c r="F211" s="162" t="s">
        <v>710</v>
      </c>
      <c r="H211" s="163">
        <v>1.375</v>
      </c>
      <c r="I211" s="164"/>
      <c r="L211" s="160"/>
      <c r="M211" s="165"/>
      <c r="N211" s="166"/>
      <c r="O211" s="166"/>
      <c r="P211" s="166"/>
      <c r="Q211" s="166"/>
      <c r="R211" s="166"/>
      <c r="S211" s="166"/>
      <c r="T211" s="167"/>
      <c r="AT211" s="161" t="s">
        <v>190</v>
      </c>
      <c r="AU211" s="161" t="s">
        <v>79</v>
      </c>
      <c r="AV211" s="13" t="s">
        <v>79</v>
      </c>
      <c r="AW211" s="13" t="s">
        <v>4</v>
      </c>
      <c r="AX211" s="13" t="s">
        <v>15</v>
      </c>
      <c r="AY211" s="161" t="s">
        <v>182</v>
      </c>
    </row>
    <row r="212" spans="1:65" s="2" customFormat="1" ht="24">
      <c r="A212" s="33"/>
      <c r="B212" s="146"/>
      <c r="C212" s="147" t="s">
        <v>442</v>
      </c>
      <c r="D212" s="342" t="s">
        <v>184</v>
      </c>
      <c r="E212" s="148" t="s">
        <v>448</v>
      </c>
      <c r="F212" s="149" t="s">
        <v>449</v>
      </c>
      <c r="G212" s="150" t="s">
        <v>194</v>
      </c>
      <c r="H212" s="151">
        <v>2.15</v>
      </c>
      <c r="I212" s="152"/>
      <c r="J212" s="153">
        <f>ROUND(I212*H212,2)</f>
        <v>0</v>
      </c>
      <c r="K212" s="149" t="s">
        <v>188</v>
      </c>
      <c r="L212" s="34"/>
      <c r="M212" s="154" t="s">
        <v>3</v>
      </c>
      <c r="N212" s="155" t="s">
        <v>42</v>
      </c>
      <c r="O212" s="54"/>
      <c r="P212" s="156">
        <f>O212*H212</f>
        <v>0</v>
      </c>
      <c r="Q212" s="156">
        <v>0.00031</v>
      </c>
      <c r="R212" s="156">
        <f>Q212*H212</f>
        <v>0.0006665</v>
      </c>
      <c r="S212" s="156">
        <v>0</v>
      </c>
      <c r="T212" s="157">
        <f>S212*H212</f>
        <v>0</v>
      </c>
      <c r="U212" s="33"/>
      <c r="V212" s="33"/>
      <c r="W212" s="33"/>
      <c r="X212" s="33"/>
      <c r="Y212" s="33"/>
      <c r="Z212" s="33"/>
      <c r="AA212" s="33"/>
      <c r="AB212" s="33"/>
      <c r="AC212" s="33"/>
      <c r="AD212" s="33"/>
      <c r="AE212" s="33"/>
      <c r="AR212" s="158" t="s">
        <v>269</v>
      </c>
      <c r="AT212" s="158" t="s">
        <v>184</v>
      </c>
      <c r="AU212" s="158" t="s">
        <v>79</v>
      </c>
      <c r="AY212" s="18" t="s">
        <v>182</v>
      </c>
      <c r="BE212" s="159">
        <f>IF(N212="základní",J212,0)</f>
        <v>0</v>
      </c>
      <c r="BF212" s="159">
        <f>IF(N212="snížená",J212,0)</f>
        <v>0</v>
      </c>
      <c r="BG212" s="159">
        <f>IF(N212="zákl. přenesená",J212,0)</f>
        <v>0</v>
      </c>
      <c r="BH212" s="159">
        <f>IF(N212="sníž. přenesená",J212,0)</f>
        <v>0</v>
      </c>
      <c r="BI212" s="159">
        <f>IF(N212="nulová",J212,0)</f>
        <v>0</v>
      </c>
      <c r="BJ212" s="18" t="s">
        <v>15</v>
      </c>
      <c r="BK212" s="159">
        <f>ROUND(I212*H212,2)</f>
        <v>0</v>
      </c>
      <c r="BL212" s="18" t="s">
        <v>269</v>
      </c>
      <c r="BM212" s="158" t="s">
        <v>907</v>
      </c>
    </row>
    <row r="213" spans="2:51" s="13" customFormat="1" ht="12">
      <c r="B213" s="160"/>
      <c r="D213" s="343" t="s">
        <v>190</v>
      </c>
      <c r="E213" s="161" t="s">
        <v>3</v>
      </c>
      <c r="F213" s="162" t="s">
        <v>712</v>
      </c>
      <c r="H213" s="163">
        <v>2.15</v>
      </c>
      <c r="I213" s="164"/>
      <c r="L213" s="160"/>
      <c r="M213" s="165"/>
      <c r="N213" s="166"/>
      <c r="O213" s="166"/>
      <c r="P213" s="166"/>
      <c r="Q213" s="166"/>
      <c r="R213" s="166"/>
      <c r="S213" s="166"/>
      <c r="T213" s="167"/>
      <c r="AT213" s="161" t="s">
        <v>190</v>
      </c>
      <c r="AU213" s="161" t="s">
        <v>79</v>
      </c>
      <c r="AV213" s="13" t="s">
        <v>79</v>
      </c>
      <c r="AW213" s="13" t="s">
        <v>33</v>
      </c>
      <c r="AX213" s="13" t="s">
        <v>15</v>
      </c>
      <c r="AY213" s="161" t="s">
        <v>182</v>
      </c>
    </row>
    <row r="214" spans="1:65" s="2" customFormat="1" ht="16.5" customHeight="1">
      <c r="A214" s="33"/>
      <c r="B214" s="146"/>
      <c r="C214" s="147" t="s">
        <v>447</v>
      </c>
      <c r="D214" s="342" t="s">
        <v>184</v>
      </c>
      <c r="E214" s="148" t="s">
        <v>453</v>
      </c>
      <c r="F214" s="149" t="s">
        <v>454</v>
      </c>
      <c r="G214" s="150" t="s">
        <v>187</v>
      </c>
      <c r="H214" s="151">
        <v>17.8</v>
      </c>
      <c r="I214" s="152"/>
      <c r="J214" s="153">
        <f>ROUND(I214*H214,2)</f>
        <v>0</v>
      </c>
      <c r="K214" s="149" t="s">
        <v>188</v>
      </c>
      <c r="L214" s="34"/>
      <c r="M214" s="154" t="s">
        <v>3</v>
      </c>
      <c r="N214" s="155" t="s">
        <v>42</v>
      </c>
      <c r="O214" s="54"/>
      <c r="P214" s="156">
        <f>O214*H214</f>
        <v>0</v>
      </c>
      <c r="Q214" s="156">
        <v>0.0003</v>
      </c>
      <c r="R214" s="156">
        <f>Q214*H214</f>
        <v>0.00534</v>
      </c>
      <c r="S214" s="156">
        <v>0</v>
      </c>
      <c r="T214" s="157">
        <f>S214*H214</f>
        <v>0</v>
      </c>
      <c r="U214" s="33"/>
      <c r="V214" s="33"/>
      <c r="W214" s="33"/>
      <c r="X214" s="33"/>
      <c r="Y214" s="33"/>
      <c r="Z214" s="33"/>
      <c r="AA214" s="33"/>
      <c r="AB214" s="33"/>
      <c r="AC214" s="33"/>
      <c r="AD214" s="33"/>
      <c r="AE214" s="33"/>
      <c r="AR214" s="158" t="s">
        <v>269</v>
      </c>
      <c r="AT214" s="158" t="s">
        <v>184</v>
      </c>
      <c r="AU214" s="158" t="s">
        <v>79</v>
      </c>
      <c r="AY214" s="18" t="s">
        <v>182</v>
      </c>
      <c r="BE214" s="159">
        <f>IF(N214="základní",J214,0)</f>
        <v>0</v>
      </c>
      <c r="BF214" s="159">
        <f>IF(N214="snížená",J214,0)</f>
        <v>0</v>
      </c>
      <c r="BG214" s="159">
        <f>IF(N214="zákl. přenesená",J214,0)</f>
        <v>0</v>
      </c>
      <c r="BH214" s="159">
        <f>IF(N214="sníž. přenesená",J214,0)</f>
        <v>0</v>
      </c>
      <c r="BI214" s="159">
        <f>IF(N214="nulová",J214,0)</f>
        <v>0</v>
      </c>
      <c r="BJ214" s="18" t="s">
        <v>15</v>
      </c>
      <c r="BK214" s="159">
        <f>ROUND(I214*H214,2)</f>
        <v>0</v>
      </c>
      <c r="BL214" s="18" t="s">
        <v>269</v>
      </c>
      <c r="BM214" s="158" t="s">
        <v>908</v>
      </c>
    </row>
    <row r="215" spans="1:65" s="2" customFormat="1" ht="16.5" customHeight="1">
      <c r="A215" s="33"/>
      <c r="B215" s="146"/>
      <c r="C215" s="147" t="s">
        <v>452</v>
      </c>
      <c r="D215" s="342" t="s">
        <v>184</v>
      </c>
      <c r="E215" s="148" t="s">
        <v>457</v>
      </c>
      <c r="F215" s="149" t="s">
        <v>458</v>
      </c>
      <c r="G215" s="150" t="s">
        <v>194</v>
      </c>
      <c r="H215" s="151">
        <v>23.05</v>
      </c>
      <c r="I215" s="152"/>
      <c r="J215" s="153">
        <f>ROUND(I215*H215,2)</f>
        <v>0</v>
      </c>
      <c r="K215" s="149" t="s">
        <v>188</v>
      </c>
      <c r="L215" s="34"/>
      <c r="M215" s="154" t="s">
        <v>3</v>
      </c>
      <c r="N215" s="155" t="s">
        <v>42</v>
      </c>
      <c r="O215" s="54"/>
      <c r="P215" s="156">
        <f>O215*H215</f>
        <v>0</v>
      </c>
      <c r="Q215" s="156">
        <v>3E-05</v>
      </c>
      <c r="R215" s="156">
        <f>Q215*H215</f>
        <v>0.0006915000000000001</v>
      </c>
      <c r="S215" s="156">
        <v>0</v>
      </c>
      <c r="T215" s="157">
        <f>S215*H215</f>
        <v>0</v>
      </c>
      <c r="U215" s="33"/>
      <c r="V215" s="33"/>
      <c r="W215" s="33"/>
      <c r="X215" s="33"/>
      <c r="Y215" s="33"/>
      <c r="Z215" s="33"/>
      <c r="AA215" s="33"/>
      <c r="AB215" s="33"/>
      <c r="AC215" s="33"/>
      <c r="AD215" s="33"/>
      <c r="AE215" s="33"/>
      <c r="AR215" s="158" t="s">
        <v>269</v>
      </c>
      <c r="AT215" s="158" t="s">
        <v>184</v>
      </c>
      <c r="AU215" s="158" t="s">
        <v>79</v>
      </c>
      <c r="AY215" s="18" t="s">
        <v>182</v>
      </c>
      <c r="BE215" s="159">
        <f>IF(N215="základní",J215,0)</f>
        <v>0</v>
      </c>
      <c r="BF215" s="159">
        <f>IF(N215="snížená",J215,0)</f>
        <v>0</v>
      </c>
      <c r="BG215" s="159">
        <f>IF(N215="zákl. přenesená",J215,0)</f>
        <v>0</v>
      </c>
      <c r="BH215" s="159">
        <f>IF(N215="sníž. přenesená",J215,0)</f>
        <v>0</v>
      </c>
      <c r="BI215" s="159">
        <f>IF(N215="nulová",J215,0)</f>
        <v>0</v>
      </c>
      <c r="BJ215" s="18" t="s">
        <v>15</v>
      </c>
      <c r="BK215" s="159">
        <f>ROUND(I215*H215,2)</f>
        <v>0</v>
      </c>
      <c r="BL215" s="18" t="s">
        <v>269</v>
      </c>
      <c r="BM215" s="158" t="s">
        <v>909</v>
      </c>
    </row>
    <row r="216" spans="2:51" s="15" customFormat="1" ht="12">
      <c r="B216" s="176"/>
      <c r="D216" s="343" t="s">
        <v>190</v>
      </c>
      <c r="E216" s="177" t="s">
        <v>3</v>
      </c>
      <c r="F216" s="178" t="s">
        <v>460</v>
      </c>
      <c r="H216" s="177" t="s">
        <v>3</v>
      </c>
      <c r="I216" s="179"/>
      <c r="L216" s="176"/>
      <c r="M216" s="180"/>
      <c r="N216" s="181"/>
      <c r="O216" s="181"/>
      <c r="P216" s="181"/>
      <c r="Q216" s="181"/>
      <c r="R216" s="181"/>
      <c r="S216" s="181"/>
      <c r="T216" s="182"/>
      <c r="AT216" s="177" t="s">
        <v>190</v>
      </c>
      <c r="AU216" s="177" t="s">
        <v>79</v>
      </c>
      <c r="AV216" s="15" t="s">
        <v>15</v>
      </c>
      <c r="AW216" s="15" t="s">
        <v>33</v>
      </c>
      <c r="AX216" s="15" t="s">
        <v>71</v>
      </c>
      <c r="AY216" s="177" t="s">
        <v>182</v>
      </c>
    </row>
    <row r="217" spans="2:51" s="13" customFormat="1" ht="12">
      <c r="B217" s="160"/>
      <c r="D217" s="343" t="s">
        <v>190</v>
      </c>
      <c r="E217" s="161" t="s">
        <v>3</v>
      </c>
      <c r="F217" s="162" t="s">
        <v>715</v>
      </c>
      <c r="H217" s="163">
        <v>7.3</v>
      </c>
      <c r="I217" s="164"/>
      <c r="L217" s="160"/>
      <c r="M217" s="165"/>
      <c r="N217" s="166"/>
      <c r="O217" s="166"/>
      <c r="P217" s="166"/>
      <c r="Q217" s="166"/>
      <c r="R217" s="166"/>
      <c r="S217" s="166"/>
      <c r="T217" s="167"/>
      <c r="AT217" s="161" t="s">
        <v>190</v>
      </c>
      <c r="AU217" s="161" t="s">
        <v>79</v>
      </c>
      <c r="AV217" s="13" t="s">
        <v>79</v>
      </c>
      <c r="AW217" s="13" t="s">
        <v>33</v>
      </c>
      <c r="AX217" s="13" t="s">
        <v>71</v>
      </c>
      <c r="AY217" s="161" t="s">
        <v>182</v>
      </c>
    </row>
    <row r="218" spans="2:51" s="15" customFormat="1" ht="12">
      <c r="B218" s="176"/>
      <c r="D218" s="343" t="s">
        <v>190</v>
      </c>
      <c r="E218" s="177" t="s">
        <v>3</v>
      </c>
      <c r="F218" s="178" t="s">
        <v>462</v>
      </c>
      <c r="H218" s="177" t="s">
        <v>3</v>
      </c>
      <c r="I218" s="179"/>
      <c r="L218" s="176"/>
      <c r="M218" s="180"/>
      <c r="N218" s="181"/>
      <c r="O218" s="181"/>
      <c r="P218" s="181"/>
      <c r="Q218" s="181"/>
      <c r="R218" s="181"/>
      <c r="S218" s="181"/>
      <c r="T218" s="182"/>
      <c r="AT218" s="177" t="s">
        <v>190</v>
      </c>
      <c r="AU218" s="177" t="s">
        <v>79</v>
      </c>
      <c r="AV218" s="15" t="s">
        <v>15</v>
      </c>
      <c r="AW218" s="15" t="s">
        <v>33</v>
      </c>
      <c r="AX218" s="15" t="s">
        <v>71</v>
      </c>
      <c r="AY218" s="177" t="s">
        <v>182</v>
      </c>
    </row>
    <row r="219" spans="2:51" s="13" customFormat="1" ht="12">
      <c r="B219" s="160"/>
      <c r="D219" s="343" t="s">
        <v>190</v>
      </c>
      <c r="E219" s="161" t="s">
        <v>3</v>
      </c>
      <c r="F219" s="162" t="s">
        <v>716</v>
      </c>
      <c r="H219" s="163">
        <v>11.75</v>
      </c>
      <c r="I219" s="164"/>
      <c r="L219" s="160"/>
      <c r="M219" s="165"/>
      <c r="N219" s="166"/>
      <c r="O219" s="166"/>
      <c r="P219" s="166"/>
      <c r="Q219" s="166"/>
      <c r="R219" s="166"/>
      <c r="S219" s="166"/>
      <c r="T219" s="167"/>
      <c r="AT219" s="161" t="s">
        <v>190</v>
      </c>
      <c r="AU219" s="161" t="s">
        <v>79</v>
      </c>
      <c r="AV219" s="13" t="s">
        <v>79</v>
      </c>
      <c r="AW219" s="13" t="s">
        <v>33</v>
      </c>
      <c r="AX219" s="13" t="s">
        <v>71</v>
      </c>
      <c r="AY219" s="161" t="s">
        <v>182</v>
      </c>
    </row>
    <row r="220" spans="2:51" s="15" customFormat="1" ht="12">
      <c r="B220" s="176"/>
      <c r="D220" s="343" t="s">
        <v>190</v>
      </c>
      <c r="E220" s="177" t="s">
        <v>3</v>
      </c>
      <c r="F220" s="178" t="s">
        <v>717</v>
      </c>
      <c r="H220" s="177" t="s">
        <v>3</v>
      </c>
      <c r="I220" s="179"/>
      <c r="L220" s="176"/>
      <c r="M220" s="180"/>
      <c r="N220" s="181"/>
      <c r="O220" s="181"/>
      <c r="P220" s="181"/>
      <c r="Q220" s="181"/>
      <c r="R220" s="181"/>
      <c r="S220" s="181"/>
      <c r="T220" s="182"/>
      <c r="AT220" s="177" t="s">
        <v>190</v>
      </c>
      <c r="AU220" s="177" t="s">
        <v>79</v>
      </c>
      <c r="AV220" s="15" t="s">
        <v>15</v>
      </c>
      <c r="AW220" s="15" t="s">
        <v>33</v>
      </c>
      <c r="AX220" s="15" t="s">
        <v>71</v>
      </c>
      <c r="AY220" s="177" t="s">
        <v>182</v>
      </c>
    </row>
    <row r="221" spans="2:51" s="13" customFormat="1" ht="12">
      <c r="B221" s="160"/>
      <c r="D221" s="343" t="s">
        <v>190</v>
      </c>
      <c r="E221" s="161" t="s">
        <v>3</v>
      </c>
      <c r="F221" s="162" t="s">
        <v>718</v>
      </c>
      <c r="H221" s="163">
        <v>4</v>
      </c>
      <c r="I221" s="164"/>
      <c r="L221" s="160"/>
      <c r="M221" s="165"/>
      <c r="N221" s="166"/>
      <c r="O221" s="166"/>
      <c r="P221" s="166"/>
      <c r="Q221" s="166"/>
      <c r="R221" s="166"/>
      <c r="S221" s="166"/>
      <c r="T221" s="167"/>
      <c r="AT221" s="161" t="s">
        <v>190</v>
      </c>
      <c r="AU221" s="161" t="s">
        <v>79</v>
      </c>
      <c r="AV221" s="13" t="s">
        <v>79</v>
      </c>
      <c r="AW221" s="13" t="s">
        <v>33</v>
      </c>
      <c r="AX221" s="13" t="s">
        <v>71</v>
      </c>
      <c r="AY221" s="161" t="s">
        <v>182</v>
      </c>
    </row>
    <row r="222" spans="2:51" s="14" customFormat="1" ht="12">
      <c r="B222" s="168"/>
      <c r="D222" s="343" t="s">
        <v>190</v>
      </c>
      <c r="E222" s="169" t="s">
        <v>3</v>
      </c>
      <c r="F222" s="170" t="s">
        <v>198</v>
      </c>
      <c r="H222" s="171">
        <v>23.05</v>
      </c>
      <c r="I222" s="172"/>
      <c r="L222" s="168"/>
      <c r="M222" s="173"/>
      <c r="N222" s="174"/>
      <c r="O222" s="174"/>
      <c r="P222" s="174"/>
      <c r="Q222" s="174"/>
      <c r="R222" s="174"/>
      <c r="S222" s="174"/>
      <c r="T222" s="175"/>
      <c r="AT222" s="169" t="s">
        <v>190</v>
      </c>
      <c r="AU222" s="169" t="s">
        <v>79</v>
      </c>
      <c r="AV222" s="14" t="s">
        <v>87</v>
      </c>
      <c r="AW222" s="14" t="s">
        <v>33</v>
      </c>
      <c r="AX222" s="14" t="s">
        <v>15</v>
      </c>
      <c r="AY222" s="169" t="s">
        <v>182</v>
      </c>
    </row>
    <row r="223" spans="1:65" s="2" customFormat="1" ht="44.25" customHeight="1">
      <c r="A223" s="33"/>
      <c r="B223" s="146"/>
      <c r="C223" s="147" t="s">
        <v>456</v>
      </c>
      <c r="D223" s="342" t="s">
        <v>184</v>
      </c>
      <c r="E223" s="148" t="s">
        <v>847</v>
      </c>
      <c r="F223" s="149" t="s">
        <v>848</v>
      </c>
      <c r="G223" s="150" t="s">
        <v>290</v>
      </c>
      <c r="H223" s="183"/>
      <c r="I223" s="152"/>
      <c r="J223" s="153">
        <f>ROUND(I223*H223,2)</f>
        <v>0</v>
      </c>
      <c r="K223" s="149" t="s">
        <v>188</v>
      </c>
      <c r="L223" s="34"/>
      <c r="M223" s="154" t="s">
        <v>3</v>
      </c>
      <c r="N223" s="155" t="s">
        <v>42</v>
      </c>
      <c r="O223" s="54"/>
      <c r="P223" s="156">
        <f>O223*H223</f>
        <v>0</v>
      </c>
      <c r="Q223" s="156">
        <v>0</v>
      </c>
      <c r="R223" s="156">
        <f>Q223*H223</f>
        <v>0</v>
      </c>
      <c r="S223" s="156">
        <v>0</v>
      </c>
      <c r="T223" s="157">
        <f>S223*H223</f>
        <v>0</v>
      </c>
      <c r="U223" s="33"/>
      <c r="V223" s="33"/>
      <c r="W223" s="33"/>
      <c r="X223" s="33"/>
      <c r="Y223" s="33"/>
      <c r="Z223" s="33"/>
      <c r="AA223" s="33"/>
      <c r="AB223" s="33"/>
      <c r="AC223" s="33"/>
      <c r="AD223" s="33"/>
      <c r="AE223" s="33"/>
      <c r="AR223" s="158" t="s">
        <v>269</v>
      </c>
      <c r="AT223" s="158" t="s">
        <v>184</v>
      </c>
      <c r="AU223" s="158" t="s">
        <v>79</v>
      </c>
      <c r="AY223" s="18" t="s">
        <v>182</v>
      </c>
      <c r="BE223" s="159">
        <f>IF(N223="základní",J223,0)</f>
        <v>0</v>
      </c>
      <c r="BF223" s="159">
        <f>IF(N223="snížená",J223,0)</f>
        <v>0</v>
      </c>
      <c r="BG223" s="159">
        <f>IF(N223="zákl. přenesená",J223,0)</f>
        <v>0</v>
      </c>
      <c r="BH223" s="159">
        <f>IF(N223="sníž. přenesená",J223,0)</f>
        <v>0</v>
      </c>
      <c r="BI223" s="159">
        <f>IF(N223="nulová",J223,0)</f>
        <v>0</v>
      </c>
      <c r="BJ223" s="18" t="s">
        <v>15</v>
      </c>
      <c r="BK223" s="159">
        <f>ROUND(I223*H223,2)</f>
        <v>0</v>
      </c>
      <c r="BL223" s="18" t="s">
        <v>269</v>
      </c>
      <c r="BM223" s="158" t="s">
        <v>910</v>
      </c>
    </row>
    <row r="224" spans="2:63" s="12" customFormat="1" ht="22.9" customHeight="1">
      <c r="B224" s="133"/>
      <c r="D224" s="344" t="s">
        <v>70</v>
      </c>
      <c r="E224" s="144" t="s">
        <v>471</v>
      </c>
      <c r="F224" s="144" t="s">
        <v>472</v>
      </c>
      <c r="I224" s="136"/>
      <c r="J224" s="145">
        <f>BK224</f>
        <v>0</v>
      </c>
      <c r="L224" s="133"/>
      <c r="M224" s="138"/>
      <c r="N224" s="139"/>
      <c r="O224" s="139"/>
      <c r="P224" s="140">
        <f>SUM(P225:P229)</f>
        <v>0</v>
      </c>
      <c r="Q224" s="139"/>
      <c r="R224" s="140">
        <f>SUM(R225:R229)</f>
        <v>0.00043475</v>
      </c>
      <c r="S224" s="139"/>
      <c r="T224" s="141">
        <f>SUM(T225:T229)</f>
        <v>0</v>
      </c>
      <c r="AR224" s="134" t="s">
        <v>79</v>
      </c>
      <c r="AT224" s="142" t="s">
        <v>70</v>
      </c>
      <c r="AU224" s="142" t="s">
        <v>15</v>
      </c>
      <c r="AY224" s="134" t="s">
        <v>182</v>
      </c>
      <c r="BK224" s="143">
        <f>SUM(BK225:BK229)</f>
        <v>0</v>
      </c>
    </row>
    <row r="225" spans="1:65" s="2" customFormat="1" ht="24">
      <c r="A225" s="33"/>
      <c r="B225" s="146"/>
      <c r="C225" s="147" t="s">
        <v>467</v>
      </c>
      <c r="D225" s="342" t="s">
        <v>184</v>
      </c>
      <c r="E225" s="148" t="s">
        <v>474</v>
      </c>
      <c r="F225" s="149" t="s">
        <v>475</v>
      </c>
      <c r="G225" s="150" t="s">
        <v>187</v>
      </c>
      <c r="H225" s="151">
        <v>1.175</v>
      </c>
      <c r="I225" s="152"/>
      <c r="J225" s="153">
        <f>ROUND(I225*H225,2)</f>
        <v>0</v>
      </c>
      <c r="K225" s="149" t="s">
        <v>188</v>
      </c>
      <c r="L225" s="34"/>
      <c r="M225" s="154" t="s">
        <v>3</v>
      </c>
      <c r="N225" s="155" t="s">
        <v>42</v>
      </c>
      <c r="O225" s="54"/>
      <c r="P225" s="156">
        <f>O225*H225</f>
        <v>0</v>
      </c>
      <c r="Q225" s="156">
        <v>0</v>
      </c>
      <c r="R225" s="156">
        <f>Q225*H225</f>
        <v>0</v>
      </c>
      <c r="S225" s="156">
        <v>0</v>
      </c>
      <c r="T225" s="157">
        <f>S225*H225</f>
        <v>0</v>
      </c>
      <c r="U225" s="33"/>
      <c r="V225" s="33"/>
      <c r="W225" s="33"/>
      <c r="X225" s="33"/>
      <c r="Y225" s="33"/>
      <c r="Z225" s="33"/>
      <c r="AA225" s="33"/>
      <c r="AB225" s="33"/>
      <c r="AC225" s="33"/>
      <c r="AD225" s="33"/>
      <c r="AE225" s="33"/>
      <c r="AR225" s="158" t="s">
        <v>269</v>
      </c>
      <c r="AT225" s="158" t="s">
        <v>184</v>
      </c>
      <c r="AU225" s="158" t="s">
        <v>79</v>
      </c>
      <c r="AY225" s="18" t="s">
        <v>182</v>
      </c>
      <c r="BE225" s="159">
        <f>IF(N225="základní",J225,0)</f>
        <v>0</v>
      </c>
      <c r="BF225" s="159">
        <f>IF(N225="snížená",J225,0)</f>
        <v>0</v>
      </c>
      <c r="BG225" s="159">
        <f>IF(N225="zákl. přenesená",J225,0)</f>
        <v>0</v>
      </c>
      <c r="BH225" s="159">
        <f>IF(N225="sníž. přenesená",J225,0)</f>
        <v>0</v>
      </c>
      <c r="BI225" s="159">
        <f>IF(N225="nulová",J225,0)</f>
        <v>0</v>
      </c>
      <c r="BJ225" s="18" t="s">
        <v>15</v>
      </c>
      <c r="BK225" s="159">
        <f>ROUND(I225*H225,2)</f>
        <v>0</v>
      </c>
      <c r="BL225" s="18" t="s">
        <v>269</v>
      </c>
      <c r="BM225" s="158" t="s">
        <v>911</v>
      </c>
    </row>
    <row r="226" spans="2:51" s="15" customFormat="1" ht="12">
      <c r="B226" s="176"/>
      <c r="D226" s="343" t="s">
        <v>190</v>
      </c>
      <c r="E226" s="177" t="s">
        <v>3</v>
      </c>
      <c r="F226" s="178" t="s">
        <v>477</v>
      </c>
      <c r="H226" s="177" t="s">
        <v>3</v>
      </c>
      <c r="I226" s="179"/>
      <c r="L226" s="176"/>
      <c r="M226" s="180"/>
      <c r="N226" s="181"/>
      <c r="O226" s="181"/>
      <c r="P226" s="181"/>
      <c r="Q226" s="181"/>
      <c r="R226" s="181"/>
      <c r="S226" s="181"/>
      <c r="T226" s="182"/>
      <c r="AT226" s="177" t="s">
        <v>190</v>
      </c>
      <c r="AU226" s="177" t="s">
        <v>79</v>
      </c>
      <c r="AV226" s="15" t="s">
        <v>15</v>
      </c>
      <c r="AW226" s="15" t="s">
        <v>33</v>
      </c>
      <c r="AX226" s="15" t="s">
        <v>71</v>
      </c>
      <c r="AY226" s="177" t="s">
        <v>182</v>
      </c>
    </row>
    <row r="227" spans="2:51" s="13" customFormat="1" ht="12">
      <c r="B227" s="160"/>
      <c r="D227" s="343" t="s">
        <v>190</v>
      </c>
      <c r="E227" s="161" t="s">
        <v>3</v>
      </c>
      <c r="F227" s="162" t="s">
        <v>721</v>
      </c>
      <c r="H227" s="163">
        <v>1.175</v>
      </c>
      <c r="I227" s="164"/>
      <c r="L227" s="160"/>
      <c r="M227" s="165"/>
      <c r="N227" s="166"/>
      <c r="O227" s="166"/>
      <c r="P227" s="166"/>
      <c r="Q227" s="166"/>
      <c r="R227" s="166"/>
      <c r="S227" s="166"/>
      <c r="T227" s="167"/>
      <c r="AT227" s="161" t="s">
        <v>190</v>
      </c>
      <c r="AU227" s="161" t="s">
        <v>79</v>
      </c>
      <c r="AV227" s="13" t="s">
        <v>79</v>
      </c>
      <c r="AW227" s="13" t="s">
        <v>33</v>
      </c>
      <c r="AX227" s="13" t="s">
        <v>15</v>
      </c>
      <c r="AY227" s="161" t="s">
        <v>182</v>
      </c>
    </row>
    <row r="228" spans="1:65" s="2" customFormat="1" ht="24">
      <c r="A228" s="33"/>
      <c r="B228" s="146"/>
      <c r="C228" s="147" t="s">
        <v>473</v>
      </c>
      <c r="D228" s="342" t="s">
        <v>184</v>
      </c>
      <c r="E228" s="148" t="s">
        <v>480</v>
      </c>
      <c r="F228" s="149" t="s">
        <v>481</v>
      </c>
      <c r="G228" s="150" t="s">
        <v>187</v>
      </c>
      <c r="H228" s="151">
        <v>1.175</v>
      </c>
      <c r="I228" s="152"/>
      <c r="J228" s="153">
        <f>ROUND(I228*H228,2)</f>
        <v>0</v>
      </c>
      <c r="K228" s="149" t="s">
        <v>188</v>
      </c>
      <c r="L228" s="34"/>
      <c r="M228" s="154" t="s">
        <v>3</v>
      </c>
      <c r="N228" s="155" t="s">
        <v>42</v>
      </c>
      <c r="O228" s="54"/>
      <c r="P228" s="156">
        <f>O228*H228</f>
        <v>0</v>
      </c>
      <c r="Q228" s="156">
        <v>0.00014</v>
      </c>
      <c r="R228" s="156">
        <f>Q228*H228</f>
        <v>0.0001645</v>
      </c>
      <c r="S228" s="156">
        <v>0</v>
      </c>
      <c r="T228" s="157">
        <f>S228*H228</f>
        <v>0</v>
      </c>
      <c r="U228" s="33"/>
      <c r="V228" s="33"/>
      <c r="W228" s="33"/>
      <c r="X228" s="33"/>
      <c r="Y228" s="33"/>
      <c r="Z228" s="33"/>
      <c r="AA228" s="33"/>
      <c r="AB228" s="33"/>
      <c r="AC228" s="33"/>
      <c r="AD228" s="33"/>
      <c r="AE228" s="33"/>
      <c r="AR228" s="158" t="s">
        <v>269</v>
      </c>
      <c r="AT228" s="158" t="s">
        <v>184</v>
      </c>
      <c r="AU228" s="158" t="s">
        <v>79</v>
      </c>
      <c r="AY228" s="18" t="s">
        <v>182</v>
      </c>
      <c r="BE228" s="159">
        <f>IF(N228="základní",J228,0)</f>
        <v>0</v>
      </c>
      <c r="BF228" s="159">
        <f>IF(N228="snížená",J228,0)</f>
        <v>0</v>
      </c>
      <c r="BG228" s="159">
        <f>IF(N228="zákl. přenesená",J228,0)</f>
        <v>0</v>
      </c>
      <c r="BH228" s="159">
        <f>IF(N228="sníž. přenesená",J228,0)</f>
        <v>0</v>
      </c>
      <c r="BI228" s="159">
        <f>IF(N228="nulová",J228,0)</f>
        <v>0</v>
      </c>
      <c r="BJ228" s="18" t="s">
        <v>15</v>
      </c>
      <c r="BK228" s="159">
        <f>ROUND(I228*H228,2)</f>
        <v>0</v>
      </c>
      <c r="BL228" s="18" t="s">
        <v>269</v>
      </c>
      <c r="BM228" s="158" t="s">
        <v>912</v>
      </c>
    </row>
    <row r="229" spans="1:65" s="2" customFormat="1" ht="24">
      <c r="A229" s="33"/>
      <c r="B229" s="146"/>
      <c r="C229" s="147" t="s">
        <v>479</v>
      </c>
      <c r="D229" s="342" t="s">
        <v>184</v>
      </c>
      <c r="E229" s="148" t="s">
        <v>484</v>
      </c>
      <c r="F229" s="149" t="s">
        <v>485</v>
      </c>
      <c r="G229" s="150" t="s">
        <v>187</v>
      </c>
      <c r="H229" s="151">
        <v>1.175</v>
      </c>
      <c r="I229" s="152"/>
      <c r="J229" s="153">
        <f>ROUND(I229*H229,2)</f>
        <v>0</v>
      </c>
      <c r="K229" s="149" t="s">
        <v>188</v>
      </c>
      <c r="L229" s="34"/>
      <c r="M229" s="154" t="s">
        <v>3</v>
      </c>
      <c r="N229" s="155" t="s">
        <v>42</v>
      </c>
      <c r="O229" s="54"/>
      <c r="P229" s="156">
        <f>O229*H229</f>
        <v>0</v>
      </c>
      <c r="Q229" s="156">
        <v>0.00023</v>
      </c>
      <c r="R229" s="156">
        <f>Q229*H229</f>
        <v>0.00027025000000000004</v>
      </c>
      <c r="S229" s="156">
        <v>0</v>
      </c>
      <c r="T229" s="157">
        <f>S229*H229</f>
        <v>0</v>
      </c>
      <c r="U229" s="33"/>
      <c r="V229" s="33"/>
      <c r="W229" s="33"/>
      <c r="X229" s="33"/>
      <c r="Y229" s="33"/>
      <c r="Z229" s="33"/>
      <c r="AA229" s="33"/>
      <c r="AB229" s="33"/>
      <c r="AC229" s="33"/>
      <c r="AD229" s="33"/>
      <c r="AE229" s="33"/>
      <c r="AR229" s="158" t="s">
        <v>269</v>
      </c>
      <c r="AT229" s="158" t="s">
        <v>184</v>
      </c>
      <c r="AU229" s="158" t="s">
        <v>79</v>
      </c>
      <c r="AY229" s="18" t="s">
        <v>182</v>
      </c>
      <c r="BE229" s="159">
        <f>IF(N229="základní",J229,0)</f>
        <v>0</v>
      </c>
      <c r="BF229" s="159">
        <f>IF(N229="snížená",J229,0)</f>
        <v>0</v>
      </c>
      <c r="BG229" s="159">
        <f>IF(N229="zákl. přenesená",J229,0)</f>
        <v>0</v>
      </c>
      <c r="BH229" s="159">
        <f>IF(N229="sníž. přenesená",J229,0)</f>
        <v>0</v>
      </c>
      <c r="BI229" s="159">
        <f>IF(N229="nulová",J229,0)</f>
        <v>0</v>
      </c>
      <c r="BJ229" s="18" t="s">
        <v>15</v>
      </c>
      <c r="BK229" s="159">
        <f>ROUND(I229*H229,2)</f>
        <v>0</v>
      </c>
      <c r="BL229" s="18" t="s">
        <v>269</v>
      </c>
      <c r="BM229" s="158" t="s">
        <v>913</v>
      </c>
    </row>
    <row r="230" spans="2:63" s="12" customFormat="1" ht="22.9" customHeight="1">
      <c r="B230" s="133"/>
      <c r="D230" s="344" t="s">
        <v>70</v>
      </c>
      <c r="E230" s="144" t="s">
        <v>487</v>
      </c>
      <c r="F230" s="144" t="s">
        <v>488</v>
      </c>
      <c r="I230" s="136"/>
      <c r="J230" s="145">
        <f>BK230</f>
        <v>0</v>
      </c>
      <c r="L230" s="133"/>
      <c r="M230" s="138"/>
      <c r="N230" s="139"/>
      <c r="O230" s="139"/>
      <c r="P230" s="140">
        <f>SUM(P231:P242)</f>
        <v>0</v>
      </c>
      <c r="Q230" s="139"/>
      <c r="R230" s="140">
        <f>SUM(R231:R242)</f>
        <v>0.0230562</v>
      </c>
      <c r="S230" s="139"/>
      <c r="T230" s="141">
        <f>SUM(T231:T242)</f>
        <v>0.0042036</v>
      </c>
      <c r="AR230" s="134" t="s">
        <v>79</v>
      </c>
      <c r="AT230" s="142" t="s">
        <v>70</v>
      </c>
      <c r="AU230" s="142" t="s">
        <v>15</v>
      </c>
      <c r="AY230" s="134" t="s">
        <v>182</v>
      </c>
      <c r="BK230" s="143">
        <f>SUM(BK231:BK242)</f>
        <v>0</v>
      </c>
    </row>
    <row r="231" spans="1:65" s="2" customFormat="1" ht="16.5" customHeight="1">
      <c r="A231" s="33"/>
      <c r="B231" s="146"/>
      <c r="C231" s="147" t="s">
        <v>483</v>
      </c>
      <c r="D231" s="342" t="s">
        <v>184</v>
      </c>
      <c r="E231" s="148" t="s">
        <v>553</v>
      </c>
      <c r="F231" s="149" t="s">
        <v>554</v>
      </c>
      <c r="G231" s="150" t="s">
        <v>187</v>
      </c>
      <c r="H231" s="151">
        <v>13.56</v>
      </c>
      <c r="I231" s="152"/>
      <c r="J231" s="153">
        <f>ROUND(I231*H231,2)</f>
        <v>0</v>
      </c>
      <c r="K231" s="149" t="s">
        <v>188</v>
      </c>
      <c r="L231" s="34"/>
      <c r="M231" s="154" t="s">
        <v>3</v>
      </c>
      <c r="N231" s="155" t="s">
        <v>42</v>
      </c>
      <c r="O231" s="54"/>
      <c r="P231" s="156">
        <f>O231*H231</f>
        <v>0</v>
      </c>
      <c r="Q231" s="156">
        <v>0.001</v>
      </c>
      <c r="R231" s="156">
        <f>Q231*H231</f>
        <v>0.013560000000000001</v>
      </c>
      <c r="S231" s="156">
        <v>0.00031</v>
      </c>
      <c r="T231" s="157">
        <f>S231*H231</f>
        <v>0.0042036</v>
      </c>
      <c r="U231" s="33"/>
      <c r="V231" s="33"/>
      <c r="W231" s="33"/>
      <c r="X231" s="33"/>
      <c r="Y231" s="33"/>
      <c r="Z231" s="33"/>
      <c r="AA231" s="33"/>
      <c r="AB231" s="33"/>
      <c r="AC231" s="33"/>
      <c r="AD231" s="33"/>
      <c r="AE231" s="33"/>
      <c r="AR231" s="158" t="s">
        <v>269</v>
      </c>
      <c r="AT231" s="158" t="s">
        <v>184</v>
      </c>
      <c r="AU231" s="158" t="s">
        <v>79</v>
      </c>
      <c r="AY231" s="18" t="s">
        <v>182</v>
      </c>
      <c r="BE231" s="159">
        <f>IF(N231="základní",J231,0)</f>
        <v>0</v>
      </c>
      <c r="BF231" s="159">
        <f>IF(N231="snížená",J231,0)</f>
        <v>0</v>
      </c>
      <c r="BG231" s="159">
        <f>IF(N231="zákl. přenesená",J231,0)</f>
        <v>0</v>
      </c>
      <c r="BH231" s="159">
        <f>IF(N231="sníž. přenesená",J231,0)</f>
        <v>0</v>
      </c>
      <c r="BI231" s="159">
        <f>IF(N231="nulová",J231,0)</f>
        <v>0</v>
      </c>
      <c r="BJ231" s="18" t="s">
        <v>15</v>
      </c>
      <c r="BK231" s="159">
        <f>ROUND(I231*H231,2)</f>
        <v>0</v>
      </c>
      <c r="BL231" s="18" t="s">
        <v>269</v>
      </c>
      <c r="BM231" s="158" t="s">
        <v>914</v>
      </c>
    </row>
    <row r="232" spans="2:51" s="15" customFormat="1" ht="12">
      <c r="B232" s="176"/>
      <c r="D232" s="343" t="s">
        <v>190</v>
      </c>
      <c r="E232" s="177" t="s">
        <v>3</v>
      </c>
      <c r="F232" s="178" t="s">
        <v>725</v>
      </c>
      <c r="H232" s="177" t="s">
        <v>3</v>
      </c>
      <c r="I232" s="179"/>
      <c r="L232" s="176"/>
      <c r="M232" s="180"/>
      <c r="N232" s="181"/>
      <c r="O232" s="181"/>
      <c r="P232" s="181"/>
      <c r="Q232" s="181"/>
      <c r="R232" s="181"/>
      <c r="S232" s="181"/>
      <c r="T232" s="182"/>
      <c r="AT232" s="177" t="s">
        <v>190</v>
      </c>
      <c r="AU232" s="177" t="s">
        <v>79</v>
      </c>
      <c r="AV232" s="15" t="s">
        <v>15</v>
      </c>
      <c r="AW232" s="15" t="s">
        <v>33</v>
      </c>
      <c r="AX232" s="15" t="s">
        <v>71</v>
      </c>
      <c r="AY232" s="177" t="s">
        <v>182</v>
      </c>
    </row>
    <row r="233" spans="2:51" s="13" customFormat="1" ht="12">
      <c r="B233" s="160"/>
      <c r="D233" s="343" t="s">
        <v>190</v>
      </c>
      <c r="E233" s="161" t="s">
        <v>3</v>
      </c>
      <c r="F233" s="162" t="s">
        <v>726</v>
      </c>
      <c r="H233" s="163">
        <v>11.16</v>
      </c>
      <c r="I233" s="164"/>
      <c r="L233" s="160"/>
      <c r="M233" s="165"/>
      <c r="N233" s="166"/>
      <c r="O233" s="166"/>
      <c r="P233" s="166"/>
      <c r="Q233" s="166"/>
      <c r="R233" s="166"/>
      <c r="S233" s="166"/>
      <c r="T233" s="167"/>
      <c r="AT233" s="161" t="s">
        <v>190</v>
      </c>
      <c r="AU233" s="161" t="s">
        <v>79</v>
      </c>
      <c r="AV233" s="13" t="s">
        <v>79</v>
      </c>
      <c r="AW233" s="13" t="s">
        <v>33</v>
      </c>
      <c r="AX233" s="13" t="s">
        <v>71</v>
      </c>
      <c r="AY233" s="161" t="s">
        <v>182</v>
      </c>
    </row>
    <row r="234" spans="2:51" s="13" customFormat="1" ht="12">
      <c r="B234" s="160"/>
      <c r="D234" s="343" t="s">
        <v>190</v>
      </c>
      <c r="E234" s="161" t="s">
        <v>3</v>
      </c>
      <c r="F234" s="162" t="s">
        <v>727</v>
      </c>
      <c r="H234" s="163">
        <v>2.4</v>
      </c>
      <c r="I234" s="164"/>
      <c r="L234" s="160"/>
      <c r="M234" s="165"/>
      <c r="N234" s="166"/>
      <c r="O234" s="166"/>
      <c r="P234" s="166"/>
      <c r="Q234" s="166"/>
      <c r="R234" s="166"/>
      <c r="S234" s="166"/>
      <c r="T234" s="167"/>
      <c r="AT234" s="161" t="s">
        <v>190</v>
      </c>
      <c r="AU234" s="161" t="s">
        <v>79</v>
      </c>
      <c r="AV234" s="13" t="s">
        <v>79</v>
      </c>
      <c r="AW234" s="13" t="s">
        <v>33</v>
      </c>
      <c r="AX234" s="13" t="s">
        <v>71</v>
      </c>
      <c r="AY234" s="161" t="s">
        <v>182</v>
      </c>
    </row>
    <row r="235" spans="2:51" s="14" customFormat="1" ht="12">
      <c r="B235" s="168"/>
      <c r="D235" s="343" t="s">
        <v>190</v>
      </c>
      <c r="E235" s="169" t="s">
        <v>3</v>
      </c>
      <c r="F235" s="170" t="s">
        <v>198</v>
      </c>
      <c r="H235" s="171">
        <v>13.56</v>
      </c>
      <c r="I235" s="172"/>
      <c r="L235" s="168"/>
      <c r="M235" s="173"/>
      <c r="N235" s="174"/>
      <c r="O235" s="174"/>
      <c r="P235" s="174"/>
      <c r="Q235" s="174"/>
      <c r="R235" s="174"/>
      <c r="S235" s="174"/>
      <c r="T235" s="175"/>
      <c r="AT235" s="169" t="s">
        <v>190</v>
      </c>
      <c r="AU235" s="169" t="s">
        <v>79</v>
      </c>
      <c r="AV235" s="14" t="s">
        <v>87</v>
      </c>
      <c r="AW235" s="14" t="s">
        <v>33</v>
      </c>
      <c r="AX235" s="14" t="s">
        <v>15</v>
      </c>
      <c r="AY235" s="169" t="s">
        <v>182</v>
      </c>
    </row>
    <row r="236" spans="1:65" s="2" customFormat="1" ht="24">
      <c r="A236" s="33"/>
      <c r="B236" s="146"/>
      <c r="C236" s="147" t="s">
        <v>489</v>
      </c>
      <c r="D236" s="342" t="s">
        <v>184</v>
      </c>
      <c r="E236" s="148" t="s">
        <v>490</v>
      </c>
      <c r="F236" s="149" t="s">
        <v>491</v>
      </c>
      <c r="G236" s="150" t="s">
        <v>187</v>
      </c>
      <c r="H236" s="151">
        <v>19.38</v>
      </c>
      <c r="I236" s="152"/>
      <c r="J236" s="153">
        <f>ROUND(I236*H236,2)</f>
        <v>0</v>
      </c>
      <c r="K236" s="149" t="s">
        <v>188</v>
      </c>
      <c r="L236" s="34"/>
      <c r="M236" s="154" t="s">
        <v>3</v>
      </c>
      <c r="N236" s="155" t="s">
        <v>42</v>
      </c>
      <c r="O236" s="54"/>
      <c r="P236" s="156">
        <f>O236*H236</f>
        <v>0</v>
      </c>
      <c r="Q236" s="156">
        <v>0.0002</v>
      </c>
      <c r="R236" s="156">
        <f>Q236*H236</f>
        <v>0.003876</v>
      </c>
      <c r="S236" s="156">
        <v>0</v>
      </c>
      <c r="T236" s="157">
        <f>S236*H236</f>
        <v>0</v>
      </c>
      <c r="U236" s="33"/>
      <c r="V236" s="33"/>
      <c r="W236" s="33"/>
      <c r="X236" s="33"/>
      <c r="Y236" s="33"/>
      <c r="Z236" s="33"/>
      <c r="AA236" s="33"/>
      <c r="AB236" s="33"/>
      <c r="AC236" s="33"/>
      <c r="AD236" s="33"/>
      <c r="AE236" s="33"/>
      <c r="AR236" s="158" t="s">
        <v>269</v>
      </c>
      <c r="AT236" s="158" t="s">
        <v>184</v>
      </c>
      <c r="AU236" s="158" t="s">
        <v>79</v>
      </c>
      <c r="AY236" s="18" t="s">
        <v>182</v>
      </c>
      <c r="BE236" s="159">
        <f>IF(N236="základní",J236,0)</f>
        <v>0</v>
      </c>
      <c r="BF236" s="159">
        <f>IF(N236="snížená",J236,0)</f>
        <v>0</v>
      </c>
      <c r="BG236" s="159">
        <f>IF(N236="zákl. přenesená",J236,0)</f>
        <v>0</v>
      </c>
      <c r="BH236" s="159">
        <f>IF(N236="sníž. přenesená",J236,0)</f>
        <v>0</v>
      </c>
      <c r="BI236" s="159">
        <f>IF(N236="nulová",J236,0)</f>
        <v>0</v>
      </c>
      <c r="BJ236" s="18" t="s">
        <v>15</v>
      </c>
      <c r="BK236" s="159">
        <f>ROUND(I236*H236,2)</f>
        <v>0</v>
      </c>
      <c r="BL236" s="18" t="s">
        <v>269</v>
      </c>
      <c r="BM236" s="158" t="s">
        <v>915</v>
      </c>
    </row>
    <row r="237" spans="2:51" s="15" customFormat="1" ht="12">
      <c r="B237" s="176"/>
      <c r="D237" s="343" t="s">
        <v>190</v>
      </c>
      <c r="E237" s="177" t="s">
        <v>3</v>
      </c>
      <c r="F237" s="178" t="s">
        <v>729</v>
      </c>
      <c r="H237" s="177" t="s">
        <v>3</v>
      </c>
      <c r="I237" s="179"/>
      <c r="L237" s="176"/>
      <c r="M237" s="180"/>
      <c r="N237" s="181"/>
      <c r="O237" s="181"/>
      <c r="P237" s="181"/>
      <c r="Q237" s="181"/>
      <c r="R237" s="181"/>
      <c r="S237" s="181"/>
      <c r="T237" s="182"/>
      <c r="AT237" s="177" t="s">
        <v>190</v>
      </c>
      <c r="AU237" s="177" t="s">
        <v>79</v>
      </c>
      <c r="AV237" s="15" t="s">
        <v>15</v>
      </c>
      <c r="AW237" s="15" t="s">
        <v>33</v>
      </c>
      <c r="AX237" s="15" t="s">
        <v>71</v>
      </c>
      <c r="AY237" s="177" t="s">
        <v>182</v>
      </c>
    </row>
    <row r="238" spans="2:51" s="13" customFormat="1" ht="12">
      <c r="B238" s="160"/>
      <c r="D238" s="343" t="s">
        <v>190</v>
      </c>
      <c r="E238" s="161" t="s">
        <v>3</v>
      </c>
      <c r="F238" s="162" t="s">
        <v>730</v>
      </c>
      <c r="H238" s="163">
        <v>3.9</v>
      </c>
      <c r="I238" s="164"/>
      <c r="L238" s="160"/>
      <c r="M238" s="165"/>
      <c r="N238" s="166"/>
      <c r="O238" s="166"/>
      <c r="P238" s="166"/>
      <c r="Q238" s="166"/>
      <c r="R238" s="166"/>
      <c r="S238" s="166"/>
      <c r="T238" s="167"/>
      <c r="AT238" s="161" t="s">
        <v>190</v>
      </c>
      <c r="AU238" s="161" t="s">
        <v>79</v>
      </c>
      <c r="AV238" s="13" t="s">
        <v>79</v>
      </c>
      <c r="AW238" s="13" t="s">
        <v>33</v>
      </c>
      <c r="AX238" s="13" t="s">
        <v>71</v>
      </c>
      <c r="AY238" s="161" t="s">
        <v>182</v>
      </c>
    </row>
    <row r="239" spans="2:51" s="15" customFormat="1" ht="12">
      <c r="B239" s="176"/>
      <c r="D239" s="343" t="s">
        <v>190</v>
      </c>
      <c r="E239" s="177" t="s">
        <v>3</v>
      </c>
      <c r="F239" s="178" t="s">
        <v>731</v>
      </c>
      <c r="H239" s="177" t="s">
        <v>3</v>
      </c>
      <c r="I239" s="179"/>
      <c r="L239" s="176"/>
      <c r="M239" s="180"/>
      <c r="N239" s="181"/>
      <c r="O239" s="181"/>
      <c r="P239" s="181"/>
      <c r="Q239" s="181"/>
      <c r="R239" s="181"/>
      <c r="S239" s="181"/>
      <c r="T239" s="182"/>
      <c r="AT239" s="177" t="s">
        <v>190</v>
      </c>
      <c r="AU239" s="177" t="s">
        <v>79</v>
      </c>
      <c r="AV239" s="15" t="s">
        <v>15</v>
      </c>
      <c r="AW239" s="15" t="s">
        <v>33</v>
      </c>
      <c r="AX239" s="15" t="s">
        <v>71</v>
      </c>
      <c r="AY239" s="177" t="s">
        <v>182</v>
      </c>
    </row>
    <row r="240" spans="2:51" s="13" customFormat="1" ht="12">
      <c r="B240" s="160"/>
      <c r="D240" s="343" t="s">
        <v>190</v>
      </c>
      <c r="E240" s="161" t="s">
        <v>3</v>
      </c>
      <c r="F240" s="162" t="s">
        <v>732</v>
      </c>
      <c r="H240" s="163">
        <v>15.48</v>
      </c>
      <c r="I240" s="164"/>
      <c r="L240" s="160"/>
      <c r="M240" s="165"/>
      <c r="N240" s="166"/>
      <c r="O240" s="166"/>
      <c r="P240" s="166"/>
      <c r="Q240" s="166"/>
      <c r="R240" s="166"/>
      <c r="S240" s="166"/>
      <c r="T240" s="167"/>
      <c r="AT240" s="161" t="s">
        <v>190</v>
      </c>
      <c r="AU240" s="161" t="s">
        <v>79</v>
      </c>
      <c r="AV240" s="13" t="s">
        <v>79</v>
      </c>
      <c r="AW240" s="13" t="s">
        <v>33</v>
      </c>
      <c r="AX240" s="13" t="s">
        <v>71</v>
      </c>
      <c r="AY240" s="161" t="s">
        <v>182</v>
      </c>
    </row>
    <row r="241" spans="2:51" s="14" customFormat="1" ht="12">
      <c r="B241" s="168"/>
      <c r="D241" s="343" t="s">
        <v>190</v>
      </c>
      <c r="E241" s="169" t="s">
        <v>3</v>
      </c>
      <c r="F241" s="170" t="s">
        <v>198</v>
      </c>
      <c r="H241" s="171">
        <v>19.38</v>
      </c>
      <c r="I241" s="172"/>
      <c r="L241" s="168"/>
      <c r="M241" s="173"/>
      <c r="N241" s="174"/>
      <c r="O241" s="174"/>
      <c r="P241" s="174"/>
      <c r="Q241" s="174"/>
      <c r="R241" s="174"/>
      <c r="S241" s="174"/>
      <c r="T241" s="175"/>
      <c r="AT241" s="169" t="s">
        <v>190</v>
      </c>
      <c r="AU241" s="169" t="s">
        <v>79</v>
      </c>
      <c r="AV241" s="14" t="s">
        <v>87</v>
      </c>
      <c r="AW241" s="14" t="s">
        <v>33</v>
      </c>
      <c r="AX241" s="14" t="s">
        <v>15</v>
      </c>
      <c r="AY241" s="169" t="s">
        <v>182</v>
      </c>
    </row>
    <row r="242" spans="1:65" s="2" customFormat="1" ht="36">
      <c r="A242" s="33"/>
      <c r="B242" s="146"/>
      <c r="C242" s="147" t="s">
        <v>493</v>
      </c>
      <c r="D242" s="342" t="s">
        <v>184</v>
      </c>
      <c r="E242" s="148" t="s">
        <v>494</v>
      </c>
      <c r="F242" s="149" t="s">
        <v>495</v>
      </c>
      <c r="G242" s="150" t="s">
        <v>187</v>
      </c>
      <c r="H242" s="151">
        <v>19.38</v>
      </c>
      <c r="I242" s="152"/>
      <c r="J242" s="153">
        <f>ROUND(I242*H242,2)</f>
        <v>0</v>
      </c>
      <c r="K242" s="149" t="s">
        <v>188</v>
      </c>
      <c r="L242" s="34"/>
      <c r="M242" s="194" t="s">
        <v>3</v>
      </c>
      <c r="N242" s="195" t="s">
        <v>42</v>
      </c>
      <c r="O242" s="196"/>
      <c r="P242" s="197">
        <f>O242*H242</f>
        <v>0</v>
      </c>
      <c r="Q242" s="197">
        <v>0.00029</v>
      </c>
      <c r="R242" s="197">
        <f>Q242*H242</f>
        <v>0.0056202</v>
      </c>
      <c r="S242" s="197">
        <v>0</v>
      </c>
      <c r="T242" s="198">
        <f>S242*H242</f>
        <v>0</v>
      </c>
      <c r="U242" s="33"/>
      <c r="V242" s="33"/>
      <c r="W242" s="33"/>
      <c r="X242" s="33"/>
      <c r="Y242" s="33"/>
      <c r="Z242" s="33"/>
      <c r="AA242" s="33"/>
      <c r="AB242" s="33"/>
      <c r="AC242" s="33"/>
      <c r="AD242" s="33"/>
      <c r="AE242" s="33"/>
      <c r="AR242" s="158" t="s">
        <v>269</v>
      </c>
      <c r="AT242" s="158" t="s">
        <v>184</v>
      </c>
      <c r="AU242" s="158" t="s">
        <v>79</v>
      </c>
      <c r="AY242" s="18" t="s">
        <v>182</v>
      </c>
      <c r="BE242" s="159">
        <f>IF(N242="základní",J242,0)</f>
        <v>0</v>
      </c>
      <c r="BF242" s="159">
        <f>IF(N242="snížená",J242,0)</f>
        <v>0</v>
      </c>
      <c r="BG242" s="159">
        <f>IF(N242="zákl. přenesená",J242,0)</f>
        <v>0</v>
      </c>
      <c r="BH242" s="159">
        <f>IF(N242="sníž. přenesená",J242,0)</f>
        <v>0</v>
      </c>
      <c r="BI242" s="159">
        <f>IF(N242="nulová",J242,0)</f>
        <v>0</v>
      </c>
      <c r="BJ242" s="18" t="s">
        <v>15</v>
      </c>
      <c r="BK242" s="159">
        <f>ROUND(I242*H242,2)</f>
        <v>0</v>
      </c>
      <c r="BL242" s="18" t="s">
        <v>269</v>
      </c>
      <c r="BM242" s="158" t="s">
        <v>916</v>
      </c>
    </row>
    <row r="243" spans="1:31" s="2" customFormat="1" ht="6.95" customHeight="1">
      <c r="A243" s="33"/>
      <c r="B243" s="43"/>
      <c r="C243" s="44"/>
      <c r="D243" s="44"/>
      <c r="E243" s="44"/>
      <c r="F243" s="44"/>
      <c r="G243" s="44"/>
      <c r="H243" s="44"/>
      <c r="I243" s="44"/>
      <c r="J243" s="44"/>
      <c r="K243" s="44"/>
      <c r="L243" s="34"/>
      <c r="M243" s="33"/>
      <c r="O243" s="33"/>
      <c r="P243" s="33"/>
      <c r="Q243" s="33"/>
      <c r="R243" s="33"/>
      <c r="S243" s="33"/>
      <c r="T243" s="33"/>
      <c r="U243" s="33"/>
      <c r="V243" s="33"/>
      <c r="W243" s="33"/>
      <c r="X243" s="33"/>
      <c r="Y243" s="33"/>
      <c r="Z243" s="33"/>
      <c r="AA243" s="33"/>
      <c r="AB243" s="33"/>
      <c r="AC243" s="33"/>
      <c r="AD243" s="33"/>
      <c r="AE243" s="33"/>
    </row>
  </sheetData>
  <autoFilter ref="C107:K242"/>
  <mergeCells count="15">
    <mergeCell ref="E94:H94"/>
    <mergeCell ref="E98:H98"/>
    <mergeCell ref="E96:H96"/>
    <mergeCell ref="E100:H100"/>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Kadlecová</dc:creator>
  <cp:keywords/>
  <dc:description/>
  <cp:lastModifiedBy>nekl02</cp:lastModifiedBy>
  <dcterms:created xsi:type="dcterms:W3CDTF">2021-03-11T14:18:10Z</dcterms:created>
  <dcterms:modified xsi:type="dcterms:W3CDTF">2021-04-07T10:27:37Z</dcterms:modified>
  <cp:category/>
  <cp:version/>
  <cp:contentType/>
  <cp:contentStatus/>
</cp:coreProperties>
</file>