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tabRatio="814" activeTab="3"/>
  </bookViews>
  <sheets>
    <sheet name="Souhrn " sheetId="1" r:id="rId1"/>
    <sheet name="Společný HW,SW" sheetId="2" r:id="rId2"/>
    <sheet name="Dveře" sheetId="3" r:id="rId3"/>
    <sheet name="Servis" sheetId="4" r:id="rId4"/>
    <sheet name="List1" sheetId="5" r:id="rId5"/>
  </sheets>
  <definedNames>
    <definedName name="Kurz">#REF!</definedName>
    <definedName name="_xlnm.Print_Area" localSheetId="2">'Dveře'!$A$1:$H$43</definedName>
    <definedName name="_xlnm.Print_Area" localSheetId="3">'Servis'!$A$1:$I$13</definedName>
    <definedName name="_xlnm.Print_Area" localSheetId="0">'Souhrn '!$A$1:$E$46</definedName>
    <definedName name="_xlnm.Print_Area" localSheetId="1">'Společný HW,SW'!$A$1:$H$32</definedName>
  </definedNames>
  <calcPr fullCalcOnLoad="1"/>
</workbook>
</file>

<file path=xl/sharedStrings.xml><?xml version="1.0" encoding="utf-8"?>
<sst xmlns="http://schemas.openxmlformats.org/spreadsheetml/2006/main" count="148" uniqueCount="80">
  <si>
    <t>Jednotka</t>
  </si>
  <si>
    <t>Množství</t>
  </si>
  <si>
    <t>ks</t>
  </si>
  <si>
    <t>J. cena montáže</t>
  </si>
  <si>
    <t xml:space="preserve">Celkem bez DPH </t>
  </si>
  <si>
    <t>J. cena materiálu</t>
  </si>
  <si>
    <t>Materiál celkem</t>
  </si>
  <si>
    <t>Montáž celkem</t>
  </si>
  <si>
    <t>Celková cena mat. a montáž</t>
  </si>
  <si>
    <t>Vedlejší rozpočtové náklady</t>
  </si>
  <si>
    <t>Akce :</t>
  </si>
  <si>
    <t>Krycí list nabídky</t>
  </si>
  <si>
    <t xml:space="preserve">Celkem s DPH </t>
  </si>
  <si>
    <t>Oživení a konfigurace systému</t>
  </si>
  <si>
    <t>hod</t>
  </si>
  <si>
    <t>P/N</t>
  </si>
  <si>
    <t>DPH 21%</t>
  </si>
  <si>
    <t>Pomocné práce</t>
  </si>
  <si>
    <t>clk</t>
  </si>
  <si>
    <t>Bourací a stavební přípomice</t>
  </si>
  <si>
    <t>Úklidové práce</t>
  </si>
  <si>
    <t>Průraz v cihelném zdivu do tl. 300 mm</t>
  </si>
  <si>
    <t>Průraz v cihelném zdivu od tl. 750 mm</t>
  </si>
  <si>
    <t>Pomocné práce technika</t>
  </si>
  <si>
    <t>Pomocný materiál</t>
  </si>
  <si>
    <t xml:space="preserve">Nastavení a oživení </t>
  </si>
  <si>
    <t>m</t>
  </si>
  <si>
    <t>Vybourání drážky šíře 25mm, hloubky 25mm bez zapravení</t>
  </si>
  <si>
    <t>Doprava Praha</t>
  </si>
  <si>
    <t>Kabeláž</t>
  </si>
  <si>
    <t>Kabel UTP Cat.5E</t>
  </si>
  <si>
    <t>Krabice KU68</t>
  </si>
  <si>
    <t>Trubka ohebna</t>
  </si>
  <si>
    <t>ACS - společný HW a SW</t>
  </si>
  <si>
    <t xml:space="preserve">Roční cena Servisní a systémové podpory výrobce, aktualizace SW. </t>
  </si>
  <si>
    <t>bezkontaktní snímač 13,56 MHz (MIFARE, DESFire) pro zadávání karet, USB</t>
  </si>
  <si>
    <t>Bezkontaktní karta Mifare 1kB</t>
  </si>
  <si>
    <t>Klíčenka Mifare 1kB</t>
  </si>
  <si>
    <t>Systémové komponenty - IT</t>
  </si>
  <si>
    <t xml:space="preserve">Rozvodný panel 230V </t>
  </si>
  <si>
    <t>Vyvazovací panel</t>
  </si>
  <si>
    <t>ACS - společná HW a SW</t>
  </si>
  <si>
    <t>Uprava dveří pro elektromechanický zámek</t>
  </si>
  <si>
    <t xml:space="preserve">Kabelová průchodka </t>
  </si>
  <si>
    <t>Dělený čtyřhran</t>
  </si>
  <si>
    <t>Kabelová trasa</t>
  </si>
  <si>
    <t>kpl</t>
  </si>
  <si>
    <t>Kabel 6 metrů s konektorem</t>
  </si>
  <si>
    <t>protiplech - rohový</t>
  </si>
  <si>
    <t>1 rok</t>
  </si>
  <si>
    <t>Klíč  - 10ks generální + 2ks každé dveře</t>
  </si>
  <si>
    <t>Systémové komponenty -  přístupový sysém SW</t>
  </si>
  <si>
    <t>základní agenda kontrola přístupu 70 AP</t>
  </si>
  <si>
    <t>uživatelská licence kontroly přístupu 5 uživatelů</t>
  </si>
  <si>
    <t>synchronizace personálních záznamů mezi informačním systémem a SW ACS, obousměrná - napojení na ISKAM</t>
  </si>
  <si>
    <t>Systémové komponenty - přístupový systém HW</t>
  </si>
  <si>
    <t>lokální komunikační server pro snímače, 2xEthernet, RACK verze</t>
  </si>
  <si>
    <t>Zdroj pro lokální komunikační server</t>
  </si>
  <si>
    <t>Patch panel  24xRJ45 Cat.5E UTP 1U černý - beznástrojový</t>
  </si>
  <si>
    <t xml:space="preserve">UPS záloha 1 switch plně obsazený (48 čteček) doba zálohy 6 hodin. -UPS 1/1fáze, 3kVA,  + Externí baterie pro UPS </t>
  </si>
  <si>
    <t>ACS komponenty dveře</t>
  </si>
  <si>
    <t>Systémové komponenty - ACS</t>
  </si>
  <si>
    <t>bezkontaktní snímač 13,56 MHz (MIFARE, DESFire) napájení PoE, komunikace přes TCPIP</t>
  </si>
  <si>
    <t>kryt snímače, šedý (grey)</t>
  </si>
  <si>
    <t>Bluethoth modul pro otevírání mobilním telefonem pro snímače</t>
  </si>
  <si>
    <t>Systémové komponenty - dveře</t>
  </si>
  <si>
    <t>Zadlabací samozamykací elektromechanický zámek, rozteč 72mm Backset 55mm, Certifikace na bezpečnostní a protipožární dveře</t>
  </si>
  <si>
    <t>Bezpečnostní vložka BT3 pro jednotný klíč</t>
  </si>
  <si>
    <t>Switch dle požadavků VŠE kompatibilní se stávající sítí - Aruba 2930F 48GPoE+4SFP+740W Swch - JL558A</t>
  </si>
  <si>
    <t>ACS - vstup do pokojů pro 70 dveří UPS záloha 6 hodin, Generální klíč</t>
  </si>
  <si>
    <t>ACS - Dveře a servis</t>
  </si>
  <si>
    <t>ACS vstup - záruční servis 5 let + pozáruční servis 5 let</t>
  </si>
  <si>
    <t>Servis bude prováděn minimálně 1x ročně</t>
  </si>
  <si>
    <t>Kontrola systému a Upgrade FW,udržba zámků - záruční servis</t>
  </si>
  <si>
    <t>Kontrola systému a Upgrade FW,udržba zámků - pozáruční servis</t>
  </si>
  <si>
    <t>Garance technika - servisní zásah do 12 hodin včetně víkendů a svátků</t>
  </si>
  <si>
    <t>LISTA HRANATA 2M LH 60X40 HD</t>
  </si>
  <si>
    <t>Protipožární dveře ve specifikaci El-30-DP3-C2 (se samozavíračem)</t>
  </si>
  <si>
    <t>Kování klika koule bezpečnostní</t>
  </si>
  <si>
    <t>Zaškolení obsluhy systému 2x 2 hodiny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</si>
</sst>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General_)"/>
    <numFmt numFmtId="168" formatCode="#,##0\ &quot;Kč&quot;"/>
    <numFmt numFmtId="169" formatCode="#,##0.0\ &quot;Kč&quot;"/>
    <numFmt numFmtId="170" formatCode="#,##0.0\ _K_č"/>
    <numFmt numFmtId="171" formatCode="#,##0.00\ _K_č"/>
    <numFmt numFmtId="172" formatCode="0.0"/>
    <numFmt numFmtId="173" formatCode="0.000"/>
    <numFmt numFmtId="174" formatCode="0.0000"/>
    <numFmt numFmtId="175" formatCode="0.00000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-405]d\.\ mmmm\ yyyy"/>
    <numFmt numFmtId="181" formatCode="#,##0\,\0\0\ &quot;Kč&quot;"/>
    <numFmt numFmtId="182" formatCode="[$€-2]\ #\ ##,000_);[Red]\([$€-2]\ #\ ##,000\)"/>
    <numFmt numFmtId="183" formatCode="_-* #,##0.00\ [$€-1]_-;\-* #,##0.00\ [$€-1]_-;_-* &quot;-&quot;??\ [$€-1]_-"/>
    <numFmt numFmtId="184" formatCode="[$¥€-2]\ #\ ##,000_);[Red]\([$€-2]\ #\ ##,000\)"/>
  </numFmts>
  <fonts count="90">
    <font>
      <sz val="10"/>
      <name val="Arial CE"/>
      <family val="0"/>
    </font>
    <font>
      <sz val="10"/>
      <name val="Helv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b/>
      <sz val="14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b/>
      <sz val="3"/>
      <name val="Verdana"/>
      <family val="2"/>
    </font>
    <font>
      <sz val="9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11"/>
      <name val="Verdana"/>
      <family val="2"/>
    </font>
    <font>
      <b/>
      <sz val="10"/>
      <name val="Arial CE"/>
      <family val="0"/>
    </font>
    <font>
      <sz val="12"/>
      <name val="Arial CE"/>
      <family val="0"/>
    </font>
    <font>
      <b/>
      <u val="single"/>
      <sz val="14"/>
      <name val="Times New Roman CE"/>
      <family val="0"/>
    </font>
    <font>
      <b/>
      <sz val="9"/>
      <name val="Times New Roman CE"/>
      <family val="1"/>
    </font>
    <font>
      <b/>
      <sz val="13"/>
      <color indexed="18"/>
      <name val="Times New Roman CE"/>
      <family val="1"/>
    </font>
    <font>
      <b/>
      <sz val="12"/>
      <color indexed="18"/>
      <name val="Times New Roman CE"/>
      <family val="1"/>
    </font>
    <font>
      <sz val="10"/>
      <name val="Arial"/>
      <family val="2"/>
    </font>
    <font>
      <b/>
      <sz val="9"/>
      <name val="Arial"/>
      <family val="2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Geneva"/>
      <family val="0"/>
    </font>
    <font>
      <sz val="9"/>
      <color indexed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u val="single"/>
      <sz val="12"/>
      <color indexed="18"/>
      <name val="Times New Roman CE"/>
      <family val="1"/>
    </font>
    <font>
      <b/>
      <sz val="14"/>
      <color indexed="18"/>
      <name val="Times New Roman CE"/>
      <family val="1"/>
    </font>
    <font>
      <u val="single"/>
      <sz val="7.5"/>
      <color indexed="12"/>
      <name val="Arial CE"/>
      <family val="0"/>
    </font>
    <font>
      <sz val="10"/>
      <color indexed="8"/>
      <name val="Arial"/>
      <family val="2"/>
    </font>
    <font>
      <b/>
      <sz val="8"/>
      <name val="Times New Roman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b/>
      <sz val="16"/>
      <name val="Times New Roman CE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56"/>
      <name val="Calibri"/>
      <family val="2"/>
    </font>
    <font>
      <b/>
      <sz val="11"/>
      <color indexed="63"/>
      <name val="Arial"/>
      <family val="2"/>
    </font>
    <font>
      <b/>
      <sz val="9"/>
      <color indexed="10"/>
      <name val="Times New Roman CE"/>
      <family val="0"/>
    </font>
    <font>
      <b/>
      <sz val="10"/>
      <color indexed="10"/>
      <name val="Verdana"/>
      <family val="2"/>
    </font>
    <font>
      <b/>
      <sz val="10"/>
      <color indexed="8"/>
      <name val="Verdana"/>
      <family val="0"/>
    </font>
    <font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1F497D"/>
      <name val="Calibri"/>
      <family val="2"/>
    </font>
    <font>
      <b/>
      <sz val="11"/>
      <color rgb="FF203141"/>
      <name val="Arial"/>
      <family val="2"/>
    </font>
    <font>
      <b/>
      <sz val="9"/>
      <color rgb="FFFF0000"/>
      <name val="Times New Roman CE"/>
      <family val="0"/>
    </font>
    <font>
      <b/>
      <sz val="10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166" fontId="2" fillId="0" borderId="0">
      <alignment/>
      <protection/>
    </xf>
    <xf numFmtId="166" fontId="26" fillId="20" borderId="2">
      <alignment/>
      <protection/>
    </xf>
    <xf numFmtId="166" fontId="27" fillId="0" borderId="3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9" fillId="0" borderId="0">
      <alignment/>
      <protection/>
    </xf>
    <xf numFmtId="183" fontId="28" fillId="0" borderId="0" applyFont="0" applyFill="0" applyBorder="0" applyAlignment="0" applyProtection="0"/>
    <xf numFmtId="0" fontId="29" fillId="20" borderId="4" applyNumberFormat="0" applyBorder="0" applyProtection="0">
      <alignment horizontal="center" vertical="center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2" fillId="21" borderId="5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6" applyNumberFormat="0" applyFill="0" applyAlignment="0" applyProtection="0"/>
    <xf numFmtId="0" fontId="37" fillId="0" borderId="0">
      <alignment/>
      <protection/>
    </xf>
    <xf numFmtId="0" fontId="74" fillId="0" borderId="7" applyNumberFormat="0" applyFill="0" applyAlignment="0" applyProtection="0"/>
    <xf numFmtId="0" fontId="38" fillId="0" borderId="8">
      <alignment/>
      <protection/>
    </xf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30" fillId="22" borderId="10">
      <alignment horizontal="left" vertical="center" wrapText="1" indent="1"/>
      <protection locked="0"/>
    </xf>
    <xf numFmtId="0" fontId="31" fillId="23" borderId="10" applyFont="0">
      <alignment horizontal="left" vertical="center" wrapText="1" indent="2"/>
      <protection locked="0"/>
    </xf>
    <xf numFmtId="0" fontId="32" fillId="24" borderId="10" applyNumberFormat="0" applyProtection="0">
      <alignment horizontal="left" vertical="center" indent="3"/>
    </xf>
    <xf numFmtId="0" fontId="76" fillId="0" borderId="0" applyNumberFormat="0" applyFill="0" applyBorder="0" applyAlignment="0" applyProtection="0"/>
    <xf numFmtId="0" fontId="77" fillId="25" borderId="0" applyNumberFormat="0" applyBorder="0" applyAlignment="0" applyProtection="0"/>
    <xf numFmtId="0" fontId="3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6" borderId="11" applyNumberFormat="0" applyFont="0" applyAlignment="0" applyProtection="0"/>
    <xf numFmtId="0" fontId="34" fillId="0" borderId="0">
      <alignment horizontal="left" vertical="center"/>
      <protection locked="0"/>
    </xf>
    <xf numFmtId="9" fontId="0" fillId="0" borderId="0" applyFont="0" applyFill="0" applyBorder="0" applyAlignment="0" applyProtection="0"/>
    <xf numFmtId="0" fontId="78" fillId="0" borderId="12" applyNumberFormat="0" applyFill="0" applyAlignment="0" applyProtection="0"/>
    <xf numFmtId="166" fontId="27" fillId="0" borderId="3">
      <alignment/>
      <protection/>
    </xf>
    <xf numFmtId="0" fontId="79" fillId="27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80" fillId="28" borderId="0" applyNumberFormat="0" applyBorder="0" applyAlignment="0" applyProtection="0"/>
    <xf numFmtId="0" fontId="81" fillId="0" borderId="0" applyNumberFormat="0" applyFill="0" applyBorder="0" applyAlignment="0" applyProtection="0"/>
    <xf numFmtId="49" fontId="36" fillId="0" borderId="13">
      <alignment horizontal="left" vertical="center"/>
      <protection/>
    </xf>
    <xf numFmtId="0" fontId="0" fillId="0" borderId="0" applyNumberFormat="0" applyFill="0" applyBorder="0" applyAlignment="0" applyProtection="0"/>
    <xf numFmtId="0" fontId="82" fillId="29" borderId="14" applyNumberFormat="0" applyAlignment="0" applyProtection="0"/>
    <xf numFmtId="0" fontId="83" fillId="30" borderId="14" applyNumberFormat="0" applyAlignment="0" applyProtection="0"/>
    <xf numFmtId="0" fontId="84" fillId="30" borderId="15" applyNumberFormat="0" applyAlignment="0" applyProtection="0"/>
    <xf numFmtId="0" fontId="85" fillId="0" borderId="0" applyNumberFormat="0" applyFill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</cellStyleXfs>
  <cellXfs count="126">
    <xf numFmtId="0" fontId="0" fillId="0" borderId="0" xfId="0" applyAlignment="1">
      <alignment/>
    </xf>
    <xf numFmtId="0" fontId="9" fillId="0" borderId="0" xfId="0" applyFont="1" applyFill="1" applyAlignment="1">
      <alignment/>
    </xf>
    <xf numFmtId="49" fontId="4" fillId="20" borderId="16" xfId="0" applyNumberFormat="1" applyFont="1" applyFill="1" applyBorder="1" applyAlignment="1" applyProtection="1">
      <alignment/>
      <protection locked="0"/>
    </xf>
    <xf numFmtId="0" fontId="9" fillId="20" borderId="17" xfId="0" applyFont="1" applyFill="1" applyBorder="1" applyAlignment="1">
      <alignment/>
    </xf>
    <xf numFmtId="169" fontId="9" fillId="20" borderId="17" xfId="0" applyNumberFormat="1" applyFont="1" applyFill="1" applyBorder="1" applyAlignment="1">
      <alignment/>
    </xf>
    <xf numFmtId="169" fontId="9" fillId="20" borderId="17" xfId="0" applyNumberFormat="1" applyFont="1" applyFill="1" applyBorder="1" applyAlignment="1">
      <alignment horizontal="right"/>
    </xf>
    <xf numFmtId="169" fontId="4" fillId="20" borderId="18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2" fillId="37" borderId="0" xfId="73" applyFont="1" applyFill="1">
      <alignment/>
      <protection/>
    </xf>
    <xf numFmtId="0" fontId="12" fillId="0" borderId="0" xfId="73" applyFont="1">
      <alignment/>
      <protection/>
    </xf>
    <xf numFmtId="169" fontId="13" fillId="37" borderId="0" xfId="0" applyNumberFormat="1" applyFont="1" applyFill="1" applyBorder="1" applyAlignment="1" applyProtection="1">
      <alignment horizontal="left"/>
      <protection locked="0"/>
    </xf>
    <xf numFmtId="0" fontId="12" fillId="0" borderId="0" xfId="73" applyFont="1" applyBorder="1">
      <alignment/>
      <protection/>
    </xf>
    <xf numFmtId="169" fontId="13" fillId="37" borderId="0" xfId="0" applyNumberFormat="1" applyFont="1" applyFill="1" applyAlignment="1" applyProtection="1">
      <alignment horizontal="left"/>
      <protection locked="0"/>
    </xf>
    <xf numFmtId="169" fontId="14" fillId="37" borderId="0" xfId="0" applyNumberFormat="1" applyFont="1" applyFill="1" applyAlignment="1">
      <alignment horizontal="left"/>
    </xf>
    <xf numFmtId="0" fontId="16" fillId="37" borderId="0" xfId="73" applyFont="1" applyFill="1">
      <alignment/>
      <protection/>
    </xf>
    <xf numFmtId="169" fontId="19" fillId="37" borderId="0" xfId="0" applyNumberFormat="1" applyFont="1" applyFill="1" applyAlignment="1">
      <alignment horizontal="left"/>
    </xf>
    <xf numFmtId="0" fontId="19" fillId="37" borderId="0" xfId="73" applyFont="1" applyFill="1">
      <alignment/>
      <protection/>
    </xf>
    <xf numFmtId="169" fontId="14" fillId="37" borderId="0" xfId="71" applyNumberFormat="1" applyFont="1" applyFill="1" applyAlignment="1">
      <alignment horizontal="left"/>
      <protection/>
    </xf>
    <xf numFmtId="169" fontId="13" fillId="37" borderId="0" xfId="71" applyNumberFormat="1" applyFont="1" applyFill="1" applyAlignment="1">
      <alignment horizontal="left"/>
      <protection/>
    </xf>
    <xf numFmtId="0" fontId="15" fillId="37" borderId="0" xfId="71" applyFont="1" applyFill="1">
      <alignment/>
      <protection/>
    </xf>
    <xf numFmtId="0" fontId="22" fillId="37" borderId="0" xfId="73" applyFont="1" applyFill="1">
      <alignment/>
      <protection/>
    </xf>
    <xf numFmtId="0" fontId="22" fillId="0" borderId="0" xfId="73" applyFont="1" applyFill="1">
      <alignment/>
      <protection/>
    </xf>
    <xf numFmtId="0" fontId="23" fillId="37" borderId="0" xfId="73" applyFont="1" applyFill="1">
      <alignment/>
      <protection/>
    </xf>
    <xf numFmtId="0" fontId="23" fillId="0" borderId="0" xfId="73" applyFont="1">
      <alignment/>
      <protection/>
    </xf>
    <xf numFmtId="0" fontId="13" fillId="37" borderId="0" xfId="73" applyFont="1" applyFill="1" applyAlignment="1">
      <alignment horizontal="right"/>
      <protection/>
    </xf>
    <xf numFmtId="0" fontId="12" fillId="37" borderId="0" xfId="73" applyFont="1" applyFill="1" applyBorder="1">
      <alignment/>
      <protection/>
    </xf>
    <xf numFmtId="169" fontId="19" fillId="37" borderId="0" xfId="71" applyNumberFormat="1" applyFont="1" applyFill="1" applyAlignment="1">
      <alignment horizontal="left"/>
      <protection/>
    </xf>
    <xf numFmtId="0" fontId="24" fillId="0" borderId="0" xfId="0" applyFont="1" applyFill="1" applyAlignment="1">
      <alignment/>
    </xf>
    <xf numFmtId="0" fontId="8" fillId="0" borderId="0" xfId="72" applyFont="1" applyFill="1">
      <alignment/>
      <protection/>
    </xf>
    <xf numFmtId="169" fontId="8" fillId="0" borderId="13" xfId="72" applyNumberFormat="1" applyFont="1" applyFill="1" applyBorder="1" applyAlignment="1">
      <alignment horizontal="right"/>
      <protection/>
    </xf>
    <xf numFmtId="169" fontId="8" fillId="0" borderId="19" xfId="72" applyNumberFormat="1" applyFont="1" applyFill="1" applyBorder="1" applyAlignment="1">
      <alignment horizontal="right"/>
      <protection/>
    </xf>
    <xf numFmtId="0" fontId="12" fillId="38" borderId="0" xfId="73" applyFont="1" applyFill="1">
      <alignment/>
      <protection/>
    </xf>
    <xf numFmtId="0" fontId="15" fillId="38" borderId="0" xfId="71" applyFont="1" applyFill="1">
      <alignment/>
      <protection/>
    </xf>
    <xf numFmtId="0" fontId="17" fillId="38" borderId="0" xfId="71" applyFont="1" applyFill="1">
      <alignment/>
      <protection/>
    </xf>
    <xf numFmtId="0" fontId="8" fillId="38" borderId="13" xfId="72" applyFont="1" applyFill="1" applyBorder="1" applyAlignment="1">
      <alignment horizontal="center"/>
      <protection/>
    </xf>
    <xf numFmtId="169" fontId="8" fillId="38" borderId="13" xfId="72" applyNumberFormat="1" applyFont="1" applyFill="1" applyBorder="1" applyAlignment="1">
      <alignment horizontal="right"/>
      <protection/>
    </xf>
    <xf numFmtId="0" fontId="18" fillId="38" borderId="0" xfId="74" applyFont="1" applyFill="1">
      <alignment/>
      <protection/>
    </xf>
    <xf numFmtId="0" fontId="20" fillId="37" borderId="0" xfId="74" applyFont="1" applyFill="1">
      <alignment/>
      <protection/>
    </xf>
    <xf numFmtId="169" fontId="8" fillId="38" borderId="19" xfId="72" applyNumberFormat="1" applyFont="1" applyFill="1" applyBorder="1" applyAlignment="1">
      <alignment horizontal="right"/>
      <protection/>
    </xf>
    <xf numFmtId="0" fontId="8" fillId="38" borderId="0" xfId="72" applyFont="1" applyFill="1">
      <alignment/>
      <protection/>
    </xf>
    <xf numFmtId="169" fontId="5" fillId="37" borderId="20" xfId="73" applyNumberFormat="1" applyFont="1" applyFill="1" applyBorder="1">
      <alignment/>
      <protection/>
    </xf>
    <xf numFmtId="169" fontId="8" fillId="38" borderId="21" xfId="72" applyNumberFormat="1" applyFont="1" applyFill="1" applyBorder="1" applyAlignment="1">
      <alignment horizontal="right"/>
      <protection/>
    </xf>
    <xf numFmtId="0" fontId="8" fillId="0" borderId="0" xfId="0" applyFont="1" applyFill="1" applyAlignment="1">
      <alignment wrapText="1"/>
    </xf>
    <xf numFmtId="169" fontId="8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0" fontId="10" fillId="20" borderId="22" xfId="0" applyFont="1" applyFill="1" applyBorder="1" applyAlignment="1">
      <alignment/>
    </xf>
    <xf numFmtId="49" fontId="25" fillId="20" borderId="23" xfId="0" applyNumberFormat="1" applyFont="1" applyFill="1" applyBorder="1" applyAlignment="1">
      <alignment horizontal="center" wrapText="1"/>
    </xf>
    <xf numFmtId="169" fontId="25" fillId="20" borderId="23" xfId="0" applyNumberFormat="1" applyFont="1" applyFill="1" applyBorder="1" applyAlignment="1">
      <alignment horizontal="center" wrapText="1"/>
    </xf>
    <xf numFmtId="169" fontId="25" fillId="20" borderId="24" xfId="0" applyNumberFormat="1" applyFont="1" applyFill="1" applyBorder="1" applyAlignment="1">
      <alignment horizontal="center" wrapText="1"/>
    </xf>
    <xf numFmtId="169" fontId="25" fillId="20" borderId="25" xfId="0" applyNumberFormat="1" applyFont="1" applyFill="1" applyBorder="1" applyAlignment="1">
      <alignment horizontal="center" wrapText="1"/>
    </xf>
    <xf numFmtId="49" fontId="2" fillId="20" borderId="26" xfId="0" applyNumberFormat="1" applyFont="1" applyFill="1" applyBorder="1" applyAlignment="1" applyProtection="1">
      <alignment/>
      <protection locked="0"/>
    </xf>
    <xf numFmtId="0" fontId="3" fillId="20" borderId="27" xfId="0" applyNumberFormat="1" applyFont="1" applyFill="1" applyBorder="1" applyAlignment="1">
      <alignment/>
    </xf>
    <xf numFmtId="0" fontId="3" fillId="20" borderId="27" xfId="0" applyFont="1" applyFill="1" applyBorder="1" applyAlignment="1">
      <alignment/>
    </xf>
    <xf numFmtId="169" fontId="3" fillId="20" borderId="27" xfId="0" applyNumberFormat="1" applyFont="1" applyFill="1" applyBorder="1" applyAlignment="1">
      <alignment/>
    </xf>
    <xf numFmtId="169" fontId="3" fillId="20" borderId="27" xfId="0" applyNumberFormat="1" applyFont="1" applyFill="1" applyBorder="1" applyAlignment="1">
      <alignment horizontal="right"/>
    </xf>
    <xf numFmtId="169" fontId="2" fillId="20" borderId="28" xfId="0" applyNumberFormat="1" applyFont="1" applyFill="1" applyBorder="1" applyAlignment="1">
      <alignment/>
    </xf>
    <xf numFmtId="0" fontId="86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171" fontId="3" fillId="0" borderId="0" xfId="0" applyNumberFormat="1" applyFont="1" applyFill="1" applyAlignment="1">
      <alignment horizontal="center"/>
    </xf>
    <xf numFmtId="0" fontId="9" fillId="0" borderId="29" xfId="0" applyFont="1" applyFill="1" applyBorder="1" applyAlignment="1">
      <alignment wrapText="1"/>
    </xf>
    <xf numFmtId="0" fontId="9" fillId="0" borderId="13" xfId="0" applyFont="1" applyFill="1" applyBorder="1" applyAlignment="1">
      <alignment horizontal="center"/>
    </xf>
    <xf numFmtId="169" fontId="9" fillId="0" borderId="13" xfId="0" applyNumberFormat="1" applyFont="1" applyFill="1" applyBorder="1" applyAlignment="1">
      <alignment horizontal="right"/>
    </xf>
    <xf numFmtId="49" fontId="2" fillId="20" borderId="16" xfId="0" applyNumberFormat="1" applyFont="1" applyFill="1" applyBorder="1" applyAlignment="1" applyProtection="1">
      <alignment/>
      <protection locked="0"/>
    </xf>
    <xf numFmtId="0" fontId="3" fillId="20" borderId="17" xfId="0" applyFont="1" applyFill="1" applyBorder="1" applyAlignment="1">
      <alignment/>
    </xf>
    <xf numFmtId="169" fontId="3" fillId="20" borderId="17" xfId="0" applyNumberFormat="1" applyFont="1" applyFill="1" applyBorder="1" applyAlignment="1">
      <alignment/>
    </xf>
    <xf numFmtId="169" fontId="3" fillId="20" borderId="17" xfId="0" applyNumberFormat="1" applyFont="1" applyFill="1" applyBorder="1" applyAlignment="1">
      <alignment horizontal="right"/>
    </xf>
    <xf numFmtId="169" fontId="2" fillId="20" borderId="18" xfId="0" applyNumberFormat="1" applyFont="1" applyFill="1" applyBorder="1" applyAlignment="1">
      <alignment/>
    </xf>
    <xf numFmtId="0" fontId="8" fillId="0" borderId="29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/>
    </xf>
    <xf numFmtId="169" fontId="8" fillId="0" borderId="13" xfId="0" applyNumberFormat="1" applyFont="1" applyFill="1" applyBorder="1" applyAlignment="1">
      <alignment horizontal="right"/>
    </xf>
    <xf numFmtId="169" fontId="8" fillId="0" borderId="19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center" wrapText="1"/>
    </xf>
    <xf numFmtId="0" fontId="8" fillId="0" borderId="0" xfId="70" applyFont="1" applyFill="1">
      <alignment/>
      <protection/>
    </xf>
    <xf numFmtId="0" fontId="8" fillId="0" borderId="29" xfId="72" applyFont="1" applyFill="1" applyBorder="1" applyAlignment="1">
      <alignment wrapText="1"/>
      <protection/>
    </xf>
    <xf numFmtId="169" fontId="9" fillId="0" borderId="13" xfId="83" applyNumberFormat="1" applyFont="1" applyFill="1" applyBorder="1" applyAlignment="1">
      <alignment horizontal="right"/>
      <protection/>
    </xf>
    <xf numFmtId="169" fontId="9" fillId="0" borderId="0" xfId="70" applyNumberFormat="1" applyFont="1" applyFill="1">
      <alignment/>
      <protection/>
    </xf>
    <xf numFmtId="0" fontId="9" fillId="0" borderId="0" xfId="70" applyFont="1" applyFill="1">
      <alignment/>
      <protection/>
    </xf>
    <xf numFmtId="169" fontId="8" fillId="0" borderId="0" xfId="70" applyNumberFormat="1" applyFont="1" applyFill="1">
      <alignment/>
      <protection/>
    </xf>
    <xf numFmtId="0" fontId="8" fillId="0" borderId="3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right"/>
    </xf>
    <xf numFmtId="169" fontId="8" fillId="0" borderId="31" xfId="0" applyNumberFormat="1" applyFont="1" applyFill="1" applyBorder="1" applyAlignment="1">
      <alignment horizontal="right"/>
    </xf>
    <xf numFmtId="0" fontId="42" fillId="20" borderId="32" xfId="0" applyFont="1" applyFill="1" applyBorder="1" applyAlignment="1">
      <alignment/>
    </xf>
    <xf numFmtId="0" fontId="43" fillId="20" borderId="33" xfId="0" applyFont="1" applyFill="1" applyBorder="1" applyAlignment="1">
      <alignment/>
    </xf>
    <xf numFmtId="166" fontId="42" fillId="20" borderId="33" xfId="0" applyNumberFormat="1" applyFont="1" applyFill="1" applyBorder="1" applyAlignment="1">
      <alignment/>
    </xf>
    <xf numFmtId="169" fontId="42" fillId="20" borderId="33" xfId="53" applyNumberFormat="1" applyFont="1" applyFill="1" applyBorder="1" applyAlignment="1">
      <alignment/>
    </xf>
    <xf numFmtId="169" fontId="4" fillId="20" borderId="33" xfId="0" applyNumberFormat="1" applyFont="1" applyFill="1" applyBorder="1" applyAlignment="1">
      <alignment horizontal="right"/>
    </xf>
    <xf numFmtId="0" fontId="43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9" fillId="0" borderId="29" xfId="83" applyFont="1" applyFill="1" applyBorder="1" applyAlignment="1">
      <alignment/>
      <protection/>
    </xf>
    <xf numFmtId="0" fontId="9" fillId="0" borderId="13" xfId="83" applyFont="1" applyFill="1" applyBorder="1" applyAlignment="1">
      <alignment horizontal="center"/>
      <protection/>
    </xf>
    <xf numFmtId="0" fontId="8" fillId="0" borderId="29" xfId="68" applyFont="1" applyFill="1" applyBorder="1" applyAlignment="1">
      <alignment horizontal="left" wrapText="1"/>
      <protection/>
    </xf>
    <xf numFmtId="0" fontId="8" fillId="0" borderId="13" xfId="68" applyFont="1" applyFill="1" applyBorder="1" applyAlignment="1">
      <alignment horizontal="center"/>
      <protection/>
    </xf>
    <xf numFmtId="169" fontId="8" fillId="0" borderId="13" xfId="68" applyNumberFormat="1" applyFont="1" applyFill="1" applyBorder="1" applyAlignment="1">
      <alignment horizontal="right"/>
      <protection/>
    </xf>
    <xf numFmtId="169" fontId="8" fillId="0" borderId="19" xfId="68" applyNumberFormat="1" applyFont="1" applyFill="1" applyBorder="1" applyAlignment="1">
      <alignment horizontal="right"/>
      <protection/>
    </xf>
    <xf numFmtId="0" fontId="28" fillId="0" borderId="0" xfId="68" applyFill="1">
      <alignment/>
      <protection/>
    </xf>
    <xf numFmtId="49" fontId="8" fillId="0" borderId="13" xfId="0" applyNumberFormat="1" applyFont="1" applyFill="1" applyBorder="1" applyAlignment="1">
      <alignment horizontal="center"/>
    </xf>
    <xf numFmtId="168" fontId="42" fillId="20" borderId="34" xfId="0" applyNumberFormat="1" applyFont="1" applyFill="1" applyBorder="1" applyAlignment="1">
      <alignment/>
    </xf>
    <xf numFmtId="0" fontId="87" fillId="0" borderId="0" xfId="0" applyFont="1" applyAlignment="1">
      <alignment/>
    </xf>
    <xf numFmtId="169" fontId="88" fillId="0" borderId="0" xfId="70" applyNumberFormat="1" applyFont="1" applyFill="1" applyAlignment="1">
      <alignment horizontal="center"/>
      <protection/>
    </xf>
    <xf numFmtId="10" fontId="8" fillId="0" borderId="0" xfId="0" applyNumberFormat="1" applyFont="1" applyFill="1" applyAlignment="1">
      <alignment/>
    </xf>
    <xf numFmtId="166" fontId="8" fillId="0" borderId="0" xfId="0" applyNumberFormat="1" applyFont="1" applyFill="1" applyAlignment="1">
      <alignment/>
    </xf>
    <xf numFmtId="0" fontId="8" fillId="0" borderId="35" xfId="0" applyFont="1" applyFill="1" applyBorder="1" applyAlignment="1">
      <alignment wrapText="1"/>
    </xf>
    <xf numFmtId="0" fontId="10" fillId="39" borderId="36" xfId="0" applyFont="1" applyFill="1" applyBorder="1" applyAlignment="1">
      <alignment/>
    </xf>
    <xf numFmtId="0" fontId="5" fillId="39" borderId="37" xfId="73" applyFont="1" applyFill="1" applyBorder="1">
      <alignment/>
      <protection/>
    </xf>
    <xf numFmtId="169" fontId="11" fillId="39" borderId="38" xfId="73" applyNumberFormat="1" applyFont="1" applyFill="1" applyBorder="1">
      <alignment/>
      <protection/>
    </xf>
    <xf numFmtId="0" fontId="10" fillId="39" borderId="32" xfId="0" applyFont="1" applyFill="1" applyBorder="1" applyAlignment="1">
      <alignment/>
    </xf>
    <xf numFmtId="169" fontId="11" fillId="39" borderId="34" xfId="73" applyNumberFormat="1" applyFont="1" applyFill="1" applyBorder="1">
      <alignment/>
      <protection/>
    </xf>
    <xf numFmtId="0" fontId="10" fillId="39" borderId="22" xfId="0" applyFont="1" applyFill="1" applyBorder="1" applyAlignment="1">
      <alignment/>
    </xf>
    <xf numFmtId="0" fontId="5" fillId="39" borderId="25" xfId="73" applyFont="1" applyFill="1" applyBorder="1">
      <alignment/>
      <protection/>
    </xf>
    <xf numFmtId="169" fontId="10" fillId="39" borderId="39" xfId="0" applyNumberFormat="1" applyFont="1" applyFill="1" applyBorder="1" applyAlignment="1">
      <alignment/>
    </xf>
    <xf numFmtId="9" fontId="8" fillId="0" borderId="0" xfId="0" applyNumberFormat="1" applyFont="1" applyFill="1" applyAlignment="1">
      <alignment/>
    </xf>
    <xf numFmtId="166" fontId="8" fillId="0" borderId="0" xfId="72" applyNumberFormat="1" applyFont="1" applyFill="1">
      <alignment/>
      <protection/>
    </xf>
    <xf numFmtId="169" fontId="41" fillId="20" borderId="33" xfId="0" applyNumberFormat="1" applyFont="1" applyFill="1" applyBorder="1" applyAlignment="1">
      <alignment horizontal="right"/>
    </xf>
    <xf numFmtId="169" fontId="23" fillId="0" borderId="0" xfId="73" applyNumberFormat="1" applyFont="1">
      <alignment/>
      <protection/>
    </xf>
    <xf numFmtId="0" fontId="21" fillId="38" borderId="0" xfId="0" applyFont="1" applyFill="1" applyAlignment="1">
      <alignment vertical="center" wrapText="1"/>
    </xf>
    <xf numFmtId="166" fontId="43" fillId="0" borderId="0" xfId="0" applyNumberFormat="1" applyFont="1" applyFill="1" applyAlignment="1">
      <alignment/>
    </xf>
    <xf numFmtId="166" fontId="9" fillId="0" borderId="0" xfId="0" applyNumberFormat="1" applyFont="1" applyFill="1" applyAlignment="1">
      <alignment/>
    </xf>
    <xf numFmtId="0" fontId="45" fillId="37" borderId="32" xfId="73" applyFont="1" applyFill="1" applyBorder="1" applyAlignment="1">
      <alignment horizontal="left" wrapText="1"/>
      <protection/>
    </xf>
    <xf numFmtId="0" fontId="45" fillId="37" borderId="34" xfId="73" applyFont="1" applyFill="1" applyBorder="1" applyAlignment="1">
      <alignment horizontal="left" wrapText="1"/>
      <protection/>
    </xf>
    <xf numFmtId="0" fontId="89" fillId="37" borderId="0" xfId="73" applyFont="1" applyFill="1" applyBorder="1" applyAlignment="1">
      <alignment horizontal="left" wrapText="1"/>
      <protection/>
    </xf>
    <xf numFmtId="0" fontId="21" fillId="38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</cellXfs>
  <cellStyles count="85">
    <cellStyle name="Normal" xfId="0"/>
    <cellStyle name="RowLevel_0" xfId="1"/>
    <cellStyle name="_021220_EZS a EPS bez kabeláže verze 3" xfId="15"/>
    <cellStyle name="_040315_rozšíření STK 3vývody+AV kabely+podlahovka" xfId="16"/>
    <cellStyle name="_070305_RD Velvarská 17_EZS ss" xfId="17"/>
    <cellStyle name="_3700_RAC" xfId="18"/>
    <cellStyle name="20 % – Zvýraznění1" xfId="19"/>
    <cellStyle name="20 % – Zvýraznění2" xfId="20"/>
    <cellStyle name="20 % – Zvýraznění3" xfId="21"/>
    <cellStyle name="20 % – Zvýraznění4" xfId="22"/>
    <cellStyle name="20 % – Zvýraznění5" xfId="23"/>
    <cellStyle name="20 % – Zvýraznění6" xfId="24"/>
    <cellStyle name="40 % – Zvýraznění1" xfId="25"/>
    <cellStyle name="40 % – Zvýraznění2" xfId="26"/>
    <cellStyle name="40 % – Zvýraznění3" xfId="27"/>
    <cellStyle name="40 % – Zvýraznění4" xfId="28"/>
    <cellStyle name="40 % – Zvýraznění5" xfId="29"/>
    <cellStyle name="40 % – Zvýraznění6" xfId="30"/>
    <cellStyle name="60 % – Zvýraznění1" xfId="31"/>
    <cellStyle name="60 % – Zvýraznění2" xfId="32"/>
    <cellStyle name="60 % – Zvýraznění3" xfId="33"/>
    <cellStyle name="60 % – Zvýraznění4" xfId="34"/>
    <cellStyle name="60 % – Zvýraznění5" xfId="35"/>
    <cellStyle name="60 % – Zvýraznění6" xfId="36"/>
    <cellStyle name="Celkem" xfId="37"/>
    <cellStyle name="cena" xfId="38"/>
    <cellStyle name="cena celkem" xfId="39"/>
    <cellStyle name="cena součet" xfId="40"/>
    <cellStyle name="Comma" xfId="41"/>
    <cellStyle name="Comma [0]" xfId="42"/>
    <cellStyle name="číslo" xfId="43"/>
    <cellStyle name="Euro" xfId="44"/>
    <cellStyle name="Hlavička" xfId="45"/>
    <cellStyle name="Hyperlink" xfId="46"/>
    <cellStyle name="Hypertextový odkaz 2" xfId="47"/>
    <cellStyle name="Hypertextový odkaz 3" xfId="48"/>
    <cellStyle name="Hypertextový odkaz 4" xfId="49"/>
    <cellStyle name="Kontrolní buňka" xfId="50"/>
    <cellStyle name="Currency" xfId="51"/>
    <cellStyle name="Měna 2" xfId="52"/>
    <cellStyle name="měny 2" xfId="53"/>
    <cellStyle name="měny 2 2" xfId="54"/>
    <cellStyle name="Currency [0]" xfId="55"/>
    <cellStyle name="Nadpis 1" xfId="56"/>
    <cellStyle name="nadpis 1 2" xfId="57"/>
    <cellStyle name="Nadpis 2" xfId="58"/>
    <cellStyle name="nadpis 2 2" xfId="59"/>
    <cellStyle name="Nadpis 3" xfId="60"/>
    <cellStyle name="Nadpis 4" xfId="61"/>
    <cellStyle name="Nadpis3" xfId="62"/>
    <cellStyle name="Nadpis4" xfId="63"/>
    <cellStyle name="nadpis5" xfId="64"/>
    <cellStyle name="Název" xfId="65"/>
    <cellStyle name="Neutrální" xfId="66"/>
    <cellStyle name="Normal_0204bei1" xfId="67"/>
    <cellStyle name="Normální 2" xfId="68"/>
    <cellStyle name="Normální 3" xfId="69"/>
    <cellStyle name="normální_030618_Wiegel STK+EZS" xfId="70"/>
    <cellStyle name="normální_050218_Pod Kapličkou EZS" xfId="71"/>
    <cellStyle name="normální_Hošek Motor verze 5" xfId="72"/>
    <cellStyle name="normální_Konečná nabídka_návrh ke smlouvě4" xfId="73"/>
    <cellStyle name="normální_Konečná nabídka_návrh ke smlouvě4 2" xfId="74"/>
    <cellStyle name="Followed Hyperlink" xfId="75"/>
    <cellStyle name="Poznámka" xfId="76"/>
    <cellStyle name="PrázdnýŘádek" xfId="77"/>
    <cellStyle name="Percent" xfId="78"/>
    <cellStyle name="Propojená buňka" xfId="79"/>
    <cellStyle name="součet" xfId="80"/>
    <cellStyle name="Správně" xfId="81"/>
    <cellStyle name="Standard_aktuell" xfId="82"/>
    <cellStyle name="Styl 1" xfId="83"/>
    <cellStyle name="Špatně" xfId="84"/>
    <cellStyle name="Text upozornění" xfId="85"/>
    <cellStyle name="TYP ŘÁDKU_4(sloupec C)" xfId="86"/>
    <cellStyle name="ÚroveňŘádku_1 2" xfId="87"/>
    <cellStyle name="Vstup" xfId="88"/>
    <cellStyle name="Výpočet" xfId="89"/>
    <cellStyle name="Výstup" xfId="90"/>
    <cellStyle name="Vysvětlující text" xfId="91"/>
    <cellStyle name="Zvýraznění 1" xfId="92"/>
    <cellStyle name="Zvýraznění 2" xfId="93"/>
    <cellStyle name="Zvýraznění 3" xfId="94"/>
    <cellStyle name="Zvýraznění 4" xfId="95"/>
    <cellStyle name="Zvýraznění 5" xfId="96"/>
    <cellStyle name="Zvýraznění 6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1466850</xdr:colOff>
      <xdr:row>0</xdr:row>
      <xdr:rowOff>76200</xdr:rowOff>
    </xdr:from>
    <xdr:to>
      <xdr:col>2</xdr:col>
      <xdr:colOff>1466850</xdr:colOff>
      <xdr:row>4</xdr:row>
      <xdr:rowOff>57150</xdr:rowOff>
    </xdr:to>
    <xdr:pic>
      <xdr:nvPicPr>
        <xdr:cNvPr id="1" name="Picture 4" descr="Logo MC Systems &amp; Servi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7620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47625</xdr:rowOff>
    </xdr:from>
    <xdr:to>
      <xdr:col>2</xdr:col>
      <xdr:colOff>981075</xdr:colOff>
      <xdr:row>4</xdr:row>
      <xdr:rowOff>142875</xdr:rowOff>
    </xdr:to>
    <xdr:sp>
      <xdr:nvSpPr>
        <xdr:cNvPr id="2" name="LT"/>
        <xdr:cNvSpPr txBox="1">
          <a:spLocks noChangeArrowheads="1"/>
        </xdr:cNvSpPr>
      </xdr:nvSpPr>
      <xdr:spPr>
        <a:xfrm>
          <a:off x="85725" y="47625"/>
          <a:ext cx="2238375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Dell Computer spol. s r.o. 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 Parku 2325/16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148 00 Praha 11</a:t>
          </a:r>
        </a:p>
      </xdr:txBody>
    </xdr:sp>
    <xdr:clientData/>
  </xdr:twoCellAnchor>
  <xdr:twoCellAnchor>
    <xdr:from>
      <xdr:col>0</xdr:col>
      <xdr:colOff>85725</xdr:colOff>
      <xdr:row>0</xdr:row>
      <xdr:rowOff>47625</xdr:rowOff>
    </xdr:from>
    <xdr:to>
      <xdr:col>2</xdr:col>
      <xdr:colOff>981075</xdr:colOff>
      <xdr:row>4</xdr:row>
      <xdr:rowOff>142875</xdr:rowOff>
    </xdr:to>
    <xdr:sp>
      <xdr:nvSpPr>
        <xdr:cNvPr id="3" name="LT"/>
        <xdr:cNvSpPr txBox="1">
          <a:spLocks noChangeArrowheads="1"/>
        </xdr:cNvSpPr>
      </xdr:nvSpPr>
      <xdr:spPr>
        <a:xfrm>
          <a:off x="85725" y="47625"/>
          <a:ext cx="2238375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Univerzita Karlova v Praze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1. lékařská fakulta UK 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Kateřinská 32     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121 08 Praha 2                                                      </a:t>
          </a:r>
        </a:p>
      </xdr:txBody>
    </xdr:sp>
    <xdr:clientData/>
  </xdr:twoCellAnchor>
  <xdr:twoCellAnchor editAs="oneCell">
    <xdr:from>
      <xdr:col>2</xdr:col>
      <xdr:colOff>2352675</xdr:colOff>
      <xdr:row>1</xdr:row>
      <xdr:rowOff>38100</xdr:rowOff>
    </xdr:from>
    <xdr:to>
      <xdr:col>2</xdr:col>
      <xdr:colOff>2352675</xdr:colOff>
      <xdr:row>4</xdr:row>
      <xdr:rowOff>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00025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2362200</xdr:colOff>
      <xdr:row>1</xdr:row>
      <xdr:rowOff>19050</xdr:rowOff>
    </xdr:from>
    <xdr:to>
      <xdr:col>2</xdr:col>
      <xdr:colOff>2362200</xdr:colOff>
      <xdr:row>3</xdr:row>
      <xdr:rowOff>142875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180975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1466850</xdr:colOff>
      <xdr:row>0</xdr:row>
      <xdr:rowOff>76200</xdr:rowOff>
    </xdr:from>
    <xdr:to>
      <xdr:col>2</xdr:col>
      <xdr:colOff>1466850</xdr:colOff>
      <xdr:row>4</xdr:row>
      <xdr:rowOff>57150</xdr:rowOff>
    </xdr:to>
    <xdr:pic>
      <xdr:nvPicPr>
        <xdr:cNvPr id="6" name="Picture 4" descr="Logo MC Systems &amp; Servi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7620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47625</xdr:rowOff>
    </xdr:from>
    <xdr:to>
      <xdr:col>2</xdr:col>
      <xdr:colOff>981075</xdr:colOff>
      <xdr:row>4</xdr:row>
      <xdr:rowOff>142875</xdr:rowOff>
    </xdr:to>
    <xdr:sp>
      <xdr:nvSpPr>
        <xdr:cNvPr id="7" name="LT"/>
        <xdr:cNvSpPr txBox="1">
          <a:spLocks noChangeArrowheads="1"/>
        </xdr:cNvSpPr>
      </xdr:nvSpPr>
      <xdr:spPr>
        <a:xfrm>
          <a:off x="85725" y="47625"/>
          <a:ext cx="2238375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Dell Computer spol. s r.o. 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 Parku 2325/16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148 00 Praha 11</a:t>
          </a:r>
        </a:p>
      </xdr:txBody>
    </xdr:sp>
    <xdr:clientData/>
  </xdr:twoCellAnchor>
  <xdr:twoCellAnchor editAs="oneCell">
    <xdr:from>
      <xdr:col>2</xdr:col>
      <xdr:colOff>981075</xdr:colOff>
      <xdr:row>0</xdr:row>
      <xdr:rowOff>76200</xdr:rowOff>
    </xdr:from>
    <xdr:to>
      <xdr:col>2</xdr:col>
      <xdr:colOff>981075</xdr:colOff>
      <xdr:row>4</xdr:row>
      <xdr:rowOff>57150</xdr:rowOff>
    </xdr:to>
    <xdr:pic>
      <xdr:nvPicPr>
        <xdr:cNvPr id="8" name="Picture 4" descr="Logo MC Systems &amp; Servi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7620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47625</xdr:rowOff>
    </xdr:from>
    <xdr:to>
      <xdr:col>2</xdr:col>
      <xdr:colOff>981075</xdr:colOff>
      <xdr:row>4</xdr:row>
      <xdr:rowOff>142875</xdr:rowOff>
    </xdr:to>
    <xdr:sp>
      <xdr:nvSpPr>
        <xdr:cNvPr id="9" name="LT"/>
        <xdr:cNvSpPr txBox="1">
          <a:spLocks noChangeArrowheads="1"/>
        </xdr:cNvSpPr>
      </xdr:nvSpPr>
      <xdr:spPr>
        <a:xfrm>
          <a:off x="85725" y="47625"/>
          <a:ext cx="2238375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Univerzita Karlova v Praze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Přírodovědecká fakulta UK 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Albertov 6 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128 43 Praha 2 </a:t>
          </a:r>
        </a:p>
      </xdr:txBody>
    </xdr:sp>
    <xdr:clientData/>
  </xdr:twoCellAnchor>
  <xdr:twoCellAnchor editAs="oneCell">
    <xdr:from>
      <xdr:col>2</xdr:col>
      <xdr:colOff>2362200</xdr:colOff>
      <xdr:row>1</xdr:row>
      <xdr:rowOff>19050</xdr:rowOff>
    </xdr:from>
    <xdr:to>
      <xdr:col>2</xdr:col>
      <xdr:colOff>2362200</xdr:colOff>
      <xdr:row>3</xdr:row>
      <xdr:rowOff>142875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180975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1466850</xdr:colOff>
      <xdr:row>0</xdr:row>
      <xdr:rowOff>76200</xdr:rowOff>
    </xdr:from>
    <xdr:to>
      <xdr:col>2</xdr:col>
      <xdr:colOff>1466850</xdr:colOff>
      <xdr:row>4</xdr:row>
      <xdr:rowOff>57150</xdr:rowOff>
    </xdr:to>
    <xdr:pic>
      <xdr:nvPicPr>
        <xdr:cNvPr id="11" name="Picture 4" descr="Logo MC Systems &amp; Servi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7620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47625</xdr:rowOff>
    </xdr:from>
    <xdr:to>
      <xdr:col>2</xdr:col>
      <xdr:colOff>981075</xdr:colOff>
      <xdr:row>4</xdr:row>
      <xdr:rowOff>142875</xdr:rowOff>
    </xdr:to>
    <xdr:sp>
      <xdr:nvSpPr>
        <xdr:cNvPr id="12" name="LT"/>
        <xdr:cNvSpPr txBox="1">
          <a:spLocks noChangeArrowheads="1"/>
        </xdr:cNvSpPr>
      </xdr:nvSpPr>
      <xdr:spPr>
        <a:xfrm>
          <a:off x="85725" y="47625"/>
          <a:ext cx="2238375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Dell Computer spol. s r.o. 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 Parku 2325/16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148 00 Praha 11</a:t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2</xdr:col>
      <xdr:colOff>895350</xdr:colOff>
      <xdr:row>5</xdr:row>
      <xdr:rowOff>9525</xdr:rowOff>
    </xdr:to>
    <xdr:sp>
      <xdr:nvSpPr>
        <xdr:cNvPr id="13" name="LT"/>
        <xdr:cNvSpPr txBox="1">
          <a:spLocks noChangeArrowheads="1"/>
        </xdr:cNvSpPr>
      </xdr:nvSpPr>
      <xdr:spPr>
        <a:xfrm>
          <a:off x="0" y="76200"/>
          <a:ext cx="2238375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Správa účelových zařízení Vysoké školy ekonomické v Praze</a:t>
          </a:r>
        </a:p>
      </xdr:txBody>
    </xdr:sp>
    <xdr:clientData/>
  </xdr:twoCellAnchor>
  <xdr:twoCellAnchor>
    <xdr:from>
      <xdr:col>2</xdr:col>
      <xdr:colOff>2505075</xdr:colOff>
      <xdr:row>0</xdr:row>
      <xdr:rowOff>57150</xdr:rowOff>
    </xdr:from>
    <xdr:to>
      <xdr:col>4</xdr:col>
      <xdr:colOff>209550</xdr:colOff>
      <xdr:row>5</xdr:row>
      <xdr:rowOff>142875</xdr:rowOff>
    </xdr:to>
    <xdr:sp fLocksText="0">
      <xdr:nvSpPr>
        <xdr:cNvPr id="14" name="LT"/>
        <xdr:cNvSpPr txBox="1">
          <a:spLocks noChangeArrowheads="1"/>
        </xdr:cNvSpPr>
      </xdr:nvSpPr>
      <xdr:spPr>
        <a:xfrm>
          <a:off x="3848100" y="57150"/>
          <a:ext cx="2495550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0</xdr:rowOff>
    </xdr:from>
    <xdr:to>
      <xdr:col>0</xdr:col>
      <xdr:colOff>85725</xdr:colOff>
      <xdr:row>27</xdr:row>
      <xdr:rowOff>76200</xdr:rowOff>
    </xdr:to>
    <xdr:pic>
      <xdr:nvPicPr>
        <xdr:cNvPr id="1" name="Picture 1024" descr="http://ebc.mywac.cz/kv/Main/images/ni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34025"/>
          <a:ext cx="857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85725</xdr:colOff>
      <xdr:row>27</xdr:row>
      <xdr:rowOff>76200</xdr:rowOff>
    </xdr:to>
    <xdr:pic>
      <xdr:nvPicPr>
        <xdr:cNvPr id="2" name="Picture 1024" descr="http://ebc.mywac.cz/kv/Main/images/ni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34025"/>
          <a:ext cx="857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76200</xdr:rowOff>
    </xdr:to>
    <xdr:pic>
      <xdr:nvPicPr>
        <xdr:cNvPr id="3" name="Picture 1024" descr="http://ebc.mywac.cz/kv/Main/images/ni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91100"/>
          <a:ext cx="857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76200</xdr:rowOff>
    </xdr:to>
    <xdr:pic>
      <xdr:nvPicPr>
        <xdr:cNvPr id="4" name="Picture 1024" descr="http://ebc.mywac.cz/kv/Main/images/ni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91100"/>
          <a:ext cx="857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0</xdr:colOff>
      <xdr:row>14</xdr:row>
      <xdr:rowOff>0</xdr:rowOff>
    </xdr:from>
    <xdr:ext cx="352425" cy="304800"/>
    <xdr:sp>
      <xdr:nvSpPr>
        <xdr:cNvPr id="5" name="AutoShape 9" descr="2120-1000"/>
        <xdr:cNvSpPr>
          <a:spLocks noChangeAspect="1"/>
        </xdr:cNvSpPr>
      </xdr:nvSpPr>
      <xdr:spPr>
        <a:xfrm>
          <a:off x="12001500" y="30194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52425" cy="295275"/>
    <xdr:sp>
      <xdr:nvSpPr>
        <xdr:cNvPr id="6" name="AutoShape 10" descr="2120-1000"/>
        <xdr:cNvSpPr>
          <a:spLocks noChangeAspect="1"/>
        </xdr:cNvSpPr>
      </xdr:nvSpPr>
      <xdr:spPr>
        <a:xfrm>
          <a:off x="12001500" y="33242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352425" cy="295275"/>
    <xdr:sp>
      <xdr:nvSpPr>
        <xdr:cNvPr id="7" name="AutoShape 11" descr="https://www.ecare.cz/download/shop-image/7792?w=800&amp;h=600&amp;format=JPEG"/>
        <xdr:cNvSpPr>
          <a:spLocks noChangeAspect="1"/>
        </xdr:cNvSpPr>
      </xdr:nvSpPr>
      <xdr:spPr>
        <a:xfrm>
          <a:off x="12001500" y="33242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352425" cy="304800"/>
    <xdr:sp>
      <xdr:nvSpPr>
        <xdr:cNvPr id="8" name="AutoShape 9" descr="2120-1000"/>
        <xdr:cNvSpPr>
          <a:spLocks noChangeAspect="1"/>
        </xdr:cNvSpPr>
      </xdr:nvSpPr>
      <xdr:spPr>
        <a:xfrm>
          <a:off x="12001500" y="37433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52425" cy="304800"/>
    <xdr:sp>
      <xdr:nvSpPr>
        <xdr:cNvPr id="9" name="AutoShape 10" descr="2120-1000"/>
        <xdr:cNvSpPr>
          <a:spLocks noChangeAspect="1"/>
        </xdr:cNvSpPr>
      </xdr:nvSpPr>
      <xdr:spPr>
        <a:xfrm>
          <a:off x="12001500" y="48291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52425" cy="304800"/>
    <xdr:sp>
      <xdr:nvSpPr>
        <xdr:cNvPr id="10" name="AutoShape 11" descr="https://www.ecare.cz/download/shop-image/7792?w=800&amp;h=600&amp;format=JPEG"/>
        <xdr:cNvSpPr>
          <a:spLocks noChangeAspect="1"/>
        </xdr:cNvSpPr>
      </xdr:nvSpPr>
      <xdr:spPr>
        <a:xfrm>
          <a:off x="12001500" y="48291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0</xdr:rowOff>
    </xdr:from>
    <xdr:to>
      <xdr:col>0</xdr:col>
      <xdr:colOff>85725</xdr:colOff>
      <xdr:row>38</xdr:row>
      <xdr:rowOff>76200</xdr:rowOff>
    </xdr:to>
    <xdr:pic>
      <xdr:nvPicPr>
        <xdr:cNvPr id="1" name="Picture 1024" descr="http://ebc.mywac.cz/kv/Main/images/ni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857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85725</xdr:colOff>
      <xdr:row>38</xdr:row>
      <xdr:rowOff>76200</xdr:rowOff>
    </xdr:to>
    <xdr:pic>
      <xdr:nvPicPr>
        <xdr:cNvPr id="2" name="Picture 1024" descr="http://ebc.mywac.cz/kv/Main/images/ni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72300"/>
          <a:ext cx="857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76200</xdr:rowOff>
    </xdr:to>
    <xdr:pic>
      <xdr:nvPicPr>
        <xdr:cNvPr id="3" name="Picture 1024" descr="http://ebc.mywac.cz/kv/Main/images/ni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857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76200</xdr:rowOff>
    </xdr:to>
    <xdr:pic>
      <xdr:nvPicPr>
        <xdr:cNvPr id="4" name="Picture 1024" descr="http://ebc.mywac.cz/kv/Main/images/ni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857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0</xdr:col>
      <xdr:colOff>85725</xdr:colOff>
      <xdr:row>8</xdr:row>
      <xdr:rowOff>76200</xdr:rowOff>
    </xdr:to>
    <xdr:pic>
      <xdr:nvPicPr>
        <xdr:cNvPr id="1" name="Picture 1024" descr="http://ebc.mywac.cz/kv/Main/images/ni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925"/>
          <a:ext cx="857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85725</xdr:colOff>
      <xdr:row>8</xdr:row>
      <xdr:rowOff>76200</xdr:rowOff>
    </xdr:to>
    <xdr:pic>
      <xdr:nvPicPr>
        <xdr:cNvPr id="2" name="Picture 1024" descr="http://ebc.mywac.cz/kv/Main/images/ni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925"/>
          <a:ext cx="857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85725</xdr:colOff>
      <xdr:row>8</xdr:row>
      <xdr:rowOff>76200</xdr:rowOff>
    </xdr:to>
    <xdr:pic>
      <xdr:nvPicPr>
        <xdr:cNvPr id="3" name="Picture 1024" descr="http://ebc.mywac.cz/kv/Main/images/ni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925"/>
          <a:ext cx="857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85725</xdr:colOff>
      <xdr:row>8</xdr:row>
      <xdr:rowOff>76200</xdr:rowOff>
    </xdr:to>
    <xdr:pic>
      <xdr:nvPicPr>
        <xdr:cNvPr id="4" name="Picture 1024" descr="http://ebc.mywac.cz/kv/Main/images/ni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925"/>
          <a:ext cx="857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6"/>
  <sheetViews>
    <sheetView workbookViewId="0" topLeftCell="A10">
      <selection activeCell="C33" sqref="C33"/>
    </sheetView>
  </sheetViews>
  <sheetFormatPr defaultColWidth="9.00390625" defaultRowHeight="12.75"/>
  <cols>
    <col min="1" max="1" width="7.75390625" style="9" customWidth="1"/>
    <col min="2" max="2" width="9.875" style="9" customWidth="1"/>
    <col min="3" max="3" width="36.75390625" style="9" customWidth="1"/>
    <col min="4" max="4" width="26.125" style="9" customWidth="1"/>
    <col min="5" max="5" width="8.625" style="9" customWidth="1"/>
    <col min="6" max="7" width="9.125" style="9" customWidth="1"/>
    <col min="8" max="8" width="25.00390625" style="9" customWidth="1"/>
    <col min="9" max="16384" width="9.125" style="9" customWidth="1"/>
  </cols>
  <sheetData>
    <row r="1" spans="1:5" ht="12.75">
      <c r="A1" s="8"/>
      <c r="B1" s="8"/>
      <c r="C1" s="8"/>
      <c r="D1" s="8"/>
      <c r="E1" s="8"/>
    </row>
    <row r="2" spans="1:5" ht="12.75">
      <c r="A2" s="10"/>
      <c r="B2" s="11"/>
      <c r="C2" s="8"/>
      <c r="D2" s="10"/>
      <c r="E2" s="8"/>
    </row>
    <row r="3" spans="1:5" ht="12.75">
      <c r="A3" s="10"/>
      <c r="B3" s="11"/>
      <c r="C3" s="8"/>
      <c r="D3" s="12"/>
      <c r="E3" s="8"/>
    </row>
    <row r="4" spans="1:5" ht="12.75">
      <c r="A4" s="10"/>
      <c r="B4" s="11"/>
      <c r="C4" s="8"/>
      <c r="D4" s="10"/>
      <c r="E4" s="8"/>
    </row>
    <row r="5" spans="1:5" ht="12.75">
      <c r="A5" s="8"/>
      <c r="B5" s="10"/>
      <c r="C5" s="8"/>
      <c r="D5" s="8"/>
      <c r="E5" s="8"/>
    </row>
    <row r="6" spans="1:5" ht="12.75">
      <c r="A6" s="8"/>
      <c r="B6" s="13"/>
      <c r="C6" s="8"/>
      <c r="D6" s="8"/>
      <c r="E6" s="8"/>
    </row>
    <row r="7" spans="1:5" ht="12.75">
      <c r="A7" s="8"/>
      <c r="B7" s="17"/>
      <c r="C7" s="8"/>
      <c r="D7" s="8"/>
      <c r="E7" s="8"/>
    </row>
    <row r="8" spans="1:5" ht="12.75">
      <c r="A8" s="8"/>
      <c r="B8" s="8"/>
      <c r="C8" s="8"/>
      <c r="D8" s="8"/>
      <c r="E8" s="8"/>
    </row>
    <row r="9" spans="1:5" ht="12.75">
      <c r="A9" s="8"/>
      <c r="B9" s="18"/>
      <c r="C9" s="8"/>
      <c r="D9" s="8"/>
      <c r="E9" s="8"/>
    </row>
    <row r="10" spans="1:5" ht="35.25">
      <c r="A10" s="8"/>
      <c r="B10" s="19"/>
      <c r="C10" s="14" t="s">
        <v>11</v>
      </c>
      <c r="D10" s="8"/>
      <c r="E10" s="8"/>
    </row>
    <row r="11" spans="1:5" ht="35.25">
      <c r="A11" s="8"/>
      <c r="B11" s="19"/>
      <c r="C11" s="14"/>
      <c r="D11" s="8"/>
      <c r="E11" s="8"/>
    </row>
    <row r="12" spans="1:5" ht="12.75">
      <c r="A12" s="31"/>
      <c r="B12" s="32"/>
      <c r="C12" s="31"/>
      <c r="D12" s="31"/>
      <c r="E12" s="8"/>
    </row>
    <row r="13" spans="1:5" ht="19.5">
      <c r="A13" s="31"/>
      <c r="B13" s="33" t="s">
        <v>10</v>
      </c>
      <c r="C13" s="124" t="s">
        <v>69</v>
      </c>
      <c r="D13" s="124"/>
      <c r="E13" s="8"/>
    </row>
    <row r="14" spans="1:5" ht="19.5">
      <c r="A14" s="31"/>
      <c r="B14" s="33"/>
      <c r="C14" s="124"/>
      <c r="D14" s="124"/>
      <c r="E14" s="8"/>
    </row>
    <row r="15" spans="3:4" s="8" customFormat="1" ht="14.25">
      <c r="C15" s="118"/>
      <c r="D15" s="118"/>
    </row>
    <row r="16" s="8" customFormat="1" ht="15">
      <c r="B16" s="101"/>
    </row>
    <row r="17" s="8" customFormat="1" ht="15.75" thickBot="1">
      <c r="B17" s="101"/>
    </row>
    <row r="18" spans="1:5" s="21" customFormat="1" ht="16.5" thickBot="1">
      <c r="A18" s="20"/>
      <c r="B18" s="121" t="s">
        <v>41</v>
      </c>
      <c r="C18" s="122"/>
      <c r="D18" s="40">
        <f>'Společný HW,SW'!H31</f>
        <v>0</v>
      </c>
      <c r="E18" s="20"/>
    </row>
    <row r="19" spans="1:5" s="21" customFormat="1" ht="16.5" thickBot="1">
      <c r="A19" s="20"/>
      <c r="B19" s="121" t="s">
        <v>70</v>
      </c>
      <c r="C19" s="122"/>
      <c r="D19" s="40">
        <f>Dveře!H42</f>
        <v>0</v>
      </c>
      <c r="E19" s="20"/>
    </row>
    <row r="20" spans="1:8" s="23" customFormat="1" ht="19.5" thickBot="1">
      <c r="A20" s="22"/>
      <c r="B20" s="106" t="s">
        <v>4</v>
      </c>
      <c r="C20" s="107"/>
      <c r="D20" s="108">
        <f>SUM(D18:D19)</f>
        <v>0</v>
      </c>
      <c r="E20" s="22"/>
      <c r="H20" s="117"/>
    </row>
    <row r="21" spans="1:5" s="23" customFormat="1" ht="19.5" thickBot="1">
      <c r="A21" s="22"/>
      <c r="B21" s="109" t="s">
        <v>16</v>
      </c>
      <c r="C21" s="107"/>
      <c r="D21" s="110">
        <f>D20*0.21</f>
        <v>0</v>
      </c>
      <c r="E21" s="22"/>
    </row>
    <row r="22" spans="1:5" s="23" customFormat="1" ht="19.5" thickBot="1">
      <c r="A22" s="22"/>
      <c r="B22" s="111" t="s">
        <v>12</v>
      </c>
      <c r="C22" s="112"/>
      <c r="D22" s="113">
        <f>ROUND(D20+D21,)</f>
        <v>0</v>
      </c>
      <c r="E22" s="22"/>
    </row>
    <row r="23" spans="1:5" s="23" customFormat="1" ht="15">
      <c r="A23" s="22"/>
      <c r="B23" s="8"/>
      <c r="C23" s="8"/>
      <c r="D23" s="8"/>
      <c r="E23" s="22"/>
    </row>
    <row r="24" spans="2:4" s="8" customFormat="1" ht="12.75">
      <c r="B24" s="123"/>
      <c r="C24" s="123"/>
      <c r="D24" s="25"/>
    </row>
    <row r="25" spans="1:5" ht="12.75">
      <c r="A25" s="8"/>
      <c r="B25" s="8"/>
      <c r="C25" s="8"/>
      <c r="D25" s="24"/>
      <c r="E25" s="8"/>
    </row>
    <row r="26" spans="1:5" ht="12.75">
      <c r="A26" s="8"/>
      <c r="B26" s="8"/>
      <c r="C26" s="8"/>
      <c r="D26" s="25"/>
      <c r="E26" s="8"/>
    </row>
    <row r="27" spans="1:5" ht="12.75">
      <c r="A27" s="8"/>
      <c r="B27" s="26"/>
      <c r="C27" s="8"/>
      <c r="D27" s="25"/>
      <c r="E27" s="8"/>
    </row>
    <row r="28" spans="1:5" ht="12.75">
      <c r="A28" s="8"/>
      <c r="B28" s="8"/>
      <c r="C28" s="25"/>
      <c r="D28" s="25"/>
      <c r="E28" s="8"/>
    </row>
    <row r="29" spans="1:5" ht="12.75">
      <c r="A29" s="8"/>
      <c r="B29" s="8"/>
      <c r="C29" s="8"/>
      <c r="D29" s="8"/>
      <c r="E29" s="8"/>
    </row>
    <row r="30" spans="1:5" ht="12.75">
      <c r="A30" s="8"/>
      <c r="B30" s="8"/>
      <c r="C30" s="8"/>
      <c r="D30" s="8"/>
      <c r="E30" s="8"/>
    </row>
    <row r="31" spans="1:5" ht="12.75">
      <c r="A31" s="8"/>
      <c r="B31" s="8"/>
      <c r="C31" s="8"/>
      <c r="D31" s="8"/>
      <c r="E31" s="8"/>
    </row>
    <row r="32" spans="1:5" ht="12.75">
      <c r="A32" s="8"/>
      <c r="B32" s="8"/>
      <c r="C32" s="8"/>
      <c r="D32" s="8"/>
      <c r="E32" s="8"/>
    </row>
    <row r="33" spans="1:5" ht="12.75">
      <c r="A33" s="8"/>
      <c r="B33" s="8"/>
      <c r="C33" s="8"/>
      <c r="D33" s="8"/>
      <c r="E33" s="8"/>
    </row>
    <row r="34" spans="1:5" ht="12.75">
      <c r="A34" s="8"/>
      <c r="B34" s="8"/>
      <c r="C34" s="8"/>
      <c r="D34" s="8"/>
      <c r="E34" s="8"/>
    </row>
    <row r="35" spans="1:5" ht="12.75">
      <c r="A35" s="8"/>
      <c r="B35" s="8"/>
      <c r="C35" s="8"/>
      <c r="D35" s="8"/>
      <c r="E35" s="8"/>
    </row>
    <row r="36" spans="1:5" ht="12.75">
      <c r="A36" s="8"/>
      <c r="B36" s="8"/>
      <c r="C36" s="8"/>
      <c r="D36" s="8"/>
      <c r="E36" s="8"/>
    </row>
    <row r="37" spans="1:5" ht="12.75">
      <c r="A37" s="8"/>
      <c r="B37" s="8"/>
      <c r="C37" s="8"/>
      <c r="D37" s="8"/>
      <c r="E37" s="8"/>
    </row>
    <row r="38" spans="1:5" ht="12.75">
      <c r="A38" s="8"/>
      <c r="B38" s="15"/>
      <c r="C38" s="8"/>
      <c r="D38" s="8"/>
      <c r="E38" s="8"/>
    </row>
    <row r="39" spans="1:5" ht="12.75">
      <c r="A39" s="8"/>
      <c r="B39" s="8"/>
      <c r="C39" s="8"/>
      <c r="D39" s="8"/>
      <c r="E39" s="8"/>
    </row>
    <row r="40" spans="1:5" ht="12.75">
      <c r="A40" s="8"/>
      <c r="B40" s="16"/>
      <c r="C40" s="8"/>
      <c r="D40" s="16"/>
      <c r="E40" s="8"/>
    </row>
    <row r="41" spans="1:5" ht="15">
      <c r="A41" s="8"/>
      <c r="B41" s="36"/>
      <c r="C41" s="36"/>
      <c r="D41" s="36"/>
      <c r="E41" s="8"/>
    </row>
    <row r="42" spans="1:5" ht="12.75">
      <c r="A42" s="8"/>
      <c r="B42" s="37"/>
      <c r="C42" s="37"/>
      <c r="D42" s="37"/>
      <c r="E42" s="8"/>
    </row>
    <row r="43" spans="2:4" ht="12.75">
      <c r="B43" s="37"/>
      <c r="C43" s="37"/>
      <c r="D43" s="37"/>
    </row>
    <row r="44" spans="1:5" ht="12.75">
      <c r="A44" s="8"/>
      <c r="B44" s="8"/>
      <c r="C44" s="8"/>
      <c r="D44" s="8"/>
      <c r="E44" s="8"/>
    </row>
    <row r="45" spans="1:5" ht="12.75">
      <c r="A45" s="8"/>
      <c r="B45" s="8"/>
      <c r="C45" s="8"/>
      <c r="D45" s="8"/>
      <c r="E45" s="8"/>
    </row>
    <row r="46" spans="1:5" ht="12.75">
      <c r="A46" s="8"/>
      <c r="B46" s="8"/>
      <c r="C46" s="8"/>
      <c r="D46" s="8"/>
      <c r="E46" s="8"/>
    </row>
  </sheetData>
  <sheetProtection/>
  <mergeCells count="4">
    <mergeCell ref="B18:C18"/>
    <mergeCell ref="B24:C24"/>
    <mergeCell ref="B19:C19"/>
    <mergeCell ref="C13:D14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S33"/>
  <sheetViews>
    <sheetView workbookViewId="0" topLeftCell="A1">
      <selection activeCell="D23" sqref="D23"/>
    </sheetView>
  </sheetViews>
  <sheetFormatPr defaultColWidth="9.00390625" defaultRowHeight="12.75" outlineLevelRow="2"/>
  <cols>
    <col min="1" max="1" width="51.875" style="7" customWidth="1"/>
    <col min="2" max="2" width="9.25390625" style="7" bestFit="1" customWidth="1"/>
    <col min="3" max="3" width="8.00390625" style="7" bestFit="1" customWidth="1"/>
    <col min="4" max="4" width="11.25390625" style="43" customWidth="1"/>
    <col min="5" max="5" width="14.75390625" style="43" customWidth="1"/>
    <col min="6" max="6" width="11.375" style="43" customWidth="1"/>
    <col min="7" max="7" width="13.00390625" style="43" bestFit="1" customWidth="1"/>
    <col min="8" max="8" width="15.125" style="43" customWidth="1"/>
    <col min="9" max="9" width="9.125" style="7" customWidth="1"/>
    <col min="10" max="10" width="13.75390625" style="7" bestFit="1" customWidth="1"/>
    <col min="11" max="16384" width="9.125" style="7" customWidth="1"/>
  </cols>
  <sheetData>
    <row r="2" ht="18.75">
      <c r="A2" s="27" t="s">
        <v>33</v>
      </c>
    </row>
    <row r="3" ht="12.75" thickBot="1">
      <c r="A3" s="44"/>
    </row>
    <row r="4" spans="1:8" ht="30" customHeight="1" collapsed="1" thickBot="1">
      <c r="A4" s="45"/>
      <c r="B4" s="46" t="s">
        <v>0</v>
      </c>
      <c r="C4" s="46" t="s">
        <v>1</v>
      </c>
      <c r="D4" s="47" t="s">
        <v>5</v>
      </c>
      <c r="E4" s="48" t="s">
        <v>6</v>
      </c>
      <c r="F4" s="48" t="s">
        <v>3</v>
      </c>
      <c r="G4" s="48" t="s">
        <v>7</v>
      </c>
      <c r="H4" s="49" t="s">
        <v>8</v>
      </c>
    </row>
    <row r="5" spans="1:13" s="57" customFormat="1" ht="20.25" customHeight="1">
      <c r="A5" s="50" t="s">
        <v>51</v>
      </c>
      <c r="B5" s="52"/>
      <c r="C5" s="52"/>
      <c r="D5" s="53"/>
      <c r="E5" s="54"/>
      <c r="F5" s="53"/>
      <c r="G5" s="54"/>
      <c r="H5" s="55">
        <f>SUM(H6:H10)</f>
        <v>0</v>
      </c>
      <c r="I5" s="7"/>
      <c r="J5" s="56"/>
      <c r="L5"/>
      <c r="M5" s="59"/>
    </row>
    <row r="6" spans="1:11" s="28" customFormat="1" ht="12.75" outlineLevel="1">
      <c r="A6" s="68" t="s">
        <v>52</v>
      </c>
      <c r="B6" s="61" t="s">
        <v>2</v>
      </c>
      <c r="C6" s="69">
        <v>1</v>
      </c>
      <c r="D6" s="70">
        <v>0</v>
      </c>
      <c r="E6" s="29">
        <f>D6*C6</f>
        <v>0</v>
      </c>
      <c r="F6" s="29">
        <v>0</v>
      </c>
      <c r="G6" s="29">
        <f>F6*C6</f>
        <v>0</v>
      </c>
      <c r="H6" s="30">
        <f>E6+G6</f>
        <v>0</v>
      </c>
      <c r="J6"/>
      <c r="K6"/>
    </row>
    <row r="7" spans="1:11" s="28" customFormat="1" ht="12.75" outlineLevel="1">
      <c r="A7" s="68" t="s">
        <v>53</v>
      </c>
      <c r="B7" s="61" t="s">
        <v>2</v>
      </c>
      <c r="C7" s="69">
        <v>1</v>
      </c>
      <c r="D7" s="70">
        <v>0</v>
      </c>
      <c r="E7" s="29">
        <f>D7*C7</f>
        <v>0</v>
      </c>
      <c r="F7" s="29">
        <v>0</v>
      </c>
      <c r="G7" s="29">
        <f>F7*C7</f>
        <v>0</v>
      </c>
      <c r="H7" s="30">
        <f>E7+G7</f>
        <v>0</v>
      </c>
      <c r="K7"/>
    </row>
    <row r="8" spans="1:8" s="28" customFormat="1" ht="24" outlineLevel="1">
      <c r="A8" s="68" t="s">
        <v>54</v>
      </c>
      <c r="B8" s="61" t="s">
        <v>2</v>
      </c>
      <c r="C8" s="69">
        <v>1</v>
      </c>
      <c r="D8" s="70">
        <v>0</v>
      </c>
      <c r="E8" s="29">
        <f>D8*C8</f>
        <v>0</v>
      </c>
      <c r="F8" s="29">
        <v>0</v>
      </c>
      <c r="G8" s="29">
        <f>F8*C8</f>
        <v>0</v>
      </c>
      <c r="H8" s="30">
        <f>E8+G8</f>
        <v>0</v>
      </c>
    </row>
    <row r="9" spans="1:11" s="28" customFormat="1" ht="12.75" outlineLevel="1">
      <c r="A9" s="68" t="s">
        <v>34</v>
      </c>
      <c r="B9" s="61" t="s">
        <v>2</v>
      </c>
      <c r="C9" s="69">
        <v>1</v>
      </c>
      <c r="D9" s="70">
        <v>0</v>
      </c>
      <c r="E9" s="29">
        <f>D9*C9</f>
        <v>0</v>
      </c>
      <c r="F9" s="29">
        <v>0</v>
      </c>
      <c r="G9" s="29">
        <f>F9*C9</f>
        <v>0</v>
      </c>
      <c r="H9" s="30">
        <f>E9+G9</f>
        <v>0</v>
      </c>
      <c r="K9"/>
    </row>
    <row r="10" spans="1:8" s="1" customFormat="1" ht="12.75" outlineLevel="1">
      <c r="A10" s="60"/>
      <c r="B10" s="61"/>
      <c r="C10" s="69"/>
      <c r="D10" s="62"/>
      <c r="E10" s="29"/>
      <c r="F10" s="29"/>
      <c r="G10" s="29"/>
      <c r="H10" s="30"/>
    </row>
    <row r="11" spans="1:13" s="57" customFormat="1" ht="20.25" customHeight="1">
      <c r="A11" s="50" t="s">
        <v>55</v>
      </c>
      <c r="B11" s="52"/>
      <c r="C11" s="52"/>
      <c r="D11" s="53"/>
      <c r="E11" s="54"/>
      <c r="F11" s="53"/>
      <c r="G11" s="54"/>
      <c r="H11" s="55">
        <f>SUM(H12:H17)</f>
        <v>0</v>
      </c>
      <c r="I11" s="7"/>
      <c r="J11" s="56"/>
      <c r="L11" s="58"/>
      <c r="M11" s="59"/>
    </row>
    <row r="12" spans="1:15" ht="12.75" outlineLevel="2">
      <c r="A12" s="68" t="s">
        <v>56</v>
      </c>
      <c r="B12" s="69" t="s">
        <v>2</v>
      </c>
      <c r="C12" s="69">
        <v>2</v>
      </c>
      <c r="D12" s="70">
        <v>0</v>
      </c>
      <c r="E12" s="29">
        <f>D12*C12</f>
        <v>0</v>
      </c>
      <c r="F12" s="70">
        <v>0</v>
      </c>
      <c r="G12" s="29">
        <f>F12*C12</f>
        <v>0</v>
      </c>
      <c r="H12" s="71">
        <f>E12+G12</f>
        <v>0</v>
      </c>
      <c r="J12" s="102"/>
      <c r="L12" s="73"/>
      <c r="O12"/>
    </row>
    <row r="13" spans="1:12" ht="12" outlineLevel="2">
      <c r="A13" s="68" t="s">
        <v>57</v>
      </c>
      <c r="B13" s="69" t="s">
        <v>2</v>
      </c>
      <c r="C13" s="69">
        <v>2</v>
      </c>
      <c r="D13" s="70">
        <v>0</v>
      </c>
      <c r="E13" s="29">
        <f>D13*C13</f>
        <v>0</v>
      </c>
      <c r="F13" s="70">
        <v>0</v>
      </c>
      <c r="G13" s="29">
        <f>F13*C13</f>
        <v>0</v>
      </c>
      <c r="H13" s="71">
        <f>E13+G13</f>
        <v>0</v>
      </c>
      <c r="J13" s="102"/>
      <c r="L13" s="73"/>
    </row>
    <row r="14" spans="1:12" ht="24" outlineLevel="2">
      <c r="A14" s="68" t="s">
        <v>35</v>
      </c>
      <c r="B14" s="69" t="s">
        <v>2</v>
      </c>
      <c r="C14" s="69">
        <v>1</v>
      </c>
      <c r="D14" s="70">
        <v>0</v>
      </c>
      <c r="E14" s="29">
        <f>D14*C14</f>
        <v>0</v>
      </c>
      <c r="F14" s="70">
        <v>0</v>
      </c>
      <c r="G14" s="29">
        <f>F14*C14</f>
        <v>0</v>
      </c>
      <c r="H14" s="71">
        <f>E14+G14</f>
        <v>0</v>
      </c>
      <c r="J14" s="102"/>
      <c r="L14" s="73"/>
    </row>
    <row r="15" spans="1:11" ht="12" customHeight="1" outlineLevel="1">
      <c r="A15" s="68" t="s">
        <v>36</v>
      </c>
      <c r="B15" s="69" t="s">
        <v>2</v>
      </c>
      <c r="C15" s="69">
        <v>140</v>
      </c>
      <c r="D15" s="70">
        <v>0</v>
      </c>
      <c r="E15" s="29">
        <f>D15*C15</f>
        <v>0</v>
      </c>
      <c r="F15" s="70">
        <v>0</v>
      </c>
      <c r="G15" s="29">
        <f>F15*C15</f>
        <v>0</v>
      </c>
      <c r="H15" s="71">
        <f>E15+G15</f>
        <v>0</v>
      </c>
      <c r="J15" s="103"/>
      <c r="K15" s="104"/>
    </row>
    <row r="16" spans="1:12" ht="12" customHeight="1" outlineLevel="1">
      <c r="A16" s="68" t="s">
        <v>37</v>
      </c>
      <c r="B16" s="69" t="s">
        <v>2</v>
      </c>
      <c r="C16" s="69">
        <v>50</v>
      </c>
      <c r="D16" s="70">
        <v>0</v>
      </c>
      <c r="E16" s="29">
        <f>D16*C16</f>
        <v>0</v>
      </c>
      <c r="F16" s="70">
        <v>0</v>
      </c>
      <c r="G16" s="29">
        <f>F16*C16</f>
        <v>0</v>
      </c>
      <c r="H16" s="71">
        <f>E16+G16</f>
        <v>0</v>
      </c>
      <c r="J16" s="103"/>
      <c r="K16" s="104"/>
      <c r="L16"/>
    </row>
    <row r="17" spans="1:8" s="1" customFormat="1" ht="12.75" outlineLevel="1">
      <c r="A17" s="60"/>
      <c r="B17" s="61"/>
      <c r="C17" s="61"/>
      <c r="D17" s="62"/>
      <c r="E17" s="29"/>
      <c r="F17" s="29"/>
      <c r="G17" s="29"/>
      <c r="H17" s="30"/>
    </row>
    <row r="18" spans="1:13" s="57" customFormat="1" ht="20.25" customHeight="1">
      <c r="A18" s="50" t="s">
        <v>38</v>
      </c>
      <c r="B18" s="52"/>
      <c r="C18" s="52"/>
      <c r="D18" s="53"/>
      <c r="E18" s="54"/>
      <c r="F18" s="53"/>
      <c r="G18" s="54"/>
      <c r="H18" s="55">
        <f>SUM(H19:H24)</f>
        <v>0</v>
      </c>
      <c r="I18" s="7"/>
      <c r="J18" s="56"/>
      <c r="L18"/>
      <c r="M18" s="59"/>
    </row>
    <row r="19" spans="1:12" ht="13.5" customHeight="1" outlineLevel="2">
      <c r="A19" s="68" t="s">
        <v>58</v>
      </c>
      <c r="B19" s="69" t="s">
        <v>2</v>
      </c>
      <c r="C19" s="69">
        <v>3</v>
      </c>
      <c r="D19" s="70">
        <v>0</v>
      </c>
      <c r="E19" s="29">
        <f>D19*C19</f>
        <v>0</v>
      </c>
      <c r="F19" s="70">
        <v>0</v>
      </c>
      <c r="G19" s="29">
        <f>F19*C19</f>
        <v>0</v>
      </c>
      <c r="H19" s="71">
        <f>E19+G19</f>
        <v>0</v>
      </c>
      <c r="J19" s="102"/>
      <c r="K19"/>
      <c r="L19" s="73"/>
    </row>
    <row r="20" spans="1:11" ht="12" customHeight="1" outlineLevel="1">
      <c r="A20" s="68" t="s">
        <v>39</v>
      </c>
      <c r="B20" s="69" t="s">
        <v>2</v>
      </c>
      <c r="C20" s="69">
        <v>1</v>
      </c>
      <c r="D20" s="70">
        <v>0</v>
      </c>
      <c r="E20" s="29">
        <f>D20*C20</f>
        <v>0</v>
      </c>
      <c r="F20" s="70">
        <v>0</v>
      </c>
      <c r="G20" s="29">
        <f>F20*C20</f>
        <v>0</v>
      </c>
      <c r="H20" s="71">
        <f>E20+G20</f>
        <v>0</v>
      </c>
      <c r="J20" s="103"/>
      <c r="K20" s="104"/>
    </row>
    <row r="21" spans="1:11" ht="12" customHeight="1" outlineLevel="1">
      <c r="A21" s="68" t="s">
        <v>40</v>
      </c>
      <c r="B21" s="69" t="s">
        <v>2</v>
      </c>
      <c r="C21" s="69">
        <v>3</v>
      </c>
      <c r="D21" s="70">
        <v>0</v>
      </c>
      <c r="E21" s="29">
        <f>D21*C21</f>
        <v>0</v>
      </c>
      <c r="F21" s="70">
        <v>0</v>
      </c>
      <c r="G21" s="29">
        <f>F21*C21</f>
        <v>0</v>
      </c>
      <c r="H21" s="71">
        <f>E21+G21</f>
        <v>0</v>
      </c>
      <c r="J21" s="103"/>
      <c r="K21" s="104"/>
    </row>
    <row r="22" spans="1:12" ht="24" outlineLevel="1">
      <c r="A22" s="68" t="s">
        <v>68</v>
      </c>
      <c r="B22" s="69" t="s">
        <v>2</v>
      </c>
      <c r="C22" s="69">
        <v>2</v>
      </c>
      <c r="D22" s="70">
        <v>0</v>
      </c>
      <c r="E22" s="29">
        <f>D22*C22</f>
        <v>0</v>
      </c>
      <c r="F22" s="70">
        <v>0</v>
      </c>
      <c r="G22" s="29">
        <f>F22*C22</f>
        <v>0</v>
      </c>
      <c r="H22" s="71">
        <f>E22+G22</f>
        <v>0</v>
      </c>
      <c r="J22" s="103"/>
      <c r="K22" s="104"/>
      <c r="L22"/>
    </row>
    <row r="23" spans="1:12" ht="24" outlineLevel="1">
      <c r="A23" s="68" t="s">
        <v>59</v>
      </c>
      <c r="B23" s="69" t="s">
        <v>2</v>
      </c>
      <c r="C23" s="69">
        <v>2</v>
      </c>
      <c r="D23" s="70">
        <v>0</v>
      </c>
      <c r="E23" s="29">
        <f>D23*C23</f>
        <v>0</v>
      </c>
      <c r="F23" s="70">
        <v>0</v>
      </c>
      <c r="G23" s="29">
        <f>F23*C23</f>
        <v>0</v>
      </c>
      <c r="H23" s="71">
        <f>E23+G23</f>
        <v>0</v>
      </c>
      <c r="J23"/>
      <c r="K23" s="104"/>
      <c r="L23"/>
    </row>
    <row r="24" spans="1:8" s="1" customFormat="1" ht="12.75" outlineLevel="1">
      <c r="A24" s="60"/>
      <c r="B24" s="61"/>
      <c r="C24" s="61"/>
      <c r="D24" s="62"/>
      <c r="E24" s="29"/>
      <c r="F24" s="29"/>
      <c r="G24" s="29"/>
      <c r="H24" s="30"/>
    </row>
    <row r="25" spans="1:8" s="1" customFormat="1" ht="18.75" customHeight="1">
      <c r="A25" s="2" t="s">
        <v>25</v>
      </c>
      <c r="B25" s="3"/>
      <c r="C25" s="3"/>
      <c r="D25" s="4"/>
      <c r="E25" s="5"/>
      <c r="F25" s="4"/>
      <c r="G25" s="5"/>
      <c r="H25" s="6">
        <f>SUM(H26:H26)</f>
        <v>0</v>
      </c>
    </row>
    <row r="26" spans="1:8" s="39" customFormat="1" ht="12" outlineLevel="1">
      <c r="A26" s="74" t="s">
        <v>13</v>
      </c>
      <c r="B26" s="34" t="s">
        <v>18</v>
      </c>
      <c r="C26" s="69">
        <v>1</v>
      </c>
      <c r="D26" s="41">
        <v>0</v>
      </c>
      <c r="E26" s="29">
        <f>D26*C26</f>
        <v>0</v>
      </c>
      <c r="F26" s="35">
        <v>0</v>
      </c>
      <c r="G26" s="29">
        <f>F26*C26</f>
        <v>0</v>
      </c>
      <c r="H26" s="38">
        <f>E26+G26</f>
        <v>0</v>
      </c>
    </row>
    <row r="27" spans="1:8" s="28" customFormat="1" ht="12" outlineLevel="1">
      <c r="A27" s="74" t="s">
        <v>79</v>
      </c>
      <c r="B27" s="34" t="s">
        <v>14</v>
      </c>
      <c r="C27" s="69">
        <v>4</v>
      </c>
      <c r="D27" s="41">
        <v>0</v>
      </c>
      <c r="E27" s="29">
        <f>D27*C27</f>
        <v>0</v>
      </c>
      <c r="F27" s="35">
        <v>0</v>
      </c>
      <c r="G27" s="29">
        <f>F27*C27</f>
        <v>0</v>
      </c>
      <c r="H27" s="38">
        <f>E27+G27</f>
        <v>0</v>
      </c>
    </row>
    <row r="28" spans="1:12" s="57" customFormat="1" ht="19.5" customHeight="1">
      <c r="A28" s="63" t="s">
        <v>9</v>
      </c>
      <c r="B28" s="64"/>
      <c r="C28" s="64"/>
      <c r="D28" s="65"/>
      <c r="E28" s="66"/>
      <c r="F28" s="65"/>
      <c r="G28" s="66"/>
      <c r="H28" s="67">
        <f>SUM(H29:H30)</f>
        <v>0</v>
      </c>
      <c r="J28" s="76"/>
      <c r="L28" s="77"/>
    </row>
    <row r="29" spans="1:12" ht="12" outlineLevel="2">
      <c r="A29" s="68" t="s">
        <v>28</v>
      </c>
      <c r="B29" s="69" t="s">
        <v>18</v>
      </c>
      <c r="C29" s="69">
        <v>2</v>
      </c>
      <c r="D29" s="70">
        <v>0</v>
      </c>
      <c r="E29" s="29">
        <f>D29*C29</f>
        <v>0</v>
      </c>
      <c r="F29" s="70">
        <v>0</v>
      </c>
      <c r="G29" s="29">
        <f>F29*C29</f>
        <v>0</v>
      </c>
      <c r="H29" s="71">
        <f>E29+G29</f>
        <v>0</v>
      </c>
      <c r="J29" s="78"/>
      <c r="L29" s="73"/>
    </row>
    <row r="30" spans="1:8" ht="12.75" customHeight="1" outlineLevel="1" thickBot="1">
      <c r="A30" s="79"/>
      <c r="B30" s="81"/>
      <c r="C30" s="81"/>
      <c r="D30" s="82"/>
      <c r="E30" s="82"/>
      <c r="F30" s="82"/>
      <c r="G30" s="82"/>
      <c r="H30" s="83"/>
    </row>
    <row r="31" spans="1:19" s="90" customFormat="1" ht="16.5" thickBot="1">
      <c r="A31" s="84" t="s">
        <v>4</v>
      </c>
      <c r="B31" s="85"/>
      <c r="C31" s="86"/>
      <c r="D31" s="87"/>
      <c r="E31" s="88"/>
      <c r="F31" s="87"/>
      <c r="G31" s="88"/>
      <c r="H31" s="100">
        <f>H11+H25+H28+H5+H18</f>
        <v>0</v>
      </c>
      <c r="I31" s="89"/>
      <c r="J31" s="7"/>
      <c r="K31" s="89"/>
      <c r="L31" s="89"/>
      <c r="M31" s="89"/>
      <c r="N31" s="89"/>
      <c r="O31" s="89"/>
      <c r="P31" s="89"/>
      <c r="Q31" s="89"/>
      <c r="R31" s="89"/>
      <c r="S31" s="89"/>
    </row>
    <row r="33" ht="11.25" customHeight="1">
      <c r="A33" s="91"/>
    </row>
  </sheetData>
  <sheetProtection/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N44"/>
  <sheetViews>
    <sheetView workbookViewId="0" topLeftCell="A1">
      <selection activeCell="A14" sqref="A14"/>
    </sheetView>
  </sheetViews>
  <sheetFormatPr defaultColWidth="9.00390625" defaultRowHeight="12.75" outlineLevelRow="2"/>
  <cols>
    <col min="1" max="1" width="51.875" style="7" customWidth="1"/>
    <col min="2" max="2" width="9.25390625" style="7" bestFit="1" customWidth="1"/>
    <col min="3" max="3" width="8.00390625" style="7" bestFit="1" customWidth="1"/>
    <col min="4" max="4" width="11.25390625" style="43" customWidth="1"/>
    <col min="5" max="5" width="21.75390625" style="43" customWidth="1"/>
    <col min="6" max="6" width="11.375" style="43" customWidth="1"/>
    <col min="7" max="7" width="13.00390625" style="43" bestFit="1" customWidth="1"/>
    <col min="8" max="8" width="15.125" style="43" customWidth="1"/>
    <col min="9" max="16384" width="9.125" style="7" customWidth="1"/>
  </cols>
  <sheetData>
    <row r="2" ht="18.75">
      <c r="A2" s="27" t="s">
        <v>60</v>
      </c>
    </row>
    <row r="3" ht="12.75" thickBot="1">
      <c r="A3" s="44"/>
    </row>
    <row r="4" spans="1:8" ht="30" customHeight="1" collapsed="1" thickBot="1">
      <c r="A4" s="45"/>
      <c r="B4" s="46" t="s">
        <v>0</v>
      </c>
      <c r="C4" s="46" t="s">
        <v>1</v>
      </c>
      <c r="D4" s="47" t="s">
        <v>5</v>
      </c>
      <c r="E4" s="48" t="s">
        <v>6</v>
      </c>
      <c r="F4" s="48" t="s">
        <v>3</v>
      </c>
      <c r="G4" s="48" t="s">
        <v>7</v>
      </c>
      <c r="H4" s="49" t="s">
        <v>8</v>
      </c>
    </row>
    <row r="5" spans="1:9" s="57" customFormat="1" ht="20.25" customHeight="1">
      <c r="A5" s="50" t="s">
        <v>61</v>
      </c>
      <c r="B5" s="52"/>
      <c r="C5" s="52"/>
      <c r="D5" s="53"/>
      <c r="E5" s="54"/>
      <c r="F5" s="53"/>
      <c r="G5" s="54"/>
      <c r="H5" s="55">
        <f>SUM(H6:H9)</f>
        <v>0</v>
      </c>
      <c r="I5" s="7"/>
    </row>
    <row r="6" spans="1:8" s="28" customFormat="1" ht="24" outlineLevel="1">
      <c r="A6" s="68" t="s">
        <v>62</v>
      </c>
      <c r="B6" s="61" t="s">
        <v>2</v>
      </c>
      <c r="C6" s="69">
        <v>70</v>
      </c>
      <c r="D6" s="70">
        <v>0</v>
      </c>
      <c r="E6" s="29">
        <f>D6*C6</f>
        <v>0</v>
      </c>
      <c r="F6" s="29">
        <v>0</v>
      </c>
      <c r="G6" s="29">
        <f>F6*C6</f>
        <v>0</v>
      </c>
      <c r="H6" s="30">
        <f>E6+G6</f>
        <v>0</v>
      </c>
    </row>
    <row r="7" spans="1:8" s="28" customFormat="1" ht="13.5" customHeight="1" outlineLevel="1">
      <c r="A7" s="68" t="s">
        <v>63</v>
      </c>
      <c r="B7" s="61" t="s">
        <v>2</v>
      </c>
      <c r="C7" s="69">
        <v>70</v>
      </c>
      <c r="D7" s="70">
        <v>0</v>
      </c>
      <c r="E7" s="29">
        <f>D7*C7</f>
        <v>0</v>
      </c>
      <c r="F7" s="29">
        <v>0</v>
      </c>
      <c r="G7" s="29">
        <f>F7*C7</f>
        <v>0</v>
      </c>
      <c r="H7" s="30">
        <f>E7+G7</f>
        <v>0</v>
      </c>
    </row>
    <row r="8" spans="1:8" s="28" customFormat="1" ht="13.5" customHeight="1" outlineLevel="1">
      <c r="A8" s="68" t="s">
        <v>64</v>
      </c>
      <c r="B8" s="61" t="s">
        <v>2</v>
      </c>
      <c r="C8" s="69">
        <v>70</v>
      </c>
      <c r="D8" s="70">
        <v>0</v>
      </c>
      <c r="E8" s="29">
        <f>D8*C8</f>
        <v>0</v>
      </c>
      <c r="F8" s="29">
        <v>0</v>
      </c>
      <c r="G8" s="29">
        <f>F8*C8</f>
        <v>0</v>
      </c>
      <c r="H8" s="30">
        <f>E8+G8</f>
        <v>0</v>
      </c>
    </row>
    <row r="9" spans="1:8" s="1" customFormat="1" ht="12.75" outlineLevel="1">
      <c r="A9" s="60"/>
      <c r="B9" s="61"/>
      <c r="C9" s="69"/>
      <c r="D9" s="62"/>
      <c r="E9" s="29"/>
      <c r="F9" s="29"/>
      <c r="G9" s="29"/>
      <c r="H9" s="30"/>
    </row>
    <row r="10" spans="1:9" s="57" customFormat="1" ht="20.25" customHeight="1">
      <c r="A10" s="50" t="s">
        <v>65</v>
      </c>
      <c r="B10" s="52"/>
      <c r="C10" s="52"/>
      <c r="D10" s="53"/>
      <c r="E10" s="54"/>
      <c r="F10" s="53"/>
      <c r="G10" s="54"/>
      <c r="H10" s="55">
        <f>SUM(H11:H20)</f>
        <v>0</v>
      </c>
      <c r="I10" s="7"/>
    </row>
    <row r="11" spans="1:8" s="39" customFormat="1" ht="24" outlineLevel="1">
      <c r="A11" s="74" t="s">
        <v>66</v>
      </c>
      <c r="B11" s="34" t="s">
        <v>2</v>
      </c>
      <c r="C11" s="69">
        <v>70</v>
      </c>
      <c r="D11" s="70">
        <v>0</v>
      </c>
      <c r="E11" s="29">
        <f aca="true" t="shared" si="0" ref="E11:E19">D11*C11</f>
        <v>0</v>
      </c>
      <c r="F11" s="35">
        <v>0</v>
      </c>
      <c r="G11" s="29">
        <f aca="true" t="shared" si="1" ref="G11:G19">F11*C11</f>
        <v>0</v>
      </c>
      <c r="H11" s="38">
        <f aca="true" t="shared" si="2" ref="H11:H19">E11+G11</f>
        <v>0</v>
      </c>
    </row>
    <row r="12" spans="1:8" s="39" customFormat="1" ht="12" outlineLevel="1">
      <c r="A12" s="74" t="s">
        <v>47</v>
      </c>
      <c r="B12" s="34" t="s">
        <v>2</v>
      </c>
      <c r="C12" s="69">
        <v>70</v>
      </c>
      <c r="D12" s="70">
        <v>0</v>
      </c>
      <c r="E12" s="29">
        <f t="shared" si="0"/>
        <v>0</v>
      </c>
      <c r="F12" s="35">
        <v>0</v>
      </c>
      <c r="G12" s="29">
        <f t="shared" si="1"/>
        <v>0</v>
      </c>
      <c r="H12" s="38">
        <f t="shared" si="2"/>
        <v>0</v>
      </c>
    </row>
    <row r="13" spans="1:8" s="39" customFormat="1" ht="12" outlineLevel="1">
      <c r="A13" s="74" t="s">
        <v>43</v>
      </c>
      <c r="B13" s="34" t="s">
        <v>2</v>
      </c>
      <c r="C13" s="69">
        <v>70</v>
      </c>
      <c r="D13" s="70">
        <v>0</v>
      </c>
      <c r="E13" s="29">
        <f t="shared" si="0"/>
        <v>0</v>
      </c>
      <c r="F13" s="35">
        <v>0</v>
      </c>
      <c r="G13" s="29">
        <f t="shared" si="1"/>
        <v>0</v>
      </c>
      <c r="H13" s="38">
        <f t="shared" si="2"/>
        <v>0</v>
      </c>
    </row>
    <row r="14" spans="1:8" s="39" customFormat="1" ht="12" outlineLevel="1">
      <c r="A14" s="74" t="s">
        <v>48</v>
      </c>
      <c r="B14" s="34" t="s">
        <v>2</v>
      </c>
      <c r="C14" s="69">
        <v>70</v>
      </c>
      <c r="D14" s="70">
        <v>0</v>
      </c>
      <c r="E14" s="29">
        <f t="shared" si="0"/>
        <v>0</v>
      </c>
      <c r="F14" s="35">
        <v>0</v>
      </c>
      <c r="G14" s="29">
        <f t="shared" si="1"/>
        <v>0</v>
      </c>
      <c r="H14" s="38">
        <f t="shared" si="2"/>
        <v>0</v>
      </c>
    </row>
    <row r="15" spans="1:8" s="39" customFormat="1" ht="12" outlineLevel="1">
      <c r="A15" s="74" t="s">
        <v>44</v>
      </c>
      <c r="B15" s="34" t="s">
        <v>2</v>
      </c>
      <c r="C15" s="69">
        <v>70</v>
      </c>
      <c r="D15" s="70">
        <v>0</v>
      </c>
      <c r="E15" s="29">
        <f t="shared" si="0"/>
        <v>0</v>
      </c>
      <c r="F15" s="35">
        <v>0</v>
      </c>
      <c r="G15" s="29">
        <f t="shared" si="1"/>
        <v>0</v>
      </c>
      <c r="H15" s="38">
        <f t="shared" si="2"/>
        <v>0</v>
      </c>
    </row>
    <row r="16" spans="1:8" s="39" customFormat="1" ht="12" outlineLevel="1">
      <c r="A16" s="74" t="s">
        <v>78</v>
      </c>
      <c r="B16" s="34" t="s">
        <v>2</v>
      </c>
      <c r="C16" s="69">
        <v>70</v>
      </c>
      <c r="D16" s="70">
        <v>0</v>
      </c>
      <c r="E16" s="29">
        <f t="shared" si="0"/>
        <v>0</v>
      </c>
      <c r="F16" s="35">
        <v>0</v>
      </c>
      <c r="G16" s="29">
        <f t="shared" si="1"/>
        <v>0</v>
      </c>
      <c r="H16" s="38">
        <f t="shared" si="2"/>
        <v>0</v>
      </c>
    </row>
    <row r="17" spans="1:8" s="39" customFormat="1" ht="12" outlineLevel="1">
      <c r="A17" s="74" t="s">
        <v>42</v>
      </c>
      <c r="B17" s="34" t="s">
        <v>2</v>
      </c>
      <c r="C17" s="69">
        <v>70</v>
      </c>
      <c r="D17" s="70">
        <v>0</v>
      </c>
      <c r="E17" s="29">
        <f t="shared" si="0"/>
        <v>0</v>
      </c>
      <c r="F17" s="35">
        <v>0</v>
      </c>
      <c r="G17" s="29">
        <f t="shared" si="1"/>
        <v>0</v>
      </c>
      <c r="H17" s="38">
        <f t="shared" si="2"/>
        <v>0</v>
      </c>
    </row>
    <row r="18" spans="1:8" s="39" customFormat="1" ht="12" outlineLevel="1">
      <c r="A18" s="74" t="s">
        <v>67</v>
      </c>
      <c r="B18" s="34" t="s">
        <v>2</v>
      </c>
      <c r="C18" s="69">
        <v>70</v>
      </c>
      <c r="D18" s="70">
        <v>0</v>
      </c>
      <c r="E18" s="29">
        <f t="shared" si="0"/>
        <v>0</v>
      </c>
      <c r="F18" s="35">
        <v>0</v>
      </c>
      <c r="G18" s="29">
        <f t="shared" si="1"/>
        <v>0</v>
      </c>
      <c r="H18" s="38">
        <f t="shared" si="2"/>
        <v>0</v>
      </c>
    </row>
    <row r="19" spans="1:8" s="39" customFormat="1" ht="12" outlineLevel="1">
      <c r="A19" s="74" t="s">
        <v>50</v>
      </c>
      <c r="B19" s="34" t="s">
        <v>2</v>
      </c>
      <c r="C19" s="69">
        <v>150</v>
      </c>
      <c r="D19" s="70">
        <v>0</v>
      </c>
      <c r="E19" s="29">
        <f t="shared" si="0"/>
        <v>0</v>
      </c>
      <c r="F19" s="35">
        <v>0</v>
      </c>
      <c r="G19" s="29">
        <f t="shared" si="1"/>
        <v>0</v>
      </c>
      <c r="H19" s="38">
        <f t="shared" si="2"/>
        <v>0</v>
      </c>
    </row>
    <row r="20" spans="1:8" s="1" customFormat="1" ht="12.75" outlineLevel="1">
      <c r="A20" s="74" t="s">
        <v>77</v>
      </c>
      <c r="B20" s="34" t="s">
        <v>2</v>
      </c>
      <c r="C20" s="69">
        <v>70</v>
      </c>
      <c r="D20" s="70">
        <v>0</v>
      </c>
      <c r="E20" s="29">
        <f>D20*C20</f>
        <v>0</v>
      </c>
      <c r="F20" s="35">
        <v>0</v>
      </c>
      <c r="G20" s="29">
        <f>F20*C20</f>
        <v>0</v>
      </c>
      <c r="H20" s="38">
        <f>E20+G20</f>
        <v>0</v>
      </c>
    </row>
    <row r="21" spans="1:8" s="1" customFormat="1" ht="19.5" customHeight="1">
      <c r="A21" s="2" t="s">
        <v>29</v>
      </c>
      <c r="B21" s="3"/>
      <c r="C21" s="3"/>
      <c r="D21" s="4"/>
      <c r="E21" s="5"/>
      <c r="F21" s="4"/>
      <c r="G21" s="5"/>
      <c r="H21" s="6">
        <f>SUM(H22:H26)</f>
        <v>0</v>
      </c>
    </row>
    <row r="22" spans="1:8" ht="12" outlineLevel="2">
      <c r="A22" s="68" t="s">
        <v>30</v>
      </c>
      <c r="B22" s="69" t="s">
        <v>26</v>
      </c>
      <c r="C22" s="69">
        <v>4900</v>
      </c>
      <c r="D22" s="70">
        <v>0</v>
      </c>
      <c r="E22" s="29">
        <f>D22*C22</f>
        <v>0</v>
      </c>
      <c r="F22" s="70">
        <v>0</v>
      </c>
      <c r="G22" s="29">
        <f>F22*C22</f>
        <v>0</v>
      </c>
      <c r="H22" s="71">
        <f>E22+G22</f>
        <v>0</v>
      </c>
    </row>
    <row r="23" spans="1:8" ht="12" outlineLevel="2">
      <c r="A23" s="105" t="s">
        <v>31</v>
      </c>
      <c r="B23" s="69" t="s">
        <v>2</v>
      </c>
      <c r="C23" s="69">
        <v>140</v>
      </c>
      <c r="D23" s="70">
        <v>0</v>
      </c>
      <c r="E23" s="29">
        <f>D23*C23</f>
        <v>0</v>
      </c>
      <c r="F23" s="70">
        <v>0</v>
      </c>
      <c r="G23" s="29">
        <f>F23*C23</f>
        <v>0</v>
      </c>
      <c r="H23" s="71">
        <f>E23+G23</f>
        <v>0</v>
      </c>
    </row>
    <row r="24" spans="1:8" ht="12" customHeight="1" outlineLevel="1">
      <c r="A24" s="68" t="s">
        <v>45</v>
      </c>
      <c r="B24" s="69" t="s">
        <v>46</v>
      </c>
      <c r="C24" s="69">
        <v>1</v>
      </c>
      <c r="D24" s="70">
        <v>0</v>
      </c>
      <c r="E24" s="29">
        <f>D24*C24</f>
        <v>0</v>
      </c>
      <c r="F24" s="70">
        <v>0</v>
      </c>
      <c r="G24" s="29">
        <f>F24*C24</f>
        <v>0</v>
      </c>
      <c r="H24" s="71">
        <f>E24+G24</f>
        <v>0</v>
      </c>
    </row>
    <row r="25" spans="1:8" ht="12" outlineLevel="2">
      <c r="A25" s="68" t="s">
        <v>32</v>
      </c>
      <c r="B25" s="69" t="s">
        <v>26</v>
      </c>
      <c r="C25" s="69">
        <v>560</v>
      </c>
      <c r="D25" s="70">
        <v>0</v>
      </c>
      <c r="E25" s="29">
        <f>D25*C25</f>
        <v>0</v>
      </c>
      <c r="F25" s="70">
        <v>0</v>
      </c>
      <c r="G25" s="29">
        <f>F25*C25</f>
        <v>0</v>
      </c>
      <c r="H25" s="71">
        <f>E25+G25</f>
        <v>0</v>
      </c>
    </row>
    <row r="26" spans="1:8" ht="12" outlineLevel="2">
      <c r="A26" s="68" t="s">
        <v>76</v>
      </c>
      <c r="B26" s="69" t="s">
        <v>26</v>
      </c>
      <c r="C26" s="69">
        <v>280</v>
      </c>
      <c r="D26" s="70">
        <v>0</v>
      </c>
      <c r="E26" s="29">
        <f>D26*C26</f>
        <v>0</v>
      </c>
      <c r="F26" s="70">
        <v>0</v>
      </c>
      <c r="G26" s="29">
        <f>F26*C26</f>
        <v>0</v>
      </c>
      <c r="H26" s="71">
        <f>E26+G26</f>
        <v>0</v>
      </c>
    </row>
    <row r="27" spans="1:8" s="1" customFormat="1" ht="18.75" customHeight="1">
      <c r="A27" s="2" t="s">
        <v>25</v>
      </c>
      <c r="B27" s="3"/>
      <c r="C27" s="3"/>
      <c r="D27" s="4"/>
      <c r="E27" s="5"/>
      <c r="F27" s="4"/>
      <c r="G27" s="5"/>
      <c r="H27" s="6">
        <f>SUM(H28:H28)</f>
        <v>0</v>
      </c>
    </row>
    <row r="28" spans="1:8" s="39" customFormat="1" ht="12" outlineLevel="1">
      <c r="A28" s="74" t="s">
        <v>13</v>
      </c>
      <c r="B28" s="34" t="s">
        <v>18</v>
      </c>
      <c r="C28" s="69">
        <v>1</v>
      </c>
      <c r="D28" s="41">
        <v>0</v>
      </c>
      <c r="E28" s="29">
        <f>D28*C28</f>
        <v>0</v>
      </c>
      <c r="F28" s="35">
        <v>0</v>
      </c>
      <c r="G28" s="29">
        <f>F28*C28</f>
        <v>0</v>
      </c>
      <c r="H28" s="38">
        <f>E28+G28</f>
        <v>0</v>
      </c>
    </row>
    <row r="29" spans="1:8" s="28" customFormat="1" ht="12.75" outlineLevel="1">
      <c r="A29" s="92"/>
      <c r="B29" s="93"/>
      <c r="C29" s="93"/>
      <c r="D29" s="75"/>
      <c r="E29" s="29"/>
      <c r="F29" s="29"/>
      <c r="G29" s="29"/>
      <c r="H29" s="30"/>
    </row>
    <row r="30" spans="1:8" s="57" customFormat="1" ht="19.5" customHeight="1">
      <c r="A30" s="63" t="s">
        <v>17</v>
      </c>
      <c r="B30" s="64"/>
      <c r="C30" s="64"/>
      <c r="D30" s="65"/>
      <c r="E30" s="66"/>
      <c r="F30" s="65"/>
      <c r="G30" s="66"/>
      <c r="H30" s="67">
        <f>SUM(H31:H38)</f>
        <v>0</v>
      </c>
    </row>
    <row r="31" spans="1:8" s="98" customFormat="1" ht="12" customHeight="1">
      <c r="A31" s="94" t="s">
        <v>27</v>
      </c>
      <c r="B31" s="95" t="s">
        <v>26</v>
      </c>
      <c r="C31" s="95">
        <v>560</v>
      </c>
      <c r="D31" s="96">
        <v>0</v>
      </c>
      <c r="E31" s="29">
        <f aca="true" t="shared" si="3" ref="E31:E37">D31*C31</f>
        <v>0</v>
      </c>
      <c r="F31" s="96">
        <v>0</v>
      </c>
      <c r="G31" s="29">
        <f aca="true" t="shared" si="4" ref="G31:G37">F31*C31</f>
        <v>0</v>
      </c>
      <c r="H31" s="97">
        <f aca="true" t="shared" si="5" ref="H31:H37">E31+G31</f>
        <v>0</v>
      </c>
    </row>
    <row r="32" spans="1:8" ht="12" outlineLevel="2">
      <c r="A32" s="68" t="s">
        <v>19</v>
      </c>
      <c r="B32" s="69" t="s">
        <v>14</v>
      </c>
      <c r="C32" s="69">
        <v>70</v>
      </c>
      <c r="D32" s="70">
        <v>0</v>
      </c>
      <c r="E32" s="29">
        <f t="shared" si="3"/>
        <v>0</v>
      </c>
      <c r="F32" s="70">
        <v>0</v>
      </c>
      <c r="G32" s="29">
        <f t="shared" si="4"/>
        <v>0</v>
      </c>
      <c r="H32" s="71">
        <f t="shared" si="5"/>
        <v>0</v>
      </c>
    </row>
    <row r="33" spans="1:8" ht="12" outlineLevel="2">
      <c r="A33" s="68" t="s">
        <v>20</v>
      </c>
      <c r="B33" s="69" t="s">
        <v>18</v>
      </c>
      <c r="C33" s="69">
        <v>10</v>
      </c>
      <c r="D33" s="70">
        <v>0</v>
      </c>
      <c r="E33" s="29">
        <f t="shared" si="3"/>
        <v>0</v>
      </c>
      <c r="F33" s="70">
        <v>0</v>
      </c>
      <c r="G33" s="29">
        <f t="shared" si="4"/>
        <v>0</v>
      </c>
      <c r="H33" s="71">
        <f t="shared" si="5"/>
        <v>0</v>
      </c>
    </row>
    <row r="34" spans="1:8" ht="12" outlineLevel="2">
      <c r="A34" s="68" t="s">
        <v>21</v>
      </c>
      <c r="B34" s="69" t="s">
        <v>18</v>
      </c>
      <c r="C34" s="69">
        <v>70</v>
      </c>
      <c r="D34" s="70">
        <v>0</v>
      </c>
      <c r="E34" s="29">
        <f t="shared" si="3"/>
        <v>0</v>
      </c>
      <c r="F34" s="70">
        <v>0</v>
      </c>
      <c r="G34" s="29">
        <f t="shared" si="4"/>
        <v>0</v>
      </c>
      <c r="H34" s="71">
        <f t="shared" si="5"/>
        <v>0</v>
      </c>
    </row>
    <row r="35" spans="1:8" ht="12" outlineLevel="2">
      <c r="A35" s="68" t="s">
        <v>22</v>
      </c>
      <c r="B35" s="69" t="s">
        <v>18</v>
      </c>
      <c r="C35" s="69">
        <v>0</v>
      </c>
      <c r="D35" s="70">
        <v>0</v>
      </c>
      <c r="E35" s="29">
        <f t="shared" si="3"/>
        <v>0</v>
      </c>
      <c r="F35" s="70">
        <v>0</v>
      </c>
      <c r="G35" s="29">
        <f t="shared" si="4"/>
        <v>0</v>
      </c>
      <c r="H35" s="71">
        <f t="shared" si="5"/>
        <v>0</v>
      </c>
    </row>
    <row r="36" spans="1:8" ht="12" outlineLevel="2">
      <c r="A36" s="68" t="s">
        <v>23</v>
      </c>
      <c r="B36" s="69" t="s">
        <v>14</v>
      </c>
      <c r="C36" s="69">
        <v>70</v>
      </c>
      <c r="D36" s="70">
        <v>0</v>
      </c>
      <c r="E36" s="29">
        <f t="shared" si="3"/>
        <v>0</v>
      </c>
      <c r="F36" s="70">
        <v>0</v>
      </c>
      <c r="G36" s="29">
        <f t="shared" si="4"/>
        <v>0</v>
      </c>
      <c r="H36" s="71">
        <f t="shared" si="5"/>
        <v>0</v>
      </c>
    </row>
    <row r="37" spans="1:8" ht="12" outlineLevel="2">
      <c r="A37" s="68" t="s">
        <v>24</v>
      </c>
      <c r="B37" s="69" t="s">
        <v>18</v>
      </c>
      <c r="C37" s="69">
        <v>1</v>
      </c>
      <c r="D37" s="70">
        <f>SUM(E6:E36)</f>
        <v>0</v>
      </c>
      <c r="E37" s="29">
        <f t="shared" si="3"/>
        <v>0</v>
      </c>
      <c r="F37" s="70">
        <v>0</v>
      </c>
      <c r="G37" s="29">
        <f t="shared" si="4"/>
        <v>0</v>
      </c>
      <c r="H37" s="71">
        <f t="shared" si="5"/>
        <v>0</v>
      </c>
    </row>
    <row r="38" spans="1:8" ht="12" outlineLevel="2">
      <c r="A38" s="68"/>
      <c r="B38" s="69"/>
      <c r="C38" s="69"/>
      <c r="D38" s="70"/>
      <c r="E38" s="70"/>
      <c r="F38" s="70"/>
      <c r="G38" s="70"/>
      <c r="H38" s="71"/>
    </row>
    <row r="39" spans="1:8" s="57" customFormat="1" ht="19.5" customHeight="1">
      <c r="A39" s="63" t="s">
        <v>9</v>
      </c>
      <c r="B39" s="64"/>
      <c r="C39" s="64"/>
      <c r="D39" s="65"/>
      <c r="E39" s="66"/>
      <c r="F39" s="65"/>
      <c r="G39" s="66"/>
      <c r="H39" s="67">
        <f>SUM(H40:H41)</f>
        <v>0</v>
      </c>
    </row>
    <row r="40" spans="1:8" ht="12" outlineLevel="2">
      <c r="A40" s="68" t="s">
        <v>28</v>
      </c>
      <c r="B40" s="69" t="s">
        <v>18</v>
      </c>
      <c r="C40" s="69">
        <v>40</v>
      </c>
      <c r="D40" s="70">
        <v>0</v>
      </c>
      <c r="E40" s="29">
        <f>D40*C40</f>
        <v>0</v>
      </c>
      <c r="F40" s="70">
        <v>0</v>
      </c>
      <c r="G40" s="29">
        <f>F40*C40</f>
        <v>0</v>
      </c>
      <c r="H40" s="71">
        <f>E40+G40</f>
        <v>0</v>
      </c>
    </row>
    <row r="41" spans="1:8" ht="12.75" customHeight="1" outlineLevel="1" thickBot="1">
      <c r="A41" s="79"/>
      <c r="B41" s="81"/>
      <c r="C41" s="81"/>
      <c r="D41" s="82"/>
      <c r="E41" s="82"/>
      <c r="F41" s="82"/>
      <c r="G41" s="82"/>
      <c r="H41" s="83"/>
    </row>
    <row r="42" spans="1:14" s="90" customFormat="1" ht="16.5" thickBot="1">
      <c r="A42" s="84" t="s">
        <v>4</v>
      </c>
      <c r="B42" s="85"/>
      <c r="C42" s="86"/>
      <c r="D42" s="87"/>
      <c r="E42" s="116"/>
      <c r="F42" s="87"/>
      <c r="G42" s="88"/>
      <c r="H42" s="100">
        <f>H30+H27+H39+H5+H21+H10</f>
        <v>0</v>
      </c>
      <c r="I42" s="89"/>
      <c r="J42" s="89"/>
      <c r="K42" s="89"/>
      <c r="L42" s="89"/>
      <c r="M42" s="89"/>
      <c r="N42" s="89"/>
    </row>
    <row r="44" ht="11.25" customHeight="1">
      <c r="A44" s="91"/>
    </row>
  </sheetData>
  <sheetProtection/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U14"/>
  <sheetViews>
    <sheetView tabSelected="1" workbookViewId="0" topLeftCell="A1">
      <selection activeCell="D15" sqref="D15"/>
    </sheetView>
  </sheetViews>
  <sheetFormatPr defaultColWidth="9.00390625" defaultRowHeight="12.75" outlineLevelRow="2"/>
  <cols>
    <col min="1" max="1" width="51.875" style="7" customWidth="1"/>
    <col min="2" max="2" width="20.875" style="42" customWidth="1"/>
    <col min="3" max="3" width="9.25390625" style="7" bestFit="1" customWidth="1"/>
    <col min="4" max="4" width="8.00390625" style="7" bestFit="1" customWidth="1"/>
    <col min="5" max="5" width="11.25390625" style="43" customWidth="1"/>
    <col min="6" max="6" width="19.75390625" style="43" customWidth="1"/>
    <col min="7" max="7" width="11.375" style="43" customWidth="1"/>
    <col min="8" max="8" width="13.00390625" style="43" bestFit="1" customWidth="1"/>
    <col min="9" max="9" width="15.125" style="43" customWidth="1"/>
    <col min="10" max="11" width="9.125" style="7" customWidth="1"/>
    <col min="12" max="12" width="9.375" style="7" customWidth="1"/>
    <col min="13" max="13" width="14.75390625" style="7" bestFit="1" customWidth="1"/>
    <col min="14" max="14" width="9.375" style="7" bestFit="1" customWidth="1"/>
    <col min="15" max="15" width="13.00390625" style="7" customWidth="1"/>
    <col min="16" max="16384" width="9.125" style="7" customWidth="1"/>
  </cols>
  <sheetData>
    <row r="2" ht="18.75">
      <c r="A2" s="27" t="s">
        <v>71</v>
      </c>
    </row>
    <row r="3" ht="12.75" thickBot="1">
      <c r="A3" s="44"/>
    </row>
    <row r="4" spans="1:14" ht="30" customHeight="1" collapsed="1" thickBot="1">
      <c r="A4" s="45"/>
      <c r="B4" s="46" t="s">
        <v>15</v>
      </c>
      <c r="C4" s="46" t="s">
        <v>0</v>
      </c>
      <c r="D4" s="46" t="s">
        <v>1</v>
      </c>
      <c r="E4" s="47" t="s">
        <v>5</v>
      </c>
      <c r="F4" s="48" t="s">
        <v>6</v>
      </c>
      <c r="G4" s="48" t="s">
        <v>3</v>
      </c>
      <c r="H4" s="48" t="s">
        <v>7</v>
      </c>
      <c r="I4" s="49" t="s">
        <v>8</v>
      </c>
      <c r="N4" s="114"/>
    </row>
    <row r="5" spans="1:15" s="57" customFormat="1" ht="20.25" customHeight="1">
      <c r="A5" s="50"/>
      <c r="B5" s="51"/>
      <c r="C5" s="52"/>
      <c r="D5" s="52"/>
      <c r="E5" s="53"/>
      <c r="F5" s="54"/>
      <c r="G5" s="53"/>
      <c r="H5" s="54"/>
      <c r="I5" s="55">
        <f>SUM(I6:I8)</f>
        <v>0</v>
      </c>
      <c r="J5" s="7"/>
      <c r="K5" s="7"/>
      <c r="L5" s="56"/>
      <c r="N5" s="58"/>
      <c r="O5" s="59"/>
    </row>
    <row r="6" spans="1:15" s="28" customFormat="1" ht="12.75" outlineLevel="1">
      <c r="A6" s="68" t="s">
        <v>73</v>
      </c>
      <c r="B6" s="99" t="s">
        <v>49</v>
      </c>
      <c r="C6" s="61" t="s">
        <v>2</v>
      </c>
      <c r="D6" s="69">
        <v>5</v>
      </c>
      <c r="E6" s="70">
        <v>0</v>
      </c>
      <c r="F6" s="29">
        <f>E6*D6</f>
        <v>0</v>
      </c>
      <c r="G6" s="29">
        <v>0</v>
      </c>
      <c r="H6" s="29">
        <f>G6*D6</f>
        <v>0</v>
      </c>
      <c r="I6" s="30">
        <f>F6+H6</f>
        <v>0</v>
      </c>
      <c r="L6" s="115"/>
      <c r="M6" s="115"/>
      <c r="N6" s="115"/>
      <c r="O6" s="115"/>
    </row>
    <row r="7" spans="1:15" s="28" customFormat="1" ht="13.5" customHeight="1" outlineLevel="1">
      <c r="A7" s="68" t="s">
        <v>74</v>
      </c>
      <c r="B7" s="99" t="s">
        <v>49</v>
      </c>
      <c r="C7" s="61" t="s">
        <v>2</v>
      </c>
      <c r="D7" s="69">
        <v>5</v>
      </c>
      <c r="E7" s="70">
        <v>0</v>
      </c>
      <c r="F7" s="29">
        <f>E7*D7</f>
        <v>0</v>
      </c>
      <c r="G7" s="29">
        <v>0</v>
      </c>
      <c r="H7" s="29">
        <f>G7*D7</f>
        <v>0</v>
      </c>
      <c r="I7" s="30">
        <f>F7+H7</f>
        <v>0</v>
      </c>
      <c r="L7" s="115"/>
      <c r="M7" s="115"/>
      <c r="N7" s="115"/>
      <c r="O7" s="115"/>
    </row>
    <row r="8" spans="1:15" s="1" customFormat="1" ht="12.75" outlineLevel="1">
      <c r="A8" s="68" t="s">
        <v>75</v>
      </c>
      <c r="B8" s="99" t="s">
        <v>49</v>
      </c>
      <c r="C8" s="61" t="s">
        <v>2</v>
      </c>
      <c r="D8" s="69">
        <v>10</v>
      </c>
      <c r="E8" s="70">
        <v>0</v>
      </c>
      <c r="F8" s="29">
        <f>E8*D8</f>
        <v>0</v>
      </c>
      <c r="G8" s="29">
        <v>0</v>
      </c>
      <c r="H8" s="29">
        <f>G8*D8</f>
        <v>0</v>
      </c>
      <c r="I8" s="30">
        <f>F8+H8</f>
        <v>0</v>
      </c>
      <c r="L8" s="115"/>
      <c r="M8" s="115"/>
      <c r="N8" s="115"/>
      <c r="O8" s="115"/>
    </row>
    <row r="9" spans="1:15" s="57" customFormat="1" ht="19.5" customHeight="1">
      <c r="A9" s="63" t="s">
        <v>9</v>
      </c>
      <c r="B9" s="64"/>
      <c r="C9" s="64"/>
      <c r="D9" s="64"/>
      <c r="E9" s="65"/>
      <c r="F9" s="66"/>
      <c r="G9" s="65"/>
      <c r="H9" s="66"/>
      <c r="I9" s="67">
        <f>SUM(I10:I11)</f>
        <v>0</v>
      </c>
      <c r="L9" s="115"/>
      <c r="M9" s="115"/>
      <c r="N9" s="115"/>
      <c r="O9" s="115"/>
    </row>
    <row r="10" spans="1:15" ht="12" outlineLevel="2">
      <c r="A10" s="68" t="s">
        <v>28</v>
      </c>
      <c r="B10" s="72"/>
      <c r="C10" s="69" t="s">
        <v>18</v>
      </c>
      <c r="D10" s="69">
        <v>10</v>
      </c>
      <c r="E10" s="70">
        <v>0</v>
      </c>
      <c r="F10" s="29">
        <f>E10*D10</f>
        <v>0</v>
      </c>
      <c r="G10" s="70">
        <v>0</v>
      </c>
      <c r="H10" s="29">
        <f>G10*D10</f>
        <v>0</v>
      </c>
      <c r="I10" s="71">
        <f>F10+H10</f>
        <v>0</v>
      </c>
      <c r="L10" s="115"/>
      <c r="M10" s="115"/>
      <c r="N10" s="115"/>
      <c r="O10" s="115"/>
    </row>
    <row r="11" spans="1:15" ht="12.75" customHeight="1" outlineLevel="1" thickBot="1">
      <c r="A11" s="79"/>
      <c r="B11" s="80"/>
      <c r="C11" s="81"/>
      <c r="D11" s="81"/>
      <c r="E11" s="82"/>
      <c r="F11" s="82"/>
      <c r="G11" s="82"/>
      <c r="H11" s="82"/>
      <c r="I11" s="83"/>
      <c r="L11" s="115"/>
      <c r="M11" s="115"/>
      <c r="N11" s="115"/>
      <c r="O11" s="115"/>
    </row>
    <row r="12" spans="1:21" s="90" customFormat="1" ht="16.5" thickBot="1">
      <c r="A12" s="84" t="s">
        <v>4</v>
      </c>
      <c r="B12" s="85"/>
      <c r="C12" s="85"/>
      <c r="D12" s="86"/>
      <c r="E12" s="87"/>
      <c r="F12" s="116"/>
      <c r="G12" s="87"/>
      <c r="H12" s="88"/>
      <c r="I12" s="100">
        <f>I9+I5</f>
        <v>0</v>
      </c>
      <c r="J12" s="89"/>
      <c r="K12" s="89"/>
      <c r="L12" s="7"/>
      <c r="M12" s="119"/>
      <c r="N12" s="89"/>
      <c r="O12" s="120"/>
      <c r="P12" s="89"/>
      <c r="Q12" s="89"/>
      <c r="R12" s="89"/>
      <c r="S12" s="89"/>
      <c r="T12" s="89"/>
      <c r="U12" s="89"/>
    </row>
    <row r="14" ht="14.25" customHeight="1">
      <c r="A14" s="125" t="s">
        <v>72</v>
      </c>
    </row>
  </sheetData>
  <sheetProtection/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35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Falco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Fexa</dc:creator>
  <cp:keywords/>
  <dc:description/>
  <cp:lastModifiedBy>ricm00</cp:lastModifiedBy>
  <cp:lastPrinted>2020-12-18T13:02:35Z</cp:lastPrinted>
  <dcterms:created xsi:type="dcterms:W3CDTF">2000-11-20T20:11:28Z</dcterms:created>
  <dcterms:modified xsi:type="dcterms:W3CDTF">2021-01-27T12:45:09Z</dcterms:modified>
  <cp:category/>
  <cp:version/>
  <cp:contentType/>
  <cp:contentStatus/>
</cp:coreProperties>
</file>