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Rekt_prav\VZ 2025\Rekonstrukce ubytovacích jednotek UH Palach. kolej\"/>
    </mc:Choice>
  </mc:AlternateContent>
  <xr:revisionPtr revIDLastSave="0" documentId="8_{96D3C1E8-0C38-4D9F-9017-A8C1E8F98B50}" xr6:coauthVersionLast="47" xr6:coauthVersionMax="47" xr10:uidLastSave="{00000000-0000-0000-0000-000000000000}"/>
  <bookViews>
    <workbookView xWindow="6240" yWindow="3630" windowWidth="20700" windowHeight="12495" xr2:uid="{00000000-000D-0000-FFFF-FFFF00000000}"/>
  </bookViews>
  <sheets>
    <sheet name="Rekapitulace stavby" sheetId="1" r:id="rId1"/>
    <sheet name="01 - Stavební úpravy" sheetId="2" r:id="rId2"/>
    <sheet name="02 - ZTI a VZT" sheetId="3" r:id="rId3"/>
    <sheet name="03 - Elektroinstalace" sheetId="4" r:id="rId4"/>
    <sheet name="04 - EPS a NZS" sheetId="5" r:id="rId5"/>
    <sheet name="05 - Přístupový systém" sheetId="6" r:id="rId6"/>
    <sheet name="06 - Truhlářské práce" sheetId="7" r:id="rId7"/>
    <sheet name="VRN - Vedlejší rozpočtové..." sheetId="8" r:id="rId8"/>
    <sheet name="Pokyny pro vyplnění" sheetId="9" r:id="rId9"/>
  </sheets>
  <definedNames>
    <definedName name="_xlnm._FilterDatabase" localSheetId="1" hidden="1">'01 - Stavební úpravy'!$C$94:$K$3160</definedName>
    <definedName name="_xlnm._FilterDatabase" localSheetId="2" hidden="1">'02 - ZTI a VZT'!$C$82:$K$215</definedName>
    <definedName name="_xlnm._FilterDatabase" localSheetId="3" hidden="1">'03 - Elektroinstalace'!$C$88:$K$147</definedName>
    <definedName name="_xlnm._FilterDatabase" localSheetId="4" hidden="1">'04 - EPS a NZS'!$C$84:$K$135</definedName>
    <definedName name="_xlnm._FilterDatabase" localSheetId="5" hidden="1">'05 - Přístupový systém'!$C$86:$K$154</definedName>
    <definedName name="_xlnm._FilterDatabase" localSheetId="6" hidden="1">'06 - Truhlářské práce'!$C$80:$K$178</definedName>
    <definedName name="_xlnm._FilterDatabase" localSheetId="7" hidden="1">'VRN - Vedlejší rozpočtové...'!$C$79:$K$109</definedName>
    <definedName name="_xlnm.Print_Titles" localSheetId="1">'01 - Stavební úpravy'!$94:$94</definedName>
    <definedName name="_xlnm.Print_Titles" localSheetId="2">'02 - ZTI a VZT'!$82:$82</definedName>
    <definedName name="_xlnm.Print_Titles" localSheetId="3">'03 - Elektroinstalace'!$88:$88</definedName>
    <definedName name="_xlnm.Print_Titles" localSheetId="4">'04 - EPS a NZS'!$84:$84</definedName>
    <definedName name="_xlnm.Print_Titles" localSheetId="5">'05 - Přístupový systém'!$86:$86</definedName>
    <definedName name="_xlnm.Print_Titles" localSheetId="6">'06 - Truhlářské práce'!$80:$80</definedName>
    <definedName name="_xlnm.Print_Titles" localSheetId="0">'Rekapitulace stavby'!$52:$52</definedName>
    <definedName name="_xlnm.Print_Titles" localSheetId="7">'VRN - Vedlejší rozpočtové...'!$79:$79</definedName>
    <definedName name="_xlnm.Print_Area" localSheetId="1">'01 - Stavební úpravy'!$C$4:$J$39,'01 - Stavební úpravy'!$C$45:$J$76,'01 - Stavební úpravy'!$C$82:$K$3160</definedName>
    <definedName name="_xlnm.Print_Area" localSheetId="2">'02 - ZTI a VZT'!$C$4:$J$39,'02 - ZTI a VZT'!$C$45:$J$64,'02 - ZTI a VZT'!$C$70:$K$215</definedName>
    <definedName name="_xlnm.Print_Area" localSheetId="3">'03 - Elektroinstalace'!$C$4:$J$39,'03 - Elektroinstalace'!$C$45:$J$70,'03 - Elektroinstalace'!$C$76:$K$147</definedName>
    <definedName name="_xlnm.Print_Area" localSheetId="4">'04 - EPS a NZS'!$C$4:$J$39,'04 - EPS a NZS'!$C$45:$J$66,'04 - EPS a NZS'!$C$72:$K$135</definedName>
    <definedName name="_xlnm.Print_Area" localSheetId="5">'05 - Přístupový systém'!$C$4:$J$39,'05 - Přístupový systém'!$C$45:$J$68,'05 - Přístupový systém'!$C$74:$K$154</definedName>
    <definedName name="_xlnm.Print_Area" localSheetId="6">'06 - Truhlářské práce'!$C$4:$J$39,'06 - Truhlářské práce'!$C$45:$J$62,'06 - Truhlářské práce'!$C$68:$K$178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7">'VRN - Vedlejší rozpočtové...'!$C$4:$J$39,'VRN - Vedlejší rozpočtové...'!$C$45:$J$61,'VRN - Vedlejší rozpočtové...'!$C$67:$K$109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 s="1"/>
  <c r="BI106" i="8"/>
  <c r="BH106" i="8"/>
  <c r="BG106" i="8"/>
  <c r="BF106" i="8"/>
  <c r="T106" i="8"/>
  <c r="R106" i="8"/>
  <c r="P106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55" i="8" s="1"/>
  <c r="J17" i="8"/>
  <c r="J12" i="8"/>
  <c r="J74" i="8" s="1"/>
  <c r="E7" i="8"/>
  <c r="E70" i="8" s="1"/>
  <c r="J37" i="7"/>
  <c r="J36" i="7"/>
  <c r="AY60" i="1" s="1"/>
  <c r="J35" i="7"/>
  <c r="AX60" i="1"/>
  <c r="BI177" i="7"/>
  <c r="BH177" i="7"/>
  <c r="BG177" i="7"/>
  <c r="BF177" i="7"/>
  <c r="T177" i="7"/>
  <c r="R177" i="7"/>
  <c r="P177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BI87" i="7"/>
  <c r="BH87" i="7"/>
  <c r="BG87" i="7"/>
  <c r="BF87" i="7"/>
  <c r="T87" i="7"/>
  <c r="R87" i="7"/>
  <c r="P87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 s="1"/>
  <c r="J17" i="7"/>
  <c r="J12" i="7"/>
  <c r="J75" i="7" s="1"/>
  <c r="E7" i="7"/>
  <c r="E71" i="7" s="1"/>
  <c r="J37" i="6"/>
  <c r="J36" i="6"/>
  <c r="AY59" i="1"/>
  <c r="J35" i="6"/>
  <c r="AX59" i="1" s="1"/>
  <c r="BI154" i="6"/>
  <c r="BH154" i="6"/>
  <c r="BG154" i="6"/>
  <c r="BF154" i="6"/>
  <c r="T154" i="6"/>
  <c r="T153" i="6"/>
  <c r="R154" i="6"/>
  <c r="R153" i="6" s="1"/>
  <c r="P154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T136" i="6" s="1"/>
  <c r="R137" i="6"/>
  <c r="R136" i="6"/>
  <c r="P137" i="6"/>
  <c r="P136" i="6" s="1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84" i="6" s="1"/>
  <c r="J17" i="6"/>
  <c r="J12" i="6"/>
  <c r="J81" i="6" s="1"/>
  <c r="E7" i="6"/>
  <c r="E77" i="6" s="1"/>
  <c r="J37" i="5"/>
  <c r="J36" i="5"/>
  <c r="AY58" i="1" s="1"/>
  <c r="J35" i="5"/>
  <c r="AX58" i="1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4" i="5"/>
  <c r="BH94" i="5"/>
  <c r="BG94" i="5"/>
  <c r="BF94" i="5"/>
  <c r="T94" i="5"/>
  <c r="T93" i="5" s="1"/>
  <c r="R94" i="5"/>
  <c r="R93" i="5"/>
  <c r="P94" i="5"/>
  <c r="P93" i="5" s="1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7" i="5"/>
  <c r="BH87" i="5"/>
  <c r="BG87" i="5"/>
  <c r="BF87" i="5"/>
  <c r="T87" i="5"/>
  <c r="T86" i="5" s="1"/>
  <c r="R87" i="5"/>
  <c r="R86" i="5" s="1"/>
  <c r="P87" i="5"/>
  <c r="P86" i="5"/>
  <c r="J82" i="5"/>
  <c r="J81" i="5"/>
  <c r="F81" i="5"/>
  <c r="F79" i="5"/>
  <c r="E77" i="5"/>
  <c r="J55" i="5"/>
  <c r="J54" i="5"/>
  <c r="F54" i="5"/>
  <c r="F52" i="5"/>
  <c r="E50" i="5"/>
  <c r="J18" i="5"/>
  <c r="E18" i="5"/>
  <c r="F55" i="5"/>
  <c r="J17" i="5"/>
  <c r="J12" i="5"/>
  <c r="J52" i="5"/>
  <c r="E7" i="5"/>
  <c r="E48" i="5" s="1"/>
  <c r="J37" i="4"/>
  <c r="J36" i="4"/>
  <c r="AY57" i="1"/>
  <c r="J35" i="4"/>
  <c r="AX57" i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T133" i="4" s="1"/>
  <c r="R134" i="4"/>
  <c r="R133" i="4" s="1"/>
  <c r="P134" i="4"/>
  <c r="P133" i="4" s="1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T107" i="4" s="1"/>
  <c r="R108" i="4"/>
  <c r="R107" i="4"/>
  <c r="P108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J86" i="4"/>
  <c r="J85" i="4"/>
  <c r="F85" i="4"/>
  <c r="F83" i="4"/>
  <c r="E81" i="4"/>
  <c r="J55" i="4"/>
  <c r="J54" i="4"/>
  <c r="F54" i="4"/>
  <c r="F52" i="4"/>
  <c r="E50" i="4"/>
  <c r="J18" i="4"/>
  <c r="E18" i="4"/>
  <c r="F55" i="4" s="1"/>
  <c r="J17" i="4"/>
  <c r="J12" i="4"/>
  <c r="J83" i="4" s="1"/>
  <c r="E7" i="4"/>
  <c r="E79" i="4"/>
  <c r="J37" i="3"/>
  <c r="J36" i="3"/>
  <c r="AY56" i="1" s="1"/>
  <c r="J35" i="3"/>
  <c r="AX56" i="1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52" i="3"/>
  <c r="E7" i="3"/>
  <c r="E73" i="3" s="1"/>
  <c r="J37" i="2"/>
  <c r="J36" i="2"/>
  <c r="AY55" i="1"/>
  <c r="J35" i="2"/>
  <c r="AX55" i="1" s="1"/>
  <c r="BI3159" i="2"/>
  <c r="BH3159" i="2"/>
  <c r="BG3159" i="2"/>
  <c r="BF3159" i="2"/>
  <c r="T3159" i="2"/>
  <c r="R3159" i="2"/>
  <c r="P3159" i="2"/>
  <c r="BI3157" i="2"/>
  <c r="BH3157" i="2"/>
  <c r="BG3157" i="2"/>
  <c r="BF3157" i="2"/>
  <c r="T3157" i="2"/>
  <c r="R3157" i="2"/>
  <c r="P3157" i="2"/>
  <c r="BI3151" i="2"/>
  <c r="BH3151" i="2"/>
  <c r="BG3151" i="2"/>
  <c r="BF3151" i="2"/>
  <c r="T3151" i="2"/>
  <c r="R3151" i="2"/>
  <c r="P3151" i="2"/>
  <c r="BI3145" i="2"/>
  <c r="BH3145" i="2"/>
  <c r="BG3145" i="2"/>
  <c r="BF3145" i="2"/>
  <c r="T3145" i="2"/>
  <c r="R3145" i="2"/>
  <c r="P3145" i="2"/>
  <c r="BI3142" i="2"/>
  <c r="BH3142" i="2"/>
  <c r="BG3142" i="2"/>
  <c r="BF3142" i="2"/>
  <c r="T3142" i="2"/>
  <c r="R3142" i="2"/>
  <c r="P3142" i="2"/>
  <c r="BI3140" i="2"/>
  <c r="BH3140" i="2"/>
  <c r="BG3140" i="2"/>
  <c r="BF3140" i="2"/>
  <c r="T3140" i="2"/>
  <c r="R3140" i="2"/>
  <c r="P3140" i="2"/>
  <c r="BI3071" i="2"/>
  <c r="BH3071" i="2"/>
  <c r="BG3071" i="2"/>
  <c r="BF3071" i="2"/>
  <c r="T3071" i="2"/>
  <c r="R3071" i="2"/>
  <c r="P3071" i="2"/>
  <c r="BI3068" i="2"/>
  <c r="BH3068" i="2"/>
  <c r="BG3068" i="2"/>
  <c r="BF3068" i="2"/>
  <c r="T3068" i="2"/>
  <c r="R3068" i="2"/>
  <c r="P3068" i="2"/>
  <c r="BI2999" i="2"/>
  <c r="BH2999" i="2"/>
  <c r="BG2999" i="2"/>
  <c r="BF2999" i="2"/>
  <c r="T2999" i="2"/>
  <c r="R2999" i="2"/>
  <c r="P2999" i="2"/>
  <c r="BI2996" i="2"/>
  <c r="BH2996" i="2"/>
  <c r="BG2996" i="2"/>
  <c r="BF2996" i="2"/>
  <c r="T2996" i="2"/>
  <c r="R2996" i="2"/>
  <c r="P2996" i="2"/>
  <c r="BI2994" i="2"/>
  <c r="BH2994" i="2"/>
  <c r="BG2994" i="2"/>
  <c r="BF2994" i="2"/>
  <c r="T2994" i="2"/>
  <c r="R2994" i="2"/>
  <c r="P2994" i="2"/>
  <c r="BI2925" i="2"/>
  <c r="BH2925" i="2"/>
  <c r="BG2925" i="2"/>
  <c r="BF2925" i="2"/>
  <c r="T2925" i="2"/>
  <c r="R2925" i="2"/>
  <c r="P2925" i="2"/>
  <c r="BI2856" i="2"/>
  <c r="BH2856" i="2"/>
  <c r="BG2856" i="2"/>
  <c r="BF2856" i="2"/>
  <c r="T2856" i="2"/>
  <c r="R2856" i="2"/>
  <c r="P2856" i="2"/>
  <c r="BI2854" i="2"/>
  <c r="BH2854" i="2"/>
  <c r="BG2854" i="2"/>
  <c r="BF2854" i="2"/>
  <c r="T2854" i="2"/>
  <c r="R2854" i="2"/>
  <c r="P2854" i="2"/>
  <c r="BI2785" i="2"/>
  <c r="BH2785" i="2"/>
  <c r="BG2785" i="2"/>
  <c r="BF2785" i="2"/>
  <c r="T2785" i="2"/>
  <c r="R2785" i="2"/>
  <c r="P2785" i="2"/>
  <c r="BI2716" i="2"/>
  <c r="BH2716" i="2"/>
  <c r="BG2716" i="2"/>
  <c r="BF2716" i="2"/>
  <c r="T2716" i="2"/>
  <c r="R2716" i="2"/>
  <c r="P2716" i="2"/>
  <c r="BI2713" i="2"/>
  <c r="BH2713" i="2"/>
  <c r="BG2713" i="2"/>
  <c r="BF2713" i="2"/>
  <c r="T2713" i="2"/>
  <c r="R2713" i="2"/>
  <c r="P2713" i="2"/>
  <c r="BI2711" i="2"/>
  <c r="BH2711" i="2"/>
  <c r="BG2711" i="2"/>
  <c r="BF2711" i="2"/>
  <c r="T2711" i="2"/>
  <c r="R2711" i="2"/>
  <c r="P2711" i="2"/>
  <c r="BI2708" i="2"/>
  <c r="BH2708" i="2"/>
  <c r="BG2708" i="2"/>
  <c r="BF2708" i="2"/>
  <c r="T2708" i="2"/>
  <c r="R2708" i="2"/>
  <c r="P2708" i="2"/>
  <c r="BI2639" i="2"/>
  <c r="BH2639" i="2"/>
  <c r="BG2639" i="2"/>
  <c r="BF2639" i="2"/>
  <c r="T2639" i="2"/>
  <c r="R2639" i="2"/>
  <c r="P2639" i="2"/>
  <c r="BI2636" i="2"/>
  <c r="BH2636" i="2"/>
  <c r="BG2636" i="2"/>
  <c r="BF2636" i="2"/>
  <c r="T2636" i="2"/>
  <c r="R2636" i="2"/>
  <c r="P2636" i="2"/>
  <c r="BI2567" i="2"/>
  <c r="BH2567" i="2"/>
  <c r="BG2567" i="2"/>
  <c r="BF2567" i="2"/>
  <c r="T2567" i="2"/>
  <c r="R2567" i="2"/>
  <c r="P2567" i="2"/>
  <c r="BI2564" i="2"/>
  <c r="BH2564" i="2"/>
  <c r="BG2564" i="2"/>
  <c r="BF2564" i="2"/>
  <c r="T2564" i="2"/>
  <c r="R2564" i="2"/>
  <c r="P2564" i="2"/>
  <c r="BI2562" i="2"/>
  <c r="BH2562" i="2"/>
  <c r="BG2562" i="2"/>
  <c r="BF2562" i="2"/>
  <c r="T2562" i="2"/>
  <c r="R2562" i="2"/>
  <c r="P2562" i="2"/>
  <c r="BI2560" i="2"/>
  <c r="BH2560" i="2"/>
  <c r="BG2560" i="2"/>
  <c r="BF2560" i="2"/>
  <c r="T2560" i="2"/>
  <c r="R2560" i="2"/>
  <c r="P2560" i="2"/>
  <c r="BI2558" i="2"/>
  <c r="BH2558" i="2"/>
  <c r="BG2558" i="2"/>
  <c r="BF2558" i="2"/>
  <c r="T2558" i="2"/>
  <c r="R2558" i="2"/>
  <c r="P2558" i="2"/>
  <c r="BI2489" i="2"/>
  <c r="BH2489" i="2"/>
  <c r="BG2489" i="2"/>
  <c r="BF2489" i="2"/>
  <c r="T2489" i="2"/>
  <c r="R2489" i="2"/>
  <c r="P2489" i="2"/>
  <c r="BI2420" i="2"/>
  <c r="BH2420" i="2"/>
  <c r="BG2420" i="2"/>
  <c r="BF2420" i="2"/>
  <c r="T2420" i="2"/>
  <c r="R2420" i="2"/>
  <c r="P2420" i="2"/>
  <c r="BI2351" i="2"/>
  <c r="BH2351" i="2"/>
  <c r="BG2351" i="2"/>
  <c r="BF2351" i="2"/>
  <c r="T2351" i="2"/>
  <c r="R2351" i="2"/>
  <c r="P2351" i="2"/>
  <c r="BI2348" i="2"/>
  <c r="BH2348" i="2"/>
  <c r="BG2348" i="2"/>
  <c r="BF2348" i="2"/>
  <c r="T2348" i="2"/>
  <c r="R2348" i="2"/>
  <c r="P2348" i="2"/>
  <c r="BI2343" i="2"/>
  <c r="BH2343" i="2"/>
  <c r="BG2343" i="2"/>
  <c r="BF2343" i="2"/>
  <c r="T2343" i="2"/>
  <c r="R2343" i="2"/>
  <c r="P2343" i="2"/>
  <c r="BI2220" i="2"/>
  <c r="BH2220" i="2"/>
  <c r="BG2220" i="2"/>
  <c r="BF2220" i="2"/>
  <c r="T2220" i="2"/>
  <c r="R2220" i="2"/>
  <c r="P2220" i="2"/>
  <c r="BI2217" i="2"/>
  <c r="BH2217" i="2"/>
  <c r="BG2217" i="2"/>
  <c r="BF2217" i="2"/>
  <c r="T2217" i="2"/>
  <c r="R2217" i="2"/>
  <c r="P2217" i="2"/>
  <c r="BI2148" i="2"/>
  <c r="BH2148" i="2"/>
  <c r="BG2148" i="2"/>
  <c r="BF2148" i="2"/>
  <c r="T2148" i="2"/>
  <c r="R2148" i="2"/>
  <c r="P2148" i="2"/>
  <c r="BI2145" i="2"/>
  <c r="BH2145" i="2"/>
  <c r="BG2145" i="2"/>
  <c r="BF2145" i="2"/>
  <c r="T2145" i="2"/>
  <c r="R2145" i="2"/>
  <c r="P2145" i="2"/>
  <c r="BI2143" i="2"/>
  <c r="BH2143" i="2"/>
  <c r="BG2143" i="2"/>
  <c r="BF2143" i="2"/>
  <c r="T2143" i="2"/>
  <c r="R2143" i="2"/>
  <c r="P2143" i="2"/>
  <c r="BI2074" i="2"/>
  <c r="BH2074" i="2"/>
  <c r="BG2074" i="2"/>
  <c r="BF2074" i="2"/>
  <c r="T2074" i="2"/>
  <c r="R2074" i="2"/>
  <c r="P2074" i="2"/>
  <c r="BI2005" i="2"/>
  <c r="BH2005" i="2"/>
  <c r="BG2005" i="2"/>
  <c r="BF2005" i="2"/>
  <c r="T2005" i="2"/>
  <c r="R2005" i="2"/>
  <c r="P2005" i="2"/>
  <c r="BI1936" i="2"/>
  <c r="BH1936" i="2"/>
  <c r="BG1936" i="2"/>
  <c r="BF1936" i="2"/>
  <c r="T1936" i="2"/>
  <c r="R1936" i="2"/>
  <c r="P1936" i="2"/>
  <c r="BI1867" i="2"/>
  <c r="BH1867" i="2"/>
  <c r="BG1867" i="2"/>
  <c r="BF1867" i="2"/>
  <c r="T1867" i="2"/>
  <c r="R1867" i="2"/>
  <c r="P1867" i="2"/>
  <c r="BI1865" i="2"/>
  <c r="BH1865" i="2"/>
  <c r="BG1865" i="2"/>
  <c r="BF1865" i="2"/>
  <c r="T1865" i="2"/>
  <c r="R1865" i="2"/>
  <c r="P1865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738" i="2"/>
  <c r="BH1738" i="2"/>
  <c r="BG1738" i="2"/>
  <c r="BF1738" i="2"/>
  <c r="T1738" i="2"/>
  <c r="R1738" i="2"/>
  <c r="P1738" i="2"/>
  <c r="BI1669" i="2"/>
  <c r="BH1669" i="2"/>
  <c r="BG1669" i="2"/>
  <c r="BF1669" i="2"/>
  <c r="T1669" i="2"/>
  <c r="R1669" i="2"/>
  <c r="P1669" i="2"/>
  <c r="BI1546" i="2"/>
  <c r="BH1546" i="2"/>
  <c r="BG1546" i="2"/>
  <c r="BF1546" i="2"/>
  <c r="T1546" i="2"/>
  <c r="R1546" i="2"/>
  <c r="P1546" i="2"/>
  <c r="BI1543" i="2"/>
  <c r="BH1543" i="2"/>
  <c r="BG1543" i="2"/>
  <c r="BF1543" i="2"/>
  <c r="T1543" i="2"/>
  <c r="R1543" i="2"/>
  <c r="P1543" i="2"/>
  <c r="BI1538" i="2"/>
  <c r="BH1538" i="2"/>
  <c r="BG1538" i="2"/>
  <c r="BF1538" i="2"/>
  <c r="T1538" i="2"/>
  <c r="R1538" i="2"/>
  <c r="P1538" i="2"/>
  <c r="BI1533" i="2"/>
  <c r="BH1533" i="2"/>
  <c r="BG1533" i="2"/>
  <c r="BF1533" i="2"/>
  <c r="T1533" i="2"/>
  <c r="R1533" i="2"/>
  <c r="P1533" i="2"/>
  <c r="BI1528" i="2"/>
  <c r="BH1528" i="2"/>
  <c r="BG1528" i="2"/>
  <c r="BF1528" i="2"/>
  <c r="T1528" i="2"/>
  <c r="R1528" i="2"/>
  <c r="P1528" i="2"/>
  <c r="BI1522" i="2"/>
  <c r="BH1522" i="2"/>
  <c r="BG1522" i="2"/>
  <c r="BF1522" i="2"/>
  <c r="T1522" i="2"/>
  <c r="R1522" i="2"/>
  <c r="P1522" i="2"/>
  <c r="BI1459" i="2"/>
  <c r="BH1459" i="2"/>
  <c r="BG1459" i="2"/>
  <c r="BF1459" i="2"/>
  <c r="T1459" i="2"/>
  <c r="R1459" i="2"/>
  <c r="P1459" i="2"/>
  <c r="BI1453" i="2"/>
  <c r="BH1453" i="2"/>
  <c r="BG1453" i="2"/>
  <c r="BF1453" i="2"/>
  <c r="T1453" i="2"/>
  <c r="R1453" i="2"/>
  <c r="P1453" i="2"/>
  <c r="BI1450" i="2"/>
  <c r="BH1450" i="2"/>
  <c r="BG1450" i="2"/>
  <c r="BF1450" i="2"/>
  <c r="T1450" i="2"/>
  <c r="R1450" i="2"/>
  <c r="P1450" i="2"/>
  <c r="BI1449" i="2"/>
  <c r="BH1449" i="2"/>
  <c r="BG1449" i="2"/>
  <c r="BF1449" i="2"/>
  <c r="T1449" i="2"/>
  <c r="R1449" i="2"/>
  <c r="P1449" i="2"/>
  <c r="BI1439" i="2"/>
  <c r="BH1439" i="2"/>
  <c r="BG1439" i="2"/>
  <c r="BF1439" i="2"/>
  <c r="T1439" i="2"/>
  <c r="R1439" i="2"/>
  <c r="P1439" i="2"/>
  <c r="BI1438" i="2"/>
  <c r="BH1438" i="2"/>
  <c r="BG1438" i="2"/>
  <c r="BF1438" i="2"/>
  <c r="T1438" i="2"/>
  <c r="R1438" i="2"/>
  <c r="P1438" i="2"/>
  <c r="BI1369" i="2"/>
  <c r="BH1369" i="2"/>
  <c r="BG1369" i="2"/>
  <c r="BF1369" i="2"/>
  <c r="T1369" i="2"/>
  <c r="R1369" i="2"/>
  <c r="P1369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296" i="2"/>
  <c r="BH1296" i="2"/>
  <c r="BG1296" i="2"/>
  <c r="BF1296" i="2"/>
  <c r="T1296" i="2"/>
  <c r="R1296" i="2"/>
  <c r="P1296" i="2"/>
  <c r="BI1173" i="2"/>
  <c r="BH1173" i="2"/>
  <c r="BG1173" i="2"/>
  <c r="BF1173" i="2"/>
  <c r="T1173" i="2"/>
  <c r="R1173" i="2"/>
  <c r="P1173" i="2"/>
  <c r="BI1135" i="2"/>
  <c r="BH1135" i="2"/>
  <c r="BG1135" i="2"/>
  <c r="BF1135" i="2"/>
  <c r="T1135" i="2"/>
  <c r="R1135" i="2"/>
  <c r="P1135" i="2"/>
  <c r="BI1067" i="2"/>
  <c r="BH1067" i="2"/>
  <c r="BG1067" i="2"/>
  <c r="BF1067" i="2"/>
  <c r="T1067" i="2"/>
  <c r="R1067" i="2"/>
  <c r="P1067" i="2"/>
  <c r="BI998" i="2"/>
  <c r="BH998" i="2"/>
  <c r="BG998" i="2"/>
  <c r="BF998" i="2"/>
  <c r="T998" i="2"/>
  <c r="R998" i="2"/>
  <c r="P998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03" i="2"/>
  <c r="BH803" i="2"/>
  <c r="BG803" i="2"/>
  <c r="BF803" i="2"/>
  <c r="T803" i="2"/>
  <c r="R803" i="2"/>
  <c r="P803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T729" i="2"/>
  <c r="R730" i="2"/>
  <c r="R729" i="2"/>
  <c r="P730" i="2"/>
  <c r="P729" i="2" s="1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540" i="2"/>
  <c r="BH540" i="2"/>
  <c r="BG540" i="2"/>
  <c r="BF540" i="2"/>
  <c r="T540" i="2"/>
  <c r="T539" i="2" s="1"/>
  <c r="R540" i="2"/>
  <c r="R539" i="2"/>
  <c r="P540" i="2"/>
  <c r="P539" i="2" s="1"/>
  <c r="BI362" i="2"/>
  <c r="BH362" i="2"/>
  <c r="BG362" i="2"/>
  <c r="BF362" i="2"/>
  <c r="T362" i="2"/>
  <c r="T361" i="2"/>
  <c r="R362" i="2"/>
  <c r="R361" i="2" s="1"/>
  <c r="R360" i="2" s="1"/>
  <c r="P362" i="2"/>
  <c r="P361" i="2" s="1"/>
  <c r="P360" i="2" s="1"/>
  <c r="BI291" i="2"/>
  <c r="BH291" i="2"/>
  <c r="BG291" i="2"/>
  <c r="BF291" i="2"/>
  <c r="T291" i="2"/>
  <c r="R291" i="2"/>
  <c r="P291" i="2"/>
  <c r="BI222" i="2"/>
  <c r="BH222" i="2"/>
  <c r="BG222" i="2"/>
  <c r="BF222" i="2"/>
  <c r="T222" i="2"/>
  <c r="R222" i="2"/>
  <c r="P222" i="2"/>
  <c r="BI99" i="2"/>
  <c r="BH99" i="2"/>
  <c r="BG99" i="2"/>
  <c r="BF99" i="2"/>
  <c r="T99" i="2"/>
  <c r="R99" i="2"/>
  <c r="P99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/>
  <c r="J17" i="2"/>
  <c r="J12" i="2"/>
  <c r="J89" i="2"/>
  <c r="E7" i="2"/>
  <c r="E48" i="2" s="1"/>
  <c r="L50" i="1"/>
  <c r="AM50" i="1"/>
  <c r="AM49" i="1"/>
  <c r="L49" i="1"/>
  <c r="AM47" i="1"/>
  <c r="L47" i="1"/>
  <c r="L45" i="1"/>
  <c r="L44" i="1"/>
  <c r="J1865" i="2"/>
  <c r="BK718" i="2"/>
  <c r="BK2564" i="2"/>
  <c r="J144" i="3"/>
  <c r="BK135" i="3"/>
  <c r="J97" i="3"/>
  <c r="J123" i="4"/>
  <c r="J110" i="4"/>
  <c r="BK117" i="5"/>
  <c r="J102" i="6"/>
  <c r="BK135" i="6"/>
  <c r="J126" i="7"/>
  <c r="BK102" i="8"/>
  <c r="J108" i="3"/>
  <c r="J194" i="3"/>
  <c r="BK116" i="3"/>
  <c r="J166" i="3"/>
  <c r="J130" i="4"/>
  <c r="J122" i="5"/>
  <c r="BK118" i="5"/>
  <c r="BK94" i="6"/>
  <c r="BK161" i="7"/>
  <c r="J1135" i="2"/>
  <c r="BK3157" i="2"/>
  <c r="BK2558" i="2"/>
  <c r="J140" i="3"/>
  <c r="J96" i="3"/>
  <c r="J174" i="3"/>
  <c r="J206" i="3"/>
  <c r="BK145" i="4"/>
  <c r="J131" i="5"/>
  <c r="BK87" i="5"/>
  <c r="J98" i="6"/>
  <c r="BK105" i="6"/>
  <c r="BK152" i="7"/>
  <c r="BK2074" i="2"/>
  <c r="BK998" i="2"/>
  <c r="J2420" i="2"/>
  <c r="BK114" i="3"/>
  <c r="J116" i="3"/>
  <c r="J102" i="3"/>
  <c r="J131" i="4"/>
  <c r="BK146" i="4"/>
  <c r="J108" i="5"/>
  <c r="BK124" i="6"/>
  <c r="BK96" i="6"/>
  <c r="J117" i="7"/>
  <c r="J1173" i="2"/>
  <c r="J2145" i="2"/>
  <c r="J2564" i="2"/>
  <c r="J197" i="3"/>
  <c r="BK115" i="3"/>
  <c r="J212" i="3"/>
  <c r="J122" i="3"/>
  <c r="BK111" i="4"/>
  <c r="BK111" i="5"/>
  <c r="J91" i="5"/>
  <c r="J145" i="6"/>
  <c r="J154" i="6"/>
  <c r="BK120" i="7"/>
  <c r="BK2343" i="2"/>
  <c r="J3140" i="2"/>
  <c r="J207" i="3"/>
  <c r="BK195" i="3"/>
  <c r="BK160" i="3"/>
  <c r="BK180" i="3"/>
  <c r="BK143" i="4"/>
  <c r="BK120" i="5"/>
  <c r="J148" i="6"/>
  <c r="J129" i="6"/>
  <c r="BK149" i="7"/>
  <c r="BK734" i="2"/>
  <c r="BK1450" i="2"/>
  <c r="BK3068" i="2"/>
  <c r="J175" i="3"/>
  <c r="J200" i="3"/>
  <c r="BK177" i="3"/>
  <c r="J101" i="3"/>
  <c r="J141" i="4"/>
  <c r="BK130" i="5"/>
  <c r="J107" i="5"/>
  <c r="J101" i="6"/>
  <c r="J134" i="6"/>
  <c r="BK117" i="7"/>
  <c r="J2005" i="2"/>
  <c r="BK3071" i="2"/>
  <c r="J128" i="3"/>
  <c r="BK145" i="3"/>
  <c r="J105" i="3"/>
  <c r="J165" i="3"/>
  <c r="BK137" i="4"/>
  <c r="BK140" i="4"/>
  <c r="J99" i="5"/>
  <c r="J140" i="6"/>
  <c r="BK151" i="6"/>
  <c r="J120" i="7"/>
  <c r="J727" i="2"/>
  <c r="J1543" i="2"/>
  <c r="BK2639" i="2"/>
  <c r="J192" i="3"/>
  <c r="J100" i="3"/>
  <c r="J189" i="3"/>
  <c r="J135" i="3"/>
  <c r="BK136" i="4"/>
  <c r="J147" i="4"/>
  <c r="J128" i="5"/>
  <c r="BK139" i="6"/>
  <c r="J97" i="6"/>
  <c r="J102" i="7"/>
  <c r="BK190" i="3"/>
  <c r="J176" i="3"/>
  <c r="J118" i="3"/>
  <c r="J146" i="3"/>
  <c r="BK100" i="4"/>
  <c r="BK105" i="4"/>
  <c r="BK103" i="5"/>
  <c r="J132" i="6"/>
  <c r="BK146" i="6"/>
  <c r="J98" i="8"/>
  <c r="BK2348" i="2"/>
  <c r="J2856" i="2"/>
  <c r="J1738" i="2"/>
  <c r="J98" i="3"/>
  <c r="J211" i="3"/>
  <c r="J183" i="3"/>
  <c r="BK120" i="4"/>
  <c r="J101" i="4"/>
  <c r="BK121" i="5"/>
  <c r="BK98" i="6"/>
  <c r="J110" i="6"/>
  <c r="J105" i="7"/>
  <c r="J82" i="8"/>
  <c r="J1367" i="2"/>
  <c r="BK2856" i="2"/>
  <c r="J159" i="3"/>
  <c r="J93" i="3"/>
  <c r="BK186" i="3"/>
  <c r="BK191" i="3"/>
  <c r="BK165" i="3"/>
  <c r="J114" i="4"/>
  <c r="BK108" i="5"/>
  <c r="BK127" i="6"/>
  <c r="J125" i="6"/>
  <c r="J222" i="2"/>
  <c r="BK1369" i="2"/>
  <c r="BK1867" i="2"/>
  <c r="BK121" i="3"/>
  <c r="BK141" i="3"/>
  <c r="J94" i="3"/>
  <c r="J215" i="3"/>
  <c r="BK93" i="4"/>
  <c r="J130" i="5"/>
  <c r="BK92" i="5"/>
  <c r="J93" i="6"/>
  <c r="J99" i="7"/>
  <c r="J1546" i="2"/>
  <c r="J998" i="2"/>
  <c r="J2785" i="2"/>
  <c r="J109" i="3"/>
  <c r="BK173" i="3"/>
  <c r="BK103" i="3"/>
  <c r="J210" i="3"/>
  <c r="BK118" i="4"/>
  <c r="J105" i="4"/>
  <c r="BK105" i="5"/>
  <c r="J117" i="6"/>
  <c r="BK102" i="6"/>
  <c r="J167" i="7"/>
  <c r="BK1135" i="2"/>
  <c r="J1365" i="2"/>
  <c r="J2713" i="2"/>
  <c r="J730" i="2"/>
  <c r="BK209" i="3"/>
  <c r="J91" i="3"/>
  <c r="J204" i="3"/>
  <c r="BK130" i="4"/>
  <c r="BK101" i="4"/>
  <c r="BK131" i="5"/>
  <c r="BK154" i="6"/>
  <c r="BK134" i="6"/>
  <c r="BK155" i="7"/>
  <c r="J722" i="2"/>
  <c r="BK727" i="2"/>
  <c r="J2636" i="2"/>
  <c r="BK152" i="3"/>
  <c r="BK130" i="3"/>
  <c r="J92" i="3"/>
  <c r="J126" i="4"/>
  <c r="BK108" i="4"/>
  <c r="J125" i="5"/>
  <c r="J120" i="6"/>
  <c r="J131" i="6"/>
  <c r="J123" i="7"/>
  <c r="J1522" i="2"/>
  <c r="BK3142" i="2"/>
  <c r="BK2005" i="2"/>
  <c r="BK117" i="3"/>
  <c r="J110" i="3"/>
  <c r="J130" i="3"/>
  <c r="J140" i="4"/>
  <c r="J118" i="5"/>
  <c r="J100" i="5"/>
  <c r="BK117" i="6"/>
  <c r="J144" i="6"/>
  <c r="BK126" i="7"/>
  <c r="J148" i="3"/>
  <c r="J205" i="3"/>
  <c r="BK102" i="3"/>
  <c r="BK91" i="3"/>
  <c r="BK106" i="3"/>
  <c r="BK126" i="4"/>
  <c r="J98" i="5"/>
  <c r="BK95" i="6"/>
  <c r="BK133" i="6"/>
  <c r="BK113" i="6"/>
  <c r="J84" i="7"/>
  <c r="J1459" i="2"/>
  <c r="BK2999" i="2"/>
  <c r="BK193" i="3"/>
  <c r="J208" i="3"/>
  <c r="J173" i="3"/>
  <c r="J88" i="3"/>
  <c r="BK174" i="3"/>
  <c r="BK123" i="4"/>
  <c r="BK116" i="4"/>
  <c r="BK132" i="5"/>
  <c r="J143" i="6"/>
  <c r="J126" i="6"/>
  <c r="J149" i="7"/>
  <c r="J2148" i="2"/>
  <c r="BK1453" i="2"/>
  <c r="J2639" i="2"/>
  <c r="BK212" i="3"/>
  <c r="BK119" i="3"/>
  <c r="J155" i="3"/>
  <c r="J85" i="3"/>
  <c r="BK115" i="4"/>
  <c r="J129" i="4"/>
  <c r="J105" i="5"/>
  <c r="BK148" i="6"/>
  <c r="BK126" i="6"/>
  <c r="J1861" i="2"/>
  <c r="J875" i="2"/>
  <c r="BK2994" i="2"/>
  <c r="BK204" i="3"/>
  <c r="J86" i="3"/>
  <c r="BK202" i="3"/>
  <c r="J172" i="3"/>
  <c r="BK114" i="4"/>
  <c r="J134" i="5"/>
  <c r="BK113" i="5"/>
  <c r="J151" i="6"/>
  <c r="BK106" i="6"/>
  <c r="BK90" i="7"/>
  <c r="J1450" i="2"/>
  <c r="J2343" i="2"/>
  <c r="BK2567" i="2"/>
  <c r="BK169" i="3"/>
  <c r="J195" i="3"/>
  <c r="J209" i="3"/>
  <c r="BK96" i="3"/>
  <c r="J137" i="3"/>
  <c r="BK122" i="4"/>
  <c r="J123" i="5"/>
  <c r="J128" i="6"/>
  <c r="BK141" i="6"/>
  <c r="J96" i="7"/>
  <c r="BK1546" i="2"/>
  <c r="BK1528" i="2"/>
  <c r="BK2636" i="2"/>
  <c r="J90" i="3"/>
  <c r="BK104" i="3"/>
  <c r="J112" i="3"/>
  <c r="J214" i="3"/>
  <c r="BK110" i="4"/>
  <c r="J106" i="4"/>
  <c r="BK107" i="5"/>
  <c r="BK97" i="6"/>
  <c r="BK142" i="6"/>
  <c r="J86" i="8"/>
  <c r="BK1861" i="2"/>
  <c r="BK3145" i="2"/>
  <c r="J291" i="2"/>
  <c r="BK112" i="3"/>
  <c r="BK167" i="3"/>
  <c r="J198" i="3"/>
  <c r="J163" i="3"/>
  <c r="J100" i="4"/>
  <c r="BK116" i="5"/>
  <c r="J117" i="5"/>
  <c r="BK115" i="6"/>
  <c r="BK112" i="6"/>
  <c r="J155" i="7"/>
  <c r="J718" i="2"/>
  <c r="BK3159" i="2"/>
  <c r="BK198" i="3"/>
  <c r="J193" i="3"/>
  <c r="J124" i="3"/>
  <c r="J201" i="3"/>
  <c r="BK92" i="4"/>
  <c r="BK134" i="5"/>
  <c r="BK125" i="5"/>
  <c r="J130" i="6"/>
  <c r="J109" i="6"/>
  <c r="BK93" i="7"/>
  <c r="J168" i="3"/>
  <c r="J157" i="3"/>
  <c r="J104" i="3"/>
  <c r="J124" i="4"/>
  <c r="BK110" i="5"/>
  <c r="J96" i="5"/>
  <c r="J106" i="6"/>
  <c r="BK114" i="7"/>
  <c r="BK1296" i="2"/>
  <c r="BK1522" i="2"/>
  <c r="J2567" i="2"/>
  <c r="J142" i="3"/>
  <c r="J191" i="3"/>
  <c r="BK111" i="3"/>
  <c r="J143" i="3"/>
  <c r="BK142" i="4"/>
  <c r="BK114" i="5"/>
  <c r="BK100" i="5"/>
  <c r="J119" i="6"/>
  <c r="BK101" i="6"/>
  <c r="BK106" i="8"/>
  <c r="BK1459" i="2"/>
  <c r="BK3151" i="2"/>
  <c r="J203" i="3"/>
  <c r="BK201" i="3"/>
  <c r="BK184" i="3"/>
  <c r="BK203" i="3"/>
  <c r="J146" i="4"/>
  <c r="J120" i="5"/>
  <c r="BK152" i="6"/>
  <c r="BK140" i="6"/>
  <c r="BK96" i="7"/>
  <c r="J1067" i="2"/>
  <c r="J3068" i="2"/>
  <c r="BK140" i="3"/>
  <c r="BK194" i="3"/>
  <c r="J171" i="3"/>
  <c r="BK105" i="3"/>
  <c r="J190" i="3"/>
  <c r="J139" i="4"/>
  <c r="J94" i="5"/>
  <c r="J90" i="5"/>
  <c r="BK129" i="6"/>
  <c r="BK119" i="6"/>
  <c r="BK108" i="7"/>
  <c r="BK222" i="2"/>
  <c r="J720" i="2"/>
  <c r="BK2560" i="2"/>
  <c r="J89" i="3"/>
  <c r="BK205" i="3"/>
  <c r="BK120" i="3"/>
  <c r="BK153" i="3"/>
  <c r="BK124" i="4"/>
  <c r="J92" i="5"/>
  <c r="J127" i="6"/>
  <c r="BK123" i="6"/>
  <c r="BK158" i="7"/>
  <c r="BK82" i="8"/>
  <c r="BK1365" i="2"/>
  <c r="J3151" i="2"/>
  <c r="J153" i="3"/>
  <c r="BK178" i="3"/>
  <c r="BK138" i="3"/>
  <c r="J107" i="3"/>
  <c r="BK99" i="4"/>
  <c r="BK129" i="5"/>
  <c r="BK99" i="5"/>
  <c r="J113" i="6"/>
  <c r="BK105" i="7"/>
  <c r="J1296" i="2"/>
  <c r="BK1438" i="2"/>
  <c r="J2560" i="2"/>
  <c r="J184" i="3"/>
  <c r="BK214" i="3"/>
  <c r="BK210" i="3"/>
  <c r="BK215" i="3"/>
  <c r="BK138" i="4"/>
  <c r="BK104" i="5"/>
  <c r="BK93" i="6"/>
  <c r="BK90" i="6"/>
  <c r="J1528" i="2"/>
  <c r="BK1538" i="2"/>
  <c r="J2854" i="2"/>
  <c r="BK172" i="3"/>
  <c r="BK207" i="3"/>
  <c r="J161" i="3"/>
  <c r="BK200" i="3"/>
  <c r="J152" i="3"/>
  <c r="J143" i="4"/>
  <c r="J114" i="5"/>
  <c r="BK89" i="6"/>
  <c r="BK109" i="6"/>
  <c r="J108" i="7"/>
  <c r="BK2217" i="2"/>
  <c r="BK123" i="3"/>
  <c r="BK176" i="3"/>
  <c r="BK159" i="3"/>
  <c r="BK183" i="3"/>
  <c r="BK121" i="4"/>
  <c r="J93" i="4"/>
  <c r="BK127" i="5"/>
  <c r="J89" i="6"/>
  <c r="BK92" i="6"/>
  <c r="J164" i="7"/>
  <c r="BK1738" i="2"/>
  <c r="J3145" i="2"/>
  <c r="J2220" i="2"/>
  <c r="BK98" i="3"/>
  <c r="J181" i="3"/>
  <c r="BK144" i="3"/>
  <c r="J158" i="3"/>
  <c r="J95" i="3"/>
  <c r="J122" i="4"/>
  <c r="BK90" i="5"/>
  <c r="J108" i="6"/>
  <c r="BK150" i="6"/>
  <c r="J161" i="7"/>
  <c r="BK1067" i="2"/>
  <c r="J540" i="2"/>
  <c r="BK2713" i="2"/>
  <c r="BK122" i="3"/>
  <c r="BK189" i="3"/>
  <c r="BK127" i="3"/>
  <c r="BK124" i="3"/>
  <c r="BK106" i="4"/>
  <c r="J112" i="5"/>
  <c r="BK122" i="5"/>
  <c r="J147" i="6"/>
  <c r="J95" i="6"/>
  <c r="BK1439" i="2"/>
  <c r="BK2143" i="2"/>
  <c r="BK2716" i="2"/>
  <c r="BK188" i="3"/>
  <c r="BK107" i="3"/>
  <c r="J145" i="3"/>
  <c r="J111" i="3"/>
  <c r="J92" i="4"/>
  <c r="BK127" i="4"/>
  <c r="J132" i="5"/>
  <c r="J115" i="6"/>
  <c r="BK130" i="6"/>
  <c r="J106" i="8"/>
  <c r="J872" i="2"/>
  <c r="BK2996" i="2"/>
  <c r="BK1533" i="2"/>
  <c r="BK129" i="3"/>
  <c r="J123" i="3"/>
  <c r="J186" i="3"/>
  <c r="BK139" i="4"/>
  <c r="BK117" i="4"/>
  <c r="J87" i="5"/>
  <c r="J141" i="6"/>
  <c r="BK164" i="7"/>
  <c r="BK1543" i="2"/>
  <c r="BK724" i="2"/>
  <c r="BK99" i="2"/>
  <c r="J2489" i="2"/>
  <c r="BK156" i="3"/>
  <c r="J167" i="3"/>
  <c r="BK182" i="3"/>
  <c r="BK150" i="3"/>
  <c r="J115" i="4"/>
  <c r="BK89" i="5"/>
  <c r="BK128" i="5"/>
  <c r="J150" i="6"/>
  <c r="J152" i="7"/>
  <c r="BK98" i="8"/>
  <c r="J1439" i="2"/>
  <c r="J362" i="2"/>
  <c r="BK2351" i="2"/>
  <c r="J213" i="3"/>
  <c r="J103" i="3"/>
  <c r="J129" i="3"/>
  <c r="J196" i="3"/>
  <c r="J95" i="4"/>
  <c r="BK112" i="5"/>
  <c r="J114" i="6"/>
  <c r="J111" i="7"/>
  <c r="J803" i="2"/>
  <c r="J3071" i="2"/>
  <c r="BK1449" i="2"/>
  <c r="BK101" i="3"/>
  <c r="BK179" i="3"/>
  <c r="J160" i="3"/>
  <c r="BK93" i="3"/>
  <c r="BK131" i="4"/>
  <c r="BK135" i="5"/>
  <c r="BK101" i="5"/>
  <c r="J139" i="6"/>
  <c r="J158" i="7"/>
  <c r="J724" i="2"/>
  <c r="J149" i="3"/>
  <c r="BK125" i="3"/>
  <c r="J188" i="3"/>
  <c r="J147" i="3"/>
  <c r="J136" i="4"/>
  <c r="J129" i="5"/>
  <c r="J133" i="6"/>
  <c r="J111" i="6"/>
  <c r="BK177" i="7"/>
  <c r="AS54" i="1"/>
  <c r="J187" i="3"/>
  <c r="BK155" i="3"/>
  <c r="J120" i="3"/>
  <c r="BK154" i="3"/>
  <c r="BK134" i="4"/>
  <c r="J102" i="5"/>
  <c r="J115" i="5"/>
  <c r="J142" i="6"/>
  <c r="J149" i="6"/>
  <c r="J102" i="8"/>
  <c r="J1438" i="2"/>
  <c r="BK3140" i="2"/>
  <c r="BK875" i="2"/>
  <c r="J177" i="3"/>
  <c r="BK88" i="3"/>
  <c r="BK151" i="3"/>
  <c r="BK132" i="4"/>
  <c r="J104" i="5"/>
  <c r="BK110" i="6"/>
  <c r="BK114" i="6"/>
  <c r="BK111" i="7"/>
  <c r="J1669" i="2"/>
  <c r="J2708" i="2"/>
  <c r="BK166" i="3"/>
  <c r="BK168" i="3"/>
  <c r="BK132" i="3"/>
  <c r="J134" i="4"/>
  <c r="J118" i="4"/>
  <c r="BK102" i="5"/>
  <c r="J111" i="5"/>
  <c r="BK118" i="6"/>
  <c r="BK102" i="7"/>
  <c r="J90" i="8"/>
  <c r="J1533" i="2"/>
  <c r="J3157" i="2"/>
  <c r="BK2420" i="2"/>
  <c r="J154" i="3"/>
  <c r="BK175" i="3"/>
  <c r="BK164" i="3"/>
  <c r="J127" i="3"/>
  <c r="J121" i="4"/>
  <c r="BK98" i="5"/>
  <c r="BK97" i="5"/>
  <c r="J103" i="6"/>
  <c r="BK167" i="7"/>
  <c r="BK87" i="7"/>
  <c r="BK1936" i="2"/>
  <c r="BK2854" i="2"/>
  <c r="BK192" i="3"/>
  <c r="BK133" i="3"/>
  <c r="J121" i="3"/>
  <c r="BK149" i="3"/>
  <c r="J199" i="3"/>
  <c r="BK141" i="4"/>
  <c r="J110" i="5"/>
  <c r="BK131" i="6"/>
  <c r="J94" i="6"/>
  <c r="BK99" i="7"/>
  <c r="BK540" i="2"/>
  <c r="J2994" i="2"/>
  <c r="BK1863" i="2"/>
  <c r="BK128" i="3"/>
  <c r="BK181" i="3"/>
  <c r="BK163" i="3"/>
  <c r="J138" i="4"/>
  <c r="J116" i="5"/>
  <c r="BK94" i="5"/>
  <c r="BK144" i="6"/>
  <c r="BK125" i="6"/>
  <c r="J177" i="7"/>
  <c r="BK1865" i="2"/>
  <c r="BK1367" i="2"/>
  <c r="J2558" i="2"/>
  <c r="BK92" i="3"/>
  <c r="BK211" i="3"/>
  <c r="BK99" i="3"/>
  <c r="BK171" i="3"/>
  <c r="BK96" i="4"/>
  <c r="BK102" i="4"/>
  <c r="J109" i="5"/>
  <c r="J90" i="6"/>
  <c r="J135" i="6"/>
  <c r="BK94" i="8"/>
  <c r="BK208" i="3"/>
  <c r="J131" i="3"/>
  <c r="BK185" i="3"/>
  <c r="BK213" i="3"/>
  <c r="J145" i="4"/>
  <c r="BK109" i="5"/>
  <c r="J101" i="5"/>
  <c r="BK132" i="6"/>
  <c r="J93" i="7"/>
  <c r="BK86" i="8"/>
  <c r="BK1173" i="2"/>
  <c r="J2716" i="2"/>
  <c r="BK158" i="3"/>
  <c r="J139" i="3"/>
  <c r="BK139" i="3"/>
  <c r="BK87" i="3"/>
  <c r="BK95" i="4"/>
  <c r="BK98" i="4"/>
  <c r="J89" i="5"/>
  <c r="BK147" i="6"/>
  <c r="BK99" i="6"/>
  <c r="BK84" i="7"/>
  <c r="BK291" i="2"/>
  <c r="J1867" i="2"/>
  <c r="J2999" i="2"/>
  <c r="BK162" i="3"/>
  <c r="BK94" i="3"/>
  <c r="BK90" i="3"/>
  <c r="J125" i="3"/>
  <c r="J178" i="3"/>
  <c r="J116" i="4"/>
  <c r="BK126" i="5"/>
  <c r="J103" i="5"/>
  <c r="J96" i="6"/>
  <c r="BK143" i="6"/>
  <c r="J1453" i="2"/>
  <c r="J3142" i="2"/>
  <c r="BK803" i="2"/>
  <c r="BK146" i="3"/>
  <c r="BK199" i="3"/>
  <c r="J182" i="3"/>
  <c r="J151" i="3"/>
  <c r="J108" i="4"/>
  <c r="BK124" i="5"/>
  <c r="J92" i="6"/>
  <c r="J146" i="6"/>
  <c r="BK132" i="7"/>
  <c r="J99" i="2"/>
  <c r="J1449" i="2"/>
  <c r="J2711" i="2"/>
  <c r="BK206" i="3"/>
  <c r="J132" i="3"/>
  <c r="J185" i="3"/>
  <c r="BK89" i="3"/>
  <c r="J120" i="4"/>
  <c r="BK91" i="5"/>
  <c r="BK123" i="5"/>
  <c r="J91" i="6"/>
  <c r="J112" i="6"/>
  <c r="J94" i="8"/>
  <c r="J2143" i="2"/>
  <c r="J2348" i="2"/>
  <c r="J2996" i="2"/>
  <c r="BK2145" i="2"/>
  <c r="BK118" i="3"/>
  <c r="BK85" i="3"/>
  <c r="BK143" i="3"/>
  <c r="BK119" i="4"/>
  <c r="J137" i="4"/>
  <c r="J127" i="5"/>
  <c r="J124" i="6"/>
  <c r="BK103" i="6"/>
  <c r="BK123" i="7"/>
  <c r="J1538" i="2"/>
  <c r="BK722" i="2"/>
  <c r="BK2785" i="2"/>
  <c r="J179" i="3"/>
  <c r="BK187" i="3"/>
  <c r="BK196" i="3"/>
  <c r="BK147" i="3"/>
  <c r="BK131" i="3"/>
  <c r="J102" i="4"/>
  <c r="BK133" i="5"/>
  <c r="BK115" i="5"/>
  <c r="BK120" i="6"/>
  <c r="BK107" i="6"/>
  <c r="BK90" i="8"/>
  <c r="J734" i="2"/>
  <c r="BK2148" i="2"/>
  <c r="BK2925" i="2"/>
  <c r="J141" i="3"/>
  <c r="BK157" i="3"/>
  <c r="BK197" i="3"/>
  <c r="J162" i="3"/>
  <c r="J138" i="3"/>
  <c r="J132" i="4"/>
  <c r="BK96" i="5"/>
  <c r="BK145" i="6"/>
  <c r="BK111" i="6"/>
  <c r="BK129" i="7"/>
  <c r="BK108" i="3"/>
  <c r="J202" i="3"/>
  <c r="BK100" i="3"/>
  <c r="J164" i="3"/>
  <c r="BK129" i="4"/>
  <c r="J119" i="4"/>
  <c r="J126" i="5"/>
  <c r="J107" i="6"/>
  <c r="BK128" i="6"/>
  <c r="J114" i="7"/>
  <c r="J2074" i="2"/>
  <c r="J2351" i="2"/>
  <c r="BK2708" i="2"/>
  <c r="BK362" i="2"/>
  <c r="J119" i="3"/>
  <c r="J117" i="3"/>
  <c r="J87" i="3"/>
  <c r="J126" i="3"/>
  <c r="J98" i="4"/>
  <c r="J113" i="5"/>
  <c r="J137" i="6"/>
  <c r="BK122" i="6"/>
  <c r="J90" i="7"/>
  <c r="BK872" i="2"/>
  <c r="BK2220" i="2"/>
  <c r="J2562" i="2"/>
  <c r="J134" i="3"/>
  <c r="BK137" i="3"/>
  <c r="J150" i="3"/>
  <c r="BK126" i="3"/>
  <c r="J104" i="4"/>
  <c r="J99" i="4"/>
  <c r="J97" i="5"/>
  <c r="J123" i="6"/>
  <c r="J132" i="7"/>
  <c r="J2217" i="2"/>
  <c r="J3159" i="2"/>
  <c r="BK2489" i="2"/>
  <c r="BK97" i="3"/>
  <c r="J99" i="3"/>
  <c r="J114" i="3"/>
  <c r="BK148" i="3"/>
  <c r="J117" i="4"/>
  <c r="J111" i="4"/>
  <c r="J124" i="5"/>
  <c r="J118" i="6"/>
  <c r="J122" i="6"/>
  <c r="J105" i="6"/>
  <c r="BK720" i="2"/>
  <c r="BK1669" i="2"/>
  <c r="J2925" i="2"/>
  <c r="J156" i="3"/>
  <c r="BK95" i="3"/>
  <c r="J133" i="3"/>
  <c r="BK161" i="3"/>
  <c r="J96" i="4"/>
  <c r="J142" i="4"/>
  <c r="J121" i="5"/>
  <c r="BK91" i="6"/>
  <c r="J99" i="6"/>
  <c r="J87" i="7"/>
  <c r="BK730" i="2"/>
  <c r="J1936" i="2"/>
  <c r="BK2562" i="2"/>
  <c r="J115" i="3"/>
  <c r="BK134" i="3"/>
  <c r="J180" i="3"/>
  <c r="BK109" i="3"/>
  <c r="J169" i="3"/>
  <c r="BK147" i="4"/>
  <c r="J133" i="5"/>
  <c r="BK137" i="6"/>
  <c r="BK108" i="6"/>
  <c r="J1369" i="2"/>
  <c r="J1863" i="2"/>
  <c r="BK2711" i="2"/>
  <c r="BK86" i="3"/>
  <c r="BK110" i="3"/>
  <c r="BK142" i="3"/>
  <c r="J106" i="3"/>
  <c r="BK104" i="4"/>
  <c r="J127" i="4"/>
  <c r="J135" i="5"/>
  <c r="BK149" i="6"/>
  <c r="J152" i="6"/>
  <c r="J129" i="7"/>
  <c r="T360" i="2" l="1"/>
  <c r="P98" i="2"/>
  <c r="P97" i="2" s="1"/>
  <c r="T717" i="2"/>
  <c r="P1545" i="2"/>
  <c r="T2350" i="2"/>
  <c r="P3144" i="2"/>
  <c r="R113" i="3"/>
  <c r="T170" i="3"/>
  <c r="T91" i="4"/>
  <c r="R113" i="4"/>
  <c r="T135" i="4"/>
  <c r="BK88" i="5"/>
  <c r="J88" i="5" s="1"/>
  <c r="J61" i="5" s="1"/>
  <c r="T119" i="5"/>
  <c r="R733" i="2"/>
  <c r="P874" i="2"/>
  <c r="R1452" i="2"/>
  <c r="P2715" i="2"/>
  <c r="P113" i="3"/>
  <c r="BK170" i="3"/>
  <c r="J170" i="3"/>
  <c r="J63" i="3" s="1"/>
  <c r="BK91" i="4"/>
  <c r="BK113" i="4"/>
  <c r="R144" i="4"/>
  <c r="P95" i="5"/>
  <c r="BK119" i="5"/>
  <c r="J119" i="5" s="1"/>
  <c r="J65" i="5" s="1"/>
  <c r="P104" i="6"/>
  <c r="P116" i="6"/>
  <c r="T121" i="6"/>
  <c r="P83" i="7"/>
  <c r="P82" i="7"/>
  <c r="P81" i="7"/>
  <c r="AU60" i="1" s="1"/>
  <c r="BK717" i="2"/>
  <c r="J717" i="2" s="1"/>
  <c r="J66" i="2" s="1"/>
  <c r="R1545" i="2"/>
  <c r="P2350" i="2"/>
  <c r="BK3144" i="2"/>
  <c r="J3144" i="2"/>
  <c r="J75" i="2" s="1"/>
  <c r="BK84" i="3"/>
  <c r="BK83" i="3" s="1"/>
  <c r="J83" i="3" s="1"/>
  <c r="J59" i="3" s="1"/>
  <c r="R170" i="3"/>
  <c r="BK103" i="4"/>
  <c r="J103" i="4" s="1"/>
  <c r="J62" i="4" s="1"/>
  <c r="BK109" i="4"/>
  <c r="J109" i="4"/>
  <c r="J64" i="4" s="1"/>
  <c r="T109" i="4"/>
  <c r="R135" i="4"/>
  <c r="P88" i="5"/>
  <c r="R119" i="5"/>
  <c r="BK88" i="6"/>
  <c r="R100" i="6"/>
  <c r="BK116" i="6"/>
  <c r="J116" i="6" s="1"/>
  <c r="J63" i="6" s="1"/>
  <c r="T138" i="6"/>
  <c r="T1545" i="2"/>
  <c r="R2350" i="2"/>
  <c r="T3144" i="2"/>
  <c r="T84" i="3"/>
  <c r="P170" i="3"/>
  <c r="P91" i="4"/>
  <c r="P109" i="4"/>
  <c r="P135" i="4"/>
  <c r="R95" i="5"/>
  <c r="R106" i="5"/>
  <c r="P88" i="6"/>
  <c r="R104" i="6"/>
  <c r="P121" i="6"/>
  <c r="R83" i="7"/>
  <c r="R82" i="7" s="1"/>
  <c r="R81" i="7" s="1"/>
  <c r="BK98" i="2"/>
  <c r="J98" i="2" s="1"/>
  <c r="J62" i="2" s="1"/>
  <c r="R717" i="2"/>
  <c r="T733" i="2"/>
  <c r="T874" i="2"/>
  <c r="T1452" i="2"/>
  <c r="BK2715" i="2"/>
  <c r="J2715" i="2" s="1"/>
  <c r="J74" i="2" s="1"/>
  <c r="BK113" i="3"/>
  <c r="J113" i="3" s="1"/>
  <c r="J61" i="3" s="1"/>
  <c r="T136" i="3"/>
  <c r="R91" i="4"/>
  <c r="R88" i="5"/>
  <c r="R85" i="5" s="1"/>
  <c r="BK106" i="5"/>
  <c r="J106" i="5"/>
  <c r="J64" i="5" s="1"/>
  <c r="BK100" i="6"/>
  <c r="J100" i="6" s="1"/>
  <c r="J61" i="6" s="1"/>
  <c r="P100" i="6"/>
  <c r="BK121" i="6"/>
  <c r="J121" i="6" s="1"/>
  <c r="J64" i="6" s="1"/>
  <c r="R138" i="6"/>
  <c r="BK83" i="7"/>
  <c r="BK82" i="7" s="1"/>
  <c r="J82" i="7" s="1"/>
  <c r="J60" i="7" s="1"/>
  <c r="P81" i="8"/>
  <c r="P80" i="8" s="1"/>
  <c r="AU61" i="1" s="1"/>
  <c r="R98" i="2"/>
  <c r="R97" i="2" s="1"/>
  <c r="R96" i="2" s="1"/>
  <c r="P717" i="2"/>
  <c r="BK1545" i="2"/>
  <c r="J1545" i="2"/>
  <c r="J72" i="2" s="1"/>
  <c r="BK2350" i="2"/>
  <c r="J2350" i="2"/>
  <c r="J73" i="2" s="1"/>
  <c r="R3144" i="2"/>
  <c r="T113" i="3"/>
  <c r="R136" i="3"/>
  <c r="R103" i="4"/>
  <c r="R109" i="4"/>
  <c r="BK135" i="4"/>
  <c r="J135" i="4"/>
  <c r="J68" i="4" s="1"/>
  <c r="T144" i="4"/>
  <c r="T88" i="5"/>
  <c r="P106" i="5"/>
  <c r="R88" i="6"/>
  <c r="T104" i="6"/>
  <c r="R121" i="6"/>
  <c r="T83" i="7"/>
  <c r="T82" i="7" s="1"/>
  <c r="T81" i="7" s="1"/>
  <c r="BK81" i="8"/>
  <c r="J81" i="8" s="1"/>
  <c r="J60" i="8" s="1"/>
  <c r="P733" i="2"/>
  <c r="P732" i="2" s="1"/>
  <c r="R874" i="2"/>
  <c r="P1452" i="2"/>
  <c r="R2715" i="2"/>
  <c r="R84" i="3"/>
  <c r="R83" i="3" s="1"/>
  <c r="P136" i="3"/>
  <c r="P103" i="4"/>
  <c r="T113" i="4"/>
  <c r="T112" i="4"/>
  <c r="P144" i="4"/>
  <c r="BK95" i="5"/>
  <c r="J95" i="5" s="1"/>
  <c r="J63" i="5" s="1"/>
  <c r="P119" i="5"/>
  <c r="T88" i="6"/>
  <c r="T100" i="6"/>
  <c r="T116" i="6"/>
  <c r="P138" i="6"/>
  <c r="R81" i="8"/>
  <c r="R80" i="8" s="1"/>
  <c r="T98" i="2"/>
  <c r="T97" i="2"/>
  <c r="T96" i="2" s="1"/>
  <c r="BK733" i="2"/>
  <c r="J733" i="2"/>
  <c r="J69" i="2" s="1"/>
  <c r="BK874" i="2"/>
  <c r="BK732" i="2" s="1"/>
  <c r="J732" i="2" s="1"/>
  <c r="J68" i="2" s="1"/>
  <c r="BK1452" i="2"/>
  <c r="J1452" i="2" s="1"/>
  <c r="J71" i="2" s="1"/>
  <c r="T2715" i="2"/>
  <c r="P84" i="3"/>
  <c r="P83" i="3"/>
  <c r="AU56" i="1" s="1"/>
  <c r="BK136" i="3"/>
  <c r="J136" i="3"/>
  <c r="J62" i="3" s="1"/>
  <c r="T103" i="4"/>
  <c r="P113" i="4"/>
  <c r="P112" i="4" s="1"/>
  <c r="BK144" i="4"/>
  <c r="J144" i="4" s="1"/>
  <c r="J69" i="4" s="1"/>
  <c r="T95" i="5"/>
  <c r="T106" i="5"/>
  <c r="BK104" i="6"/>
  <c r="J104" i="6"/>
  <c r="J62" i="6" s="1"/>
  <c r="R116" i="6"/>
  <c r="BK138" i="6"/>
  <c r="J138" i="6" s="1"/>
  <c r="J66" i="6" s="1"/>
  <c r="T81" i="8"/>
  <c r="T80" i="8" s="1"/>
  <c r="BK107" i="4"/>
  <c r="J107" i="4" s="1"/>
  <c r="J63" i="4" s="1"/>
  <c r="BK93" i="5"/>
  <c r="J93" i="5" s="1"/>
  <c r="J62" i="5" s="1"/>
  <c r="BK133" i="4"/>
  <c r="J133" i="4" s="1"/>
  <c r="J67" i="4" s="1"/>
  <c r="BK361" i="2"/>
  <c r="BK729" i="2"/>
  <c r="J729" i="2" s="1"/>
  <c r="J67" i="2" s="1"/>
  <c r="BK86" i="5"/>
  <c r="J86" i="5" s="1"/>
  <c r="J60" i="5" s="1"/>
  <c r="BK136" i="6"/>
  <c r="J136" i="6" s="1"/>
  <c r="J65" i="6" s="1"/>
  <c r="BK539" i="2"/>
  <c r="J539" i="2" s="1"/>
  <c r="J65" i="2" s="1"/>
  <c r="BK153" i="6"/>
  <c r="J153" i="6" s="1"/>
  <c r="J67" i="6" s="1"/>
  <c r="BE98" i="8"/>
  <c r="F77" i="8"/>
  <c r="BE82" i="8"/>
  <c r="BE86" i="8"/>
  <c r="BE90" i="8"/>
  <c r="BE106" i="8"/>
  <c r="E48" i="8"/>
  <c r="J52" i="8"/>
  <c r="BE94" i="8"/>
  <c r="BE102" i="8"/>
  <c r="J88" i="6"/>
  <c r="J60" i="6" s="1"/>
  <c r="E48" i="7"/>
  <c r="BE111" i="7"/>
  <c r="BE114" i="7"/>
  <c r="BE117" i="7"/>
  <c r="BE152" i="7"/>
  <c r="BE155" i="7"/>
  <c r="BE126" i="7"/>
  <c r="BE167" i="7"/>
  <c r="BE177" i="7"/>
  <c r="BE84" i="7"/>
  <c r="BE87" i="7"/>
  <c r="BE93" i="7"/>
  <c r="BE96" i="7"/>
  <c r="BE99" i="7"/>
  <c r="BE102" i="7"/>
  <c r="BE105" i="7"/>
  <c r="BE129" i="7"/>
  <c r="F78" i="7"/>
  <c r="BE158" i="7"/>
  <c r="BE90" i="7"/>
  <c r="BE132" i="7"/>
  <c r="BE149" i="7"/>
  <c r="BE161" i="7"/>
  <c r="BE164" i="7"/>
  <c r="J52" i="7"/>
  <c r="BE108" i="7"/>
  <c r="BE120" i="7"/>
  <c r="BE123" i="7"/>
  <c r="BE103" i="6"/>
  <c r="BE106" i="6"/>
  <c r="BE111" i="6"/>
  <c r="BE112" i="6"/>
  <c r="BE120" i="6"/>
  <c r="BE129" i="6"/>
  <c r="BE132" i="6"/>
  <c r="BE133" i="6"/>
  <c r="BE140" i="6"/>
  <c r="BE144" i="6"/>
  <c r="BE145" i="6"/>
  <c r="BE150" i="6"/>
  <c r="BE151" i="6"/>
  <c r="J52" i="6"/>
  <c r="BE93" i="6"/>
  <c r="BE98" i="6"/>
  <c r="BE99" i="6"/>
  <c r="BE101" i="6"/>
  <c r="BE124" i="6"/>
  <c r="BE141" i="6"/>
  <c r="BE102" i="6"/>
  <c r="BE109" i="6"/>
  <c r="BE113" i="6"/>
  <c r="BE130" i="6"/>
  <c r="BE131" i="6"/>
  <c r="BE143" i="6"/>
  <c r="E48" i="6"/>
  <c r="BE96" i="6"/>
  <c r="BE107" i="6"/>
  <c r="BE108" i="6"/>
  <c r="BE110" i="6"/>
  <c r="BE115" i="6"/>
  <c r="BE117" i="6"/>
  <c r="BE118" i="6"/>
  <c r="BE125" i="6"/>
  <c r="BE126" i="6"/>
  <c r="BE142" i="6"/>
  <c r="BE148" i="6"/>
  <c r="BE149" i="6"/>
  <c r="BE92" i="6"/>
  <c r="BE105" i="6"/>
  <c r="BE127" i="6"/>
  <c r="BE128" i="6"/>
  <c r="BE152" i="6"/>
  <c r="BE154" i="6"/>
  <c r="BE90" i="6"/>
  <c r="BE91" i="6"/>
  <c r="BE94" i="6"/>
  <c r="BE95" i="6"/>
  <c r="BE114" i="6"/>
  <c r="BE122" i="6"/>
  <c r="BE123" i="6"/>
  <c r="BE146" i="6"/>
  <c r="BE147" i="6"/>
  <c r="F55" i="6"/>
  <c r="BE89" i="6"/>
  <c r="BE97" i="6"/>
  <c r="BE119" i="6"/>
  <c r="BE134" i="6"/>
  <c r="BE135" i="6"/>
  <c r="BE137" i="6"/>
  <c r="BE139" i="6"/>
  <c r="J91" i="4"/>
  <c r="J61" i="4" s="1"/>
  <c r="BE91" i="5"/>
  <c r="BE126" i="5"/>
  <c r="BE133" i="5"/>
  <c r="J79" i="5"/>
  <c r="E75" i="5"/>
  <c r="BE110" i="5"/>
  <c r="BE111" i="5"/>
  <c r="BE114" i="5"/>
  <c r="BE115" i="5"/>
  <c r="BE117" i="5"/>
  <c r="BE120" i="5"/>
  <c r="BE121" i="5"/>
  <c r="BE129" i="5"/>
  <c r="J113" i="4"/>
  <c r="J66" i="4"/>
  <c r="F82" i="5"/>
  <c r="BE89" i="5"/>
  <c r="BE92" i="5"/>
  <c r="BE94" i="5"/>
  <c r="BE98" i="5"/>
  <c r="BE99" i="5"/>
  <c r="BE102" i="5"/>
  <c r="BE103" i="5"/>
  <c r="BE108" i="5"/>
  <c r="BE112" i="5"/>
  <c r="BE122" i="5"/>
  <c r="BE130" i="5"/>
  <c r="BE134" i="5"/>
  <c r="BE109" i="5"/>
  <c r="BE124" i="5"/>
  <c r="BE135" i="5"/>
  <c r="BE87" i="5"/>
  <c r="BE90" i="5"/>
  <c r="BE96" i="5"/>
  <c r="BE97" i="5"/>
  <c r="BE101" i="5"/>
  <c r="BE107" i="5"/>
  <c r="BE116" i="5"/>
  <c r="BE118" i="5"/>
  <c r="BE128" i="5"/>
  <c r="BE131" i="5"/>
  <c r="BE100" i="5"/>
  <c r="BE104" i="5"/>
  <c r="BE105" i="5"/>
  <c r="BE113" i="5"/>
  <c r="BE123" i="5"/>
  <c r="BE125" i="5"/>
  <c r="BE127" i="5"/>
  <c r="BE132" i="5"/>
  <c r="BE141" i="4"/>
  <c r="BE143" i="4"/>
  <c r="BE147" i="4"/>
  <c r="BE108" i="4"/>
  <c r="BE118" i="4"/>
  <c r="BE119" i="4"/>
  <c r="BE120" i="4"/>
  <c r="BE134" i="4"/>
  <c r="BE138" i="4"/>
  <c r="BE139" i="4"/>
  <c r="BE140" i="4"/>
  <c r="BE145" i="4"/>
  <c r="J52" i="4"/>
  <c r="BE92" i="4"/>
  <c r="BE96" i="4"/>
  <c r="BE121" i="4"/>
  <c r="BE131" i="4"/>
  <c r="BE132" i="4"/>
  <c r="BE137" i="4"/>
  <c r="BE95" i="4"/>
  <c r="BE104" i="4"/>
  <c r="BE98" i="4"/>
  <c r="BE101" i="4"/>
  <c r="BE114" i="4"/>
  <c r="BE117" i="4"/>
  <c r="BE122" i="4"/>
  <c r="BE136" i="4"/>
  <c r="BE99" i="4"/>
  <c r="BE115" i="4"/>
  <c r="BE123" i="4"/>
  <c r="BE124" i="4"/>
  <c r="BE126" i="4"/>
  <c r="BE127" i="4"/>
  <c r="BE129" i="4"/>
  <c r="BE130" i="4"/>
  <c r="E48" i="4"/>
  <c r="F86" i="4"/>
  <c r="BE93" i="4"/>
  <c r="BE100" i="4"/>
  <c r="BE116" i="4"/>
  <c r="BE102" i="4"/>
  <c r="BE105" i="4"/>
  <c r="BE106" i="4"/>
  <c r="BE110" i="4"/>
  <c r="BE111" i="4"/>
  <c r="BE142" i="4"/>
  <c r="BE146" i="4"/>
  <c r="J361" i="2"/>
  <c r="J64" i="2"/>
  <c r="BE92" i="3"/>
  <c r="BE104" i="3"/>
  <c r="BE110" i="3"/>
  <c r="BE118" i="3"/>
  <c r="BE124" i="3"/>
  <c r="BE127" i="3"/>
  <c r="BE144" i="3"/>
  <c r="BE157" i="3"/>
  <c r="BE158" i="3"/>
  <c r="BE184" i="3"/>
  <c r="BE191" i="3"/>
  <c r="BE194" i="3"/>
  <c r="BE215" i="3"/>
  <c r="E48" i="3"/>
  <c r="BE94" i="3"/>
  <c r="BE114" i="3"/>
  <c r="BE122" i="3"/>
  <c r="BE130" i="3"/>
  <c r="BE139" i="3"/>
  <c r="BE142" i="3"/>
  <c r="BE152" i="3"/>
  <c r="BE155" i="3"/>
  <c r="BE156" i="3"/>
  <c r="BE167" i="3"/>
  <c r="BE177" i="3"/>
  <c r="BE190" i="3"/>
  <c r="BE192" i="3"/>
  <c r="BE193" i="3"/>
  <c r="BE196" i="3"/>
  <c r="BE207" i="3"/>
  <c r="BE210" i="3"/>
  <c r="F55" i="3"/>
  <c r="BE100" i="3"/>
  <c r="BE141" i="3"/>
  <c r="BE143" i="3"/>
  <c r="BE154" i="3"/>
  <c r="BE181" i="3"/>
  <c r="BE187" i="3"/>
  <c r="BE201" i="3"/>
  <c r="BE206" i="3"/>
  <c r="BE212" i="3"/>
  <c r="BK97" i="2"/>
  <c r="J97" i="2" s="1"/>
  <c r="J61" i="2" s="1"/>
  <c r="BE93" i="3"/>
  <c r="BE98" i="3"/>
  <c r="BE109" i="3"/>
  <c r="BE115" i="3"/>
  <c r="BE116" i="3"/>
  <c r="BE126" i="3"/>
  <c r="BE140" i="3"/>
  <c r="BE151" i="3"/>
  <c r="BE153" i="3"/>
  <c r="BE163" i="3"/>
  <c r="BE200" i="3"/>
  <c r="BE209" i="3"/>
  <c r="BE214" i="3"/>
  <c r="BE97" i="3"/>
  <c r="BE107" i="3"/>
  <c r="BE108" i="3"/>
  <c r="BE119" i="3"/>
  <c r="BE128" i="3"/>
  <c r="BE133" i="3"/>
  <c r="BE159" i="3"/>
  <c r="BE172" i="3"/>
  <c r="BE173" i="3"/>
  <c r="BE186" i="3"/>
  <c r="BE204" i="3"/>
  <c r="BE208" i="3"/>
  <c r="BE86" i="3"/>
  <c r="BE87" i="3"/>
  <c r="BE88" i="3"/>
  <c r="BE89" i="3"/>
  <c r="BE90" i="3"/>
  <c r="BE102" i="3"/>
  <c r="BE105" i="3"/>
  <c r="BE112" i="3"/>
  <c r="BE117" i="3"/>
  <c r="BE120" i="3"/>
  <c r="BE121" i="3"/>
  <c r="BE123" i="3"/>
  <c r="BE148" i="3"/>
  <c r="BE150" i="3"/>
  <c r="BE161" i="3"/>
  <c r="BE162" i="3"/>
  <c r="BE164" i="3"/>
  <c r="BE169" i="3"/>
  <c r="BE171" i="3"/>
  <c r="BE179" i="3"/>
  <c r="BE188" i="3"/>
  <c r="BE189" i="3"/>
  <c r="BE197" i="3"/>
  <c r="BE198" i="3"/>
  <c r="BE202" i="3"/>
  <c r="BE203" i="3"/>
  <c r="BE211" i="3"/>
  <c r="J77" i="3"/>
  <c r="BE91" i="3"/>
  <c r="BE96" i="3"/>
  <c r="BE111" i="3"/>
  <c r="BE132" i="3"/>
  <c r="BE135" i="3"/>
  <c r="BE137" i="3"/>
  <c r="BE138" i="3"/>
  <c r="BE147" i="3"/>
  <c r="BE176" i="3"/>
  <c r="BE178" i="3"/>
  <c r="BE180" i="3"/>
  <c r="BE185" i="3"/>
  <c r="BE195" i="3"/>
  <c r="BE205" i="3"/>
  <c r="BE85" i="3"/>
  <c r="BE95" i="3"/>
  <c r="BE99" i="3"/>
  <c r="BE101" i="3"/>
  <c r="BE103" i="3"/>
  <c r="BE106" i="3"/>
  <c r="BE125" i="3"/>
  <c r="BE129" i="3"/>
  <c r="BE131" i="3"/>
  <c r="BE134" i="3"/>
  <c r="BE145" i="3"/>
  <c r="BE146" i="3"/>
  <c r="BE149" i="3"/>
  <c r="BE160" i="3"/>
  <c r="BE165" i="3"/>
  <c r="BE166" i="3"/>
  <c r="BE168" i="3"/>
  <c r="BE174" i="3"/>
  <c r="BE175" i="3"/>
  <c r="BE182" i="3"/>
  <c r="BE183" i="3"/>
  <c r="BE199" i="3"/>
  <c r="BE213" i="3"/>
  <c r="E85" i="2"/>
  <c r="BE99" i="2"/>
  <c r="BE734" i="2"/>
  <c r="BE1067" i="2"/>
  <c r="BE1135" i="2"/>
  <c r="BE1173" i="2"/>
  <c r="BE1296" i="2"/>
  <c r="BE1365" i="2"/>
  <c r="BE1367" i="2"/>
  <c r="BE1439" i="2"/>
  <c r="BE1450" i="2"/>
  <c r="BE1459" i="2"/>
  <c r="BE1861" i="2"/>
  <c r="BE2148" i="2"/>
  <c r="BE2220" i="2"/>
  <c r="BE2343" i="2"/>
  <c r="BE2351" i="2"/>
  <c r="BE2420" i="2"/>
  <c r="BE2489" i="2"/>
  <c r="BE2558" i="2"/>
  <c r="BE2560" i="2"/>
  <c r="BE2562" i="2"/>
  <c r="BE2564" i="2"/>
  <c r="BE2567" i="2"/>
  <c r="BE2636" i="2"/>
  <c r="BE2639" i="2"/>
  <c r="BE2708" i="2"/>
  <c r="BE2711" i="2"/>
  <c r="BE2713" i="2"/>
  <c r="BE2716" i="2"/>
  <c r="BE2785" i="2"/>
  <c r="BE2854" i="2"/>
  <c r="BE2856" i="2"/>
  <c r="BE2925" i="2"/>
  <c r="BE2994" i="2"/>
  <c r="BE2996" i="2"/>
  <c r="BE2999" i="2"/>
  <c r="BE3068" i="2"/>
  <c r="BE3071" i="2"/>
  <c r="BE3140" i="2"/>
  <c r="BE3142" i="2"/>
  <c r="BE3145" i="2"/>
  <c r="BE3151" i="2"/>
  <c r="BE3157" i="2"/>
  <c r="BE3159" i="2"/>
  <c r="BE724" i="2"/>
  <c r="BE730" i="2"/>
  <c r="BE875" i="2"/>
  <c r="BE1543" i="2"/>
  <c r="BE1865" i="2"/>
  <c r="BE1867" i="2"/>
  <c r="BE1936" i="2"/>
  <c r="BE2143" i="2"/>
  <c r="BE2348" i="2"/>
  <c r="BE872" i="2"/>
  <c r="BE1528" i="2"/>
  <c r="BE1533" i="2"/>
  <c r="BE2005" i="2"/>
  <c r="BE2074" i="2"/>
  <c r="BE2145" i="2"/>
  <c r="BE2217" i="2"/>
  <c r="F92" i="2"/>
  <c r="BE718" i="2"/>
  <c r="BE720" i="2"/>
  <c r="BE1546" i="2"/>
  <c r="BE222" i="2"/>
  <c r="BE722" i="2"/>
  <c r="BE1863" i="2"/>
  <c r="J52" i="2"/>
  <c r="BE362" i="2"/>
  <c r="BE803" i="2"/>
  <c r="BE1369" i="2"/>
  <c r="BE1449" i="2"/>
  <c r="BE291" i="2"/>
  <c r="BE998" i="2"/>
  <c r="BE1438" i="2"/>
  <c r="BE1453" i="2"/>
  <c r="BE1522" i="2"/>
  <c r="BE1538" i="2"/>
  <c r="BE1669" i="2"/>
  <c r="BE1738" i="2"/>
  <c r="BE540" i="2"/>
  <c r="BE727" i="2"/>
  <c r="F36" i="5"/>
  <c r="BC58" i="1"/>
  <c r="F36" i="3"/>
  <c r="BC56" i="1"/>
  <c r="J34" i="8"/>
  <c r="AW61" i="1"/>
  <c r="F35" i="8"/>
  <c r="BB61" i="1" s="1"/>
  <c r="F34" i="3"/>
  <c r="BA56" i="1" s="1"/>
  <c r="F37" i="5"/>
  <c r="BD58" i="1"/>
  <c r="F36" i="8"/>
  <c r="BC61" i="1"/>
  <c r="F34" i="8"/>
  <c r="BA61" i="1" s="1"/>
  <c r="F34" i="2"/>
  <c r="BA55" i="1" s="1"/>
  <c r="F35" i="3"/>
  <c r="BB56" i="1"/>
  <c r="F36" i="4"/>
  <c r="BC57" i="1"/>
  <c r="F37" i="6"/>
  <c r="BD59" i="1" s="1"/>
  <c r="F34" i="4"/>
  <c r="BA57" i="1"/>
  <c r="F36" i="6"/>
  <c r="BC59" i="1"/>
  <c r="F37" i="7"/>
  <c r="BD60" i="1"/>
  <c r="J34" i="3"/>
  <c r="AW56" i="1" s="1"/>
  <c r="F37" i="8"/>
  <c r="BD61" i="1"/>
  <c r="F34" i="5"/>
  <c r="BA58" i="1"/>
  <c r="F34" i="6"/>
  <c r="BA59" i="1"/>
  <c r="J34" i="7"/>
  <c r="AW60" i="1" s="1"/>
  <c r="F37" i="2"/>
  <c r="BD55" i="1" s="1"/>
  <c r="F35" i="5"/>
  <c r="BB58" i="1"/>
  <c r="J34" i="2"/>
  <c r="AW55" i="1"/>
  <c r="J34" i="6"/>
  <c r="AW59" i="1" s="1"/>
  <c r="F35" i="4"/>
  <c r="BB57" i="1" s="1"/>
  <c r="J34" i="5"/>
  <c r="AW58" i="1"/>
  <c r="F34" i="7"/>
  <c r="BA60" i="1"/>
  <c r="F35" i="2"/>
  <c r="BB55" i="1" s="1"/>
  <c r="F36" i="7"/>
  <c r="BC60" i="1" s="1"/>
  <c r="F36" i="2"/>
  <c r="BC55" i="1" s="1"/>
  <c r="F37" i="3"/>
  <c r="BD56" i="1"/>
  <c r="J34" i="4"/>
  <c r="AW57" i="1" s="1"/>
  <c r="F35" i="6"/>
  <c r="BB59" i="1" s="1"/>
  <c r="F37" i="4"/>
  <c r="BD57" i="1" s="1"/>
  <c r="F35" i="7"/>
  <c r="BB60" i="1"/>
  <c r="J874" i="2" l="1"/>
  <c r="J70" i="2" s="1"/>
  <c r="J83" i="7"/>
  <c r="J61" i="7" s="1"/>
  <c r="J84" i="3"/>
  <c r="J60" i="3" s="1"/>
  <c r="P85" i="5"/>
  <c r="AU58" i="1"/>
  <c r="T85" i="5"/>
  <c r="BK360" i="2"/>
  <c r="J360" i="2"/>
  <c r="J63" i="2" s="1"/>
  <c r="R732" i="2"/>
  <c r="R95" i="2"/>
  <c r="T90" i="4"/>
  <c r="T89" i="4"/>
  <c r="R87" i="6"/>
  <c r="T732" i="2"/>
  <c r="T95" i="2"/>
  <c r="BK87" i="6"/>
  <c r="J87" i="6" s="1"/>
  <c r="J30" i="6" s="1"/>
  <c r="AG59" i="1" s="1"/>
  <c r="AN59" i="1" s="1"/>
  <c r="R112" i="4"/>
  <c r="T87" i="6"/>
  <c r="R90" i="4"/>
  <c r="R89" i="4" s="1"/>
  <c r="T83" i="3"/>
  <c r="P87" i="6"/>
  <c r="AU59" i="1" s="1"/>
  <c r="P90" i="4"/>
  <c r="P89" i="4"/>
  <c r="AU57" i="1"/>
  <c r="BK112" i="4"/>
  <c r="J112" i="4" s="1"/>
  <c r="J65" i="4" s="1"/>
  <c r="BK90" i="4"/>
  <c r="BK89" i="4" s="1"/>
  <c r="J89" i="4" s="1"/>
  <c r="J59" i="4" s="1"/>
  <c r="P96" i="2"/>
  <c r="P95" i="2"/>
  <c r="AU55" i="1" s="1"/>
  <c r="BK80" i="8"/>
  <c r="J80" i="8"/>
  <c r="J59" i="8" s="1"/>
  <c r="BK85" i="5"/>
  <c r="J85" i="5"/>
  <c r="BK81" i="7"/>
  <c r="J81" i="7"/>
  <c r="J59" i="7" s="1"/>
  <c r="BK96" i="2"/>
  <c r="J96" i="2"/>
  <c r="J60" i="2" s="1"/>
  <c r="J33" i="4"/>
  <c r="AV57" i="1"/>
  <c r="AT57" i="1"/>
  <c r="BB54" i="1"/>
  <c r="W31" i="1"/>
  <c r="J30" i="3"/>
  <c r="AG56" i="1" s="1"/>
  <c r="J33" i="6"/>
  <c r="AV59" i="1"/>
  <c r="AT59" i="1"/>
  <c r="J33" i="2"/>
  <c r="AV55" i="1"/>
  <c r="AT55" i="1"/>
  <c r="F33" i="2"/>
  <c r="AZ55" i="1" s="1"/>
  <c r="J33" i="3"/>
  <c r="AV56" i="1"/>
  <c r="AT56" i="1"/>
  <c r="J30" i="5"/>
  <c r="AG58" i="1" s="1"/>
  <c r="AN58" i="1" s="1"/>
  <c r="F33" i="5"/>
  <c r="AZ58" i="1" s="1"/>
  <c r="J33" i="7"/>
  <c r="AV60" i="1"/>
  <c r="AT60" i="1"/>
  <c r="BC54" i="1"/>
  <c r="W32" i="1" s="1"/>
  <c r="BA54" i="1"/>
  <c r="AW54" i="1"/>
  <c r="AK30" i="1" s="1"/>
  <c r="F33" i="6"/>
  <c r="AZ59" i="1"/>
  <c r="F33" i="8"/>
  <c r="AZ61" i="1"/>
  <c r="BD54" i="1"/>
  <c r="W33" i="1"/>
  <c r="F33" i="4"/>
  <c r="AZ57" i="1" s="1"/>
  <c r="F33" i="3"/>
  <c r="AZ56" i="1" s="1"/>
  <c r="F33" i="7"/>
  <c r="AZ60" i="1"/>
  <c r="J33" i="8"/>
  <c r="AV61" i="1"/>
  <c r="AT61" i="1"/>
  <c r="J33" i="5"/>
  <c r="AV58" i="1" s="1"/>
  <c r="AT58" i="1" s="1"/>
  <c r="J59" i="5" l="1"/>
  <c r="J59" i="6"/>
  <c r="J90" i="4"/>
  <c r="J60" i="4" s="1"/>
  <c r="J39" i="6"/>
  <c r="J39" i="5"/>
  <c r="AN56" i="1"/>
  <c r="BK95" i="2"/>
  <c r="J95" i="2" s="1"/>
  <c r="J59" i="2" s="1"/>
  <c r="J39" i="3"/>
  <c r="AU54" i="1"/>
  <c r="J30" i="4"/>
  <c r="AG57" i="1"/>
  <c r="J30" i="8"/>
  <c r="AG61" i="1"/>
  <c r="AX54" i="1"/>
  <c r="J30" i="7"/>
  <c r="AG60" i="1"/>
  <c r="AN60" i="1"/>
  <c r="W30" i="1"/>
  <c r="AY54" i="1"/>
  <c r="AZ54" i="1"/>
  <c r="AV54" i="1"/>
  <c r="AK29" i="1" s="1"/>
  <c r="J39" i="8" l="1"/>
  <c r="J39" i="4"/>
  <c r="J39" i="7"/>
  <c r="AN57" i="1"/>
  <c r="AN61" i="1"/>
  <c r="J30" i="2"/>
  <c r="AG55" i="1" s="1"/>
  <c r="AG54" i="1" s="1"/>
  <c r="AK26" i="1" s="1"/>
  <c r="AK35" i="1" s="1"/>
  <c r="W29" i="1"/>
  <c r="AT54" i="1"/>
  <c r="AN54" i="1" l="1"/>
  <c r="J39" i="2"/>
  <c r="AN55" i="1"/>
</calcChain>
</file>

<file path=xl/sharedStrings.xml><?xml version="1.0" encoding="utf-8"?>
<sst xmlns="http://schemas.openxmlformats.org/spreadsheetml/2006/main" count="34890" uniqueCount="2869">
  <si>
    <t>Export Komplet</t>
  </si>
  <si>
    <t>VZ</t>
  </si>
  <si>
    <t>2.0</t>
  </si>
  <si>
    <t>ZAMOK</t>
  </si>
  <si>
    <t>False</t>
  </si>
  <si>
    <t>{eb57ed50-a0e6-4cd8-bfbf-9082736b9937}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</si>
  <si>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</si>
  <si>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</si>
  <si>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</si>
  <si>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</si>
  <si>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</si>
  <si>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</si>
  <si>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</si>
  <si>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</si>
  <si>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JS25-118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</si>
  <si>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</si>
  <si>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</si>
  <si>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ubytovacích jednotek University hotelu Palachovy koleje</t>
  </si>
  <si>
    <t>KSO:</t>
  </si>
  <si>
    <t/>
  </si>
  <si>
    <t>CC-CZ:</t>
  </si>
  <si>
    <t>Místo:</t>
  </si>
  <si>
    <t>Hartigova 198, 130 00 Praha 3</t>
  </si>
  <si>
    <t>Datum:</t>
  </si>
  <si>
    <t>11. 9. 2025</t>
  </si>
  <si>
    <t>Zadavatel:</t>
  </si>
  <si>
    <t>IČ:</t>
  </si>
  <si>
    <t>61384399</t>
  </si>
  <si>
    <t>Vysoká škola ekonomická v Praze</t>
  </si>
  <si>
    <t>DIČ:</t>
  </si>
  <si>
    <t>CZ61384399</t>
  </si>
  <si>
    <t>Účastník: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</si>
  <si>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</si>
  <si>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</si>
  <si>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</si>
  <si>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</si>
  <si>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</si>
  <si>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</si>
  <si>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</si>
  <si>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</si>
  <si>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</si>
  <si>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</si>
  <si>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</si>
  <si>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</si>
  <si>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</si>
  <si>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</si>
  <si>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</si>
  <si>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</si>
  <si>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</si>
  <si>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</si>
  <si>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</si>
  <si>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</si>
  <si>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</si>
  <si>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</si>
  <si>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</si>
  <si>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</si>
  <si>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</si>
  <si>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</si>
  <si>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</si>
  <si>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</si>
  <si>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</si>
  <si>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</si>
  <si>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</si>
  <si>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</si>
  <si>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</si>
  <si>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</si>
  <si>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</si>
  <si>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</si>
  <si>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</si>
  <si>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</si>
  <si>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</si>
  <si>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</si>
  <si>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</si>
  <si>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</si>
  <si>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</si>
  <si>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</si>
  <si>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</si>
  <si>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</si>
  <si>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</si>
  <si>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</si>
  <si>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</si>
  <si>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</si>
  <si>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</si>
  <si>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</si>
  <si>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</si>
  <si>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</si>
  <si>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{bf83bfb9-0bca-4d9d-8ebd-b876625f883d}</t>
  </si>
  <si>
    <t>2</t>
  </si>
  <si>
    <t>02</t>
  </si>
  <si>
    <t>ZTI a VZT</t>
  </si>
  <si>
    <t>{d61c7f58-1cee-4ecd-b932-b3b920b6f830}</t>
  </si>
  <si>
    <t>03</t>
  </si>
  <si>
    <t>Elektroinstalace</t>
  </si>
  <si>
    <t>{0923e7b9-88cf-451f-a9ec-18a998076130}</t>
  </si>
  <si>
    <t>04</t>
  </si>
  <si>
    <t>EPS a NZS</t>
  </si>
  <si>
    <t>{266906fe-0cd2-4e4c-a193-683a1b709e89}</t>
  </si>
  <si>
    <t>05</t>
  </si>
  <si>
    <t>Přístupový systém</t>
  </si>
  <si>
    <t>{376c6965-f068-45d9-b109-e27eba8e04c9}</t>
  </si>
  <si>
    <t>06</t>
  </si>
  <si>
    <t>Truhlářské práce</t>
  </si>
  <si>
    <t>{f5145121-0bb7-4f0b-bb3c-34047262ac6b}</t>
  </si>
  <si>
    <t>VRN</t>
  </si>
  <si>
    <t>Vedlejší rozpočtové náklady</t>
  </si>
  <si>
    <t>{de062163-6ff7-47c1-99e0-a30e8be10e66}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</si>
  <si>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</si>
  <si>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</si>
  <si>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</si>
  <si>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</si>
  <si>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</si>
  <si>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</si>
  <si>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</si>
  <si>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</si>
  <si>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</si>
  <si>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</si>
  <si>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</si>
  <si>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</si>
  <si>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</si>
  <si>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</si>
  <si>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</si>
  <si>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</si>
  <si>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</si>
  <si>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</si>
  <si>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</si>
  <si>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</si>
  <si>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</si>
  <si>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</si>
  <si>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</si>
  <si>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</si>
  <si>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</si>
  <si>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</si>
  <si>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</si>
  <si>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</si>
  <si>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</si>
  <si>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</si>
  <si>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</si>
  <si>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</si>
  <si>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</si>
  <si>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</si>
  <si>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</si>
  <si>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</si>
  <si>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</si>
  <si>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</si>
  <si>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</si>
  <si>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</si>
  <si>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</si>
  <si>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</si>
  <si>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</si>
  <si>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</si>
  <si>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612325422</t>
  </si>
  <si>
    <t>Oprava vápenocementové omítky vnitřních ploch štukové dvouvrstvé, tl. jádrové omítky do 20 mm a tl. štuku do 3 mm stěn, v rozsahu opravované plochy přes 10 do 30%</t>
  </si>
  <si>
    <t>m2</t>
  </si>
  <si>
    <t>CS ÚRS 2025 02</t>
  </si>
  <si>
    <t>4</t>
  </si>
  <si>
    <t>3</t>
  </si>
  <si>
    <t>955188599</t>
  </si>
  <si>
    <t>Online PSC</t>
  </si>
  <si>
    <t>https://podminky.urs.cz/item/CS_URS_2025_02/612325422</t>
  </si>
  <si>
    <t>VV</t>
  </si>
  <si>
    <t>1.NP:</t>
  </si>
  <si>
    <t>2,4*7,23-0,8*2,02-0,9*2,02*2 "101 A"</t>
  </si>
  <si>
    <t>2,7*17,26-0,9*2,02-1,8*1,6*2+0,34*(1,6+1,8+1,6)*2 "103 A"</t>
  </si>
  <si>
    <t>2,4*7,72-0,8*2,02-0,9*2,02*2 "101 B"</t>
  </si>
  <si>
    <t>2,7*17,4-0,9*2,02-1,8*1,6*2+0,34*(1,6+1,8+1,6)*2 "103 B"</t>
  </si>
  <si>
    <t>Mezisoučet</t>
  </si>
  <si>
    <t>2.NP:</t>
  </si>
  <si>
    <t>2,4*6,43-0,8*2,02-0,9*2,02*2 "201 A"</t>
  </si>
  <si>
    <t>2,7*14,46-0,9*2,02-1,8*1,6+0,34*(1,6+1,8+1,6) "203 A"</t>
  </si>
  <si>
    <t>2,4*7,23-0,8*2,02-0,9*2,02*2 "201 B"</t>
  </si>
  <si>
    <t>2,7*17,2-0,9*2,02-1,8*1,6*2+0,34*(1,6+1,8+1,6)*2 "203 B"</t>
  </si>
  <si>
    <t>2,4*8,02-0,8*2,02-0,9*2,02*2 "201 C"</t>
  </si>
  <si>
    <t>2,7*16,21-0,9*2,02-1,8*1,6+0,34*(1,6+1,8+1,6) "203 C"</t>
  </si>
  <si>
    <t>2,4*9,06-0,8*2,02-0,9*2,02*2 "201 D"</t>
  </si>
  <si>
    <t>2,7*16,9-0,9*2,02-1,8*1,6*2+0,34*(1,6+1,8+1,6)*2 "203 D"</t>
  </si>
  <si>
    <t>2,4*8,19-0,8*2,02-0,9*2,02*2 "201 E"</t>
  </si>
  <si>
    <t>2,7*20,05-0,9*2,02-1,8*1,6+0,34*(1,6+1,8+1,6) "203 E"</t>
  </si>
  <si>
    <t>2,4*8,17-0,8*2,02-0,9*2,02*2 "201 F"</t>
  </si>
  <si>
    <t>2,7*20,05-0,9*2,02-1,8*1,6+0,34*(1,6+1,8+1,6) "203 F"</t>
  </si>
  <si>
    <t>2,4*9,06-0,8*2,02-0,9*2,02*2 "201 G"</t>
  </si>
  <si>
    <t>2,7*16,9-0,9*2,02-1,8*1,6*2+0,34*(1,6+1,8+1,6)*2 "203 G"</t>
  </si>
  <si>
    <t>2,4*8,03-0,8*2,02-0,9*2,02*2 "201 H"</t>
  </si>
  <si>
    <t>2,7*16,23-0,9*2,02-1,8*1,6+0,34*(1,6+1,8+1,6) "203 H"</t>
  </si>
  <si>
    <t>2,4*7,72-0,8*2,02-0,9*2,02*2 "201 I"</t>
  </si>
  <si>
    <t>2,7*17,48-0,9*2,02-1,8*1,6*2+0,34*(1,6+1,8+1,6)*2 "203 I"</t>
  </si>
  <si>
    <t>2,4*7,55-0,8*2,02-0,9*2,02*2*2,02 "201 J"</t>
  </si>
  <si>
    <t>2,7*15,47-0,9*2,02-1,8*1,6+0,34*(1,6+1,8+1,6) "203 J"</t>
  </si>
  <si>
    <t>3.NP:</t>
  </si>
  <si>
    <t>2,4*6,43-0,8*2,02-0,9*2,02*2 "301 A"</t>
  </si>
  <si>
    <t>2,7*14,46-0,9*2,02-1,8*1,6+0,34*(1,6+1,8+1,6) "303 A"</t>
  </si>
  <si>
    <t>2,4*7,23-0,8*2,02-0,9*2,02*2 "301 B"</t>
  </si>
  <si>
    <t>2,7*17,2-0,9*2,02-1,8*1,6*2+0,34*(1,6+1,8+1,6)*2 "303 B"</t>
  </si>
  <si>
    <t>2,4*8,02-0,8*2,02-0,9*2,02*2 "301 C"</t>
  </si>
  <si>
    <t>2,7*16,21-0,9*2,02-1,8*1,6+0,34*(1,6+1,8+1,6) "303 C"</t>
  </si>
  <si>
    <t>2,4*9,06-0,8*2,02-0,9*2,02*2 "301 D"</t>
  </si>
  <si>
    <t>2,7*16,9-0,9*2,02-1,8*1,6*2+0,34*(1,6+1,8+1,6)*2 "303 D"</t>
  </si>
  <si>
    <t>2,4*8,19-0,8*2,02-0,9*2,02*2 "301 E"</t>
  </si>
  <si>
    <t>2,7*20,05-0,9*2,02-1,8*1,6+0,34*(1,6+1,8+1,6) "303 E"</t>
  </si>
  <si>
    <t>2,4*8,17-0,8*2,02-0,9*2,02*2 "301 F"</t>
  </si>
  <si>
    <t>2,7*20,05-0,9*2,02-1,8*1,6+0,34*(1,6+1,8+1,6) "303 F"</t>
  </si>
  <si>
    <t>2,4*9,06-0,8*2,02-0,9*2,02*2 "301 G"</t>
  </si>
  <si>
    <t>2,7*16,9-0,9*2,02-1,8*1,6*2+0,34*(1,6+1,8+1,6)*2 "303 G"</t>
  </si>
  <si>
    <t>2,4*8,03-0,8*2,02-0,9*2,02*2 "301 H"</t>
  </si>
  <si>
    <t>2,7*16,23-0,9*2,02-1,8*1,6+0,34*(1,6+1,8+1,6) "303 H"</t>
  </si>
  <si>
    <t>2,4*7,72-0,8*2,02-0,9*2,02*2 "301 I"</t>
  </si>
  <si>
    <t>2,7*17,48-0,9*2,02-1,8*1,6*2+0,34*(1,6+1,8+1,6)*2 "303 I"</t>
  </si>
  <si>
    <t>2,4*7,55-0,8*2,02-0,9*2,02*2 "301 J"</t>
  </si>
  <si>
    <t>2,7*15,47-0,9*2,02-1,8*1,6+0,34*(1,6+1,8+1,6) "303 J"</t>
  </si>
  <si>
    <t>4.NP:</t>
  </si>
  <si>
    <t>2,4*6,43-0,8*2,02-0,9*2,02*2 "401 A"</t>
  </si>
  <si>
    <t>2,7*14,46-0,9*2,02-1,8*1,6+0,34*(1,6+1,8+1,6) "403 A"</t>
  </si>
  <si>
    <t>2,4*7,23-0,8*2,02-0,9*2,02*2 "401 B"</t>
  </si>
  <si>
    <t>2,7*17,2-0,9*2,02-1,8*1,6*2+0,34*(1,6+1,8+1,6)*2 "403 B"</t>
  </si>
  <si>
    <t>2,4*8,02-0,8*2,02-0,9*2,02*2 "401 C"</t>
  </si>
  <si>
    <t>2,7*16,21-0,9*2,02-1,8*1,6+0,34*(1,6+1,8+1,6) "403 C"</t>
  </si>
  <si>
    <t>2,4*9,06-0,8*2,02-0,9*2,02*2 "401 D"</t>
  </si>
  <si>
    <t>2,7*16,9-0,9*2,02-1,8*1,6*2+0,34*(1,6+1,8+1,6)*2 "403 D"</t>
  </si>
  <si>
    <t>2,4*8,19-0,8*2,02-0,9*2,02*2 "401 E"</t>
  </si>
  <si>
    <t>2,7*20,05-0,9*2,02-1,8*1,6+0,34*(1,6+1,8+1,6) "403 E"</t>
  </si>
  <si>
    <t>2,4*8,17-0,8*2,02-0,9*2,02*2 "401 F"</t>
  </si>
  <si>
    <t>2,7*20,05-0,9*2,02-1,8*1,6+0,34*(1,6+1,8+1,6) "403 F"</t>
  </si>
  <si>
    <t>2,4*9,06-0,8*2,02-0,9*2,02*2 "401 G"</t>
  </si>
  <si>
    <t>2,7*16,9-0,9*2,02-1,8*1,6*2+0,34*(1,6+1,8+1,6)*2 "403 G"</t>
  </si>
  <si>
    <t>2,4*8,03-0,8*2,02-0,9*2,02*2 "401 H"</t>
  </si>
  <si>
    <t>2,7*16,23-0,9*2,02-1,8*1,6+0,34*(1,6+1,8+1,6) "403 H"</t>
  </si>
  <si>
    <t>2,4*7,72-0,8*2,02-0,9*2,02*2 "401 I"</t>
  </si>
  <si>
    <t>2,7*17,48-0,9*2,02-1,8*1,6*2+0,34*(1,6+1,8+1,6)*2 "403 I"</t>
  </si>
  <si>
    <t>2,4*7,55-0,8*2,02-0,9*2,02*2 "401 J"</t>
  </si>
  <si>
    <t>2,7*15,47-0,9*2,02-1,8*1,6+0,34*(1,6+1,8+1,6) "403 J"</t>
  </si>
  <si>
    <t>5.NP:</t>
  </si>
  <si>
    <t>2,4*5,7-0,8*2,02-0,9*2,02*2 "501"</t>
  </si>
  <si>
    <t>2,7*16,86-0,9*2,02-1,5*1,6*2+0,34*(1,6+1,5+1,6)*2 "503"</t>
  </si>
  <si>
    <t>2,4*6,43-0,8*2,02-0,9*2,02*2 "501 A"</t>
  </si>
  <si>
    <t>2,7*14,46-0,9*2,02-1,8*1,6+0,34*(1,6+1,8+1,6) "503 A"</t>
  </si>
  <si>
    <t>2,4*7,23-0,8*2,02-0,9*2,02*2 "501 B"</t>
  </si>
  <si>
    <t>2,7*17,2-0,9*2,02-1,8*1,6*2+0,34*(1,6+1,8+1,6)*2 "503 B"</t>
  </si>
  <si>
    <t>2,4*8,02-0,8*2,02-0,9*2,02*2 "501 C"</t>
  </si>
  <si>
    <t>2,7*16,21-0,9*2,02-1,8*1,6+0,34*(1,6+1,8+1,6) "503 C"</t>
  </si>
  <si>
    <t>2,4*9,06-0,8*2,02-0,9*2,02*2 "501 D"</t>
  </si>
  <si>
    <t>2,7*16,9-0,9*2,02-1,8*1,6*2+0,34*(1,6+1,8+1,6)*2 "503 D"</t>
  </si>
  <si>
    <t>2,4*8,19-0,8*2,02-0,9*2,02*2 "501 E"</t>
  </si>
  <si>
    <t>2,7*20,05-0,9*2,02-1,8*1,6+0,34*(1,6+1,8+1,6) "503 E"</t>
  </si>
  <si>
    <t>2,4*8,17-0,8*2,02-0,9*2,02*2 "501 F"</t>
  </si>
  <si>
    <t>2,7*20,05-0,9*2,02-1,8*1,6+0,34*(1,6+1,8+1,6) "503 F"</t>
  </si>
  <si>
    <t>2,4*9,06-0,8*2,02-0,9*2,02*2 "501 G"</t>
  </si>
  <si>
    <t>2,7*16,9-0,9*2,02-1,8*1,6*2+0,34*(1,6+1,8+1,6)*2 "503 G"</t>
  </si>
  <si>
    <t>2,4*8,03-0,8*2,02-0,9*2,02*2 "501 H"</t>
  </si>
  <si>
    <t>2,7*16,23-0,9*2,02-1,8*1,6+0,34*(1,6+1,8+1,6) "503 H"</t>
  </si>
  <si>
    <t>2,4*7,72-0,8*2,02-0,9*2,02*2 "501 I"</t>
  </si>
  <si>
    <t>2,7*17,48-0,9*2,02-1,8*1,6*2+0,34*(1,6+1,8+1,6)*2 "503 I"</t>
  </si>
  <si>
    <t>2,4*7,55-0,8*2,02-0,9*2,02*2 "501 J"</t>
  </si>
  <si>
    <t>2,7*15,47-0,9*2,02-1,8*1,6+0,34*(1,6+1,8+1,6) "503 J"</t>
  </si>
  <si>
    <t>6.NP:</t>
  </si>
  <si>
    <t>2,4*5,7-0,8*2,02-0,9*2,02*2 "601"</t>
  </si>
  <si>
    <t>2,7*16,86-0,9*2,02-1,5*1,6*2+0,34*(1,6+1,5+1,6)*2 "603"</t>
  </si>
  <si>
    <t>2,4*6,43-0,8*2,02-0,9*2,02*2 "601 A"</t>
  </si>
  <si>
    <t>2,7*14,46-0,9*2,02-1,8*1,6+0,34*(1,6+1,8+1,6) "603 A"</t>
  </si>
  <si>
    <t>2,4*7,23-0,8*2,02-0,9*2,02*2 "601 B"</t>
  </si>
  <si>
    <t>2,7*17,2-0,9*2,02-1,8*1,6*2+0,34*(1,6+1,8+1,6)*2 "603 B"</t>
  </si>
  <si>
    <t>2,4*8,02-0,8*2,02-0,9*2,02*2 "601 C"</t>
  </si>
  <si>
    <t>2,7*16,21-0,9*2,02-1,8*1,6+0,34*(1,6+1,8+1,6) "603 C"</t>
  </si>
  <si>
    <t>2,4*9,06-0,8*2,02-0,9*2,02*2 "601 D"</t>
  </si>
  <si>
    <t>2,7*16,9-0,9*2,02-1,8*1,6*2+0,34*(1,6+1,8+1,6)*2 "603 D"</t>
  </si>
  <si>
    <t>2,4*8,19-0,8*2,02-0,9*2,02*2 "601 E"</t>
  </si>
  <si>
    <t>2,7*20,05-0,9*2,02-1,8*1,6+0,34*(1,6+1,8+1,6) "603 E"</t>
  </si>
  <si>
    <t>2,4*8,17-0,8*2,02-0,9*2,02*2 "601 F"</t>
  </si>
  <si>
    <t>2,7*20,05-0,9*2,02-1,8*1,6+0,34*(1,6+1,8+1,6) "603 F"</t>
  </si>
  <si>
    <t>2,4*9,06-0,8*2,02-0,9*2,02*2 "601 G"</t>
  </si>
  <si>
    <t>2,7*16,9-0,9*2,02-1,8*1,6*2+0,34*(1,6+1,8+1,6)*2 "603 G"</t>
  </si>
  <si>
    <t>2,4*8,03-0,8*2,02-0,9*2,02*2 "601 H"</t>
  </si>
  <si>
    <t>2,7*16,23-0,9*2,02-1,8*1,6+0,34*(1,6+1,8+1,6) "603 H"</t>
  </si>
  <si>
    <t>2,4*7,72-0,8*2,02-0,9*2,02*2 "601 I"</t>
  </si>
  <si>
    <t>2,7*17,48-0,9*2,02-1,8*1,6*2+0,34*(1,6+1,8+1,6)*2 "603 I"</t>
  </si>
  <si>
    <t>2,4*7,55-0,8*2,02-0,9*2,02*2 "601 J"</t>
  </si>
  <si>
    <t>2,7*15,47-0,9*2,02-1,8*1,6+0,34*(1,6+1,8+1,6) "603 J"</t>
  </si>
  <si>
    <t>Součet</t>
  </si>
  <si>
    <t>612325411</t>
  </si>
  <si>
    <t>Oprava vápenocementové omítky vnitřních ploch hladké, tl. do 20 mm stěn, v rozsahu opravované plochy do 10%</t>
  </si>
  <si>
    <t>-1948918690</t>
  </si>
  <si>
    <t>https://podminky.urs.cz/item/CS_URS_2025_02/612325411</t>
  </si>
  <si>
    <t>2,4*8,23-0,8*2,02 "102 A"</t>
  </si>
  <si>
    <t>2,4*9,21-0,8*2,02 "102 B"</t>
  </si>
  <si>
    <t>2,4*(7,39-1,0)+2,1*(0,3+1,0+0,3)-0,8*2,02 "202 A"</t>
  </si>
  <si>
    <t>2,4*(7,63-1,0)+2,1*(0,3+1,0+0,3)-0,8*2,02 "202 B"</t>
  </si>
  <si>
    <t>2,4*7,32-0,8*2,02 "202 C"</t>
  </si>
  <si>
    <t>2,4*(7,93-0,6)+2,1*(0,3+0,6+0,3)-0,8*2,02 "202 D"</t>
  </si>
  <si>
    <t>2,4*7,93-0,8*2,02 "202 E"</t>
  </si>
  <si>
    <t>2,4*7,93-0,8*2,02 "202 F"</t>
  </si>
  <si>
    <t>2,4*7,93-0,8*2,02 "202 G"</t>
  </si>
  <si>
    <t>2,4*6,92-0,8*2,02 "202 H"</t>
  </si>
  <si>
    <t>2,4*(8,54-1,0)+2,1*(0,34+1,0+0,34)-0,8*2,02 "202 I"</t>
  </si>
  <si>
    <t>2,4*7,58-0,8*2,02 "202 J"</t>
  </si>
  <si>
    <t>2,4*(7,39-1,0)+2,1*(0,3+1,0+0,3)-0,8*2,02 "302 A"</t>
  </si>
  <si>
    <t>2,4*(7,63-1,0)+2,1*(0,3+1,0+0,3)-0,8*2,02 "302 B"</t>
  </si>
  <si>
    <t>2,4*7,32-0,8*2,02 "302 C"</t>
  </si>
  <si>
    <t>2,4*(7,93-0,6)+2,1*(0,3+0,6+0,3)-0,8*2,02 "302 D"</t>
  </si>
  <si>
    <t>2,4*7,93-0,8*2,02 "302 E"</t>
  </si>
  <si>
    <t>2,4*7,93-0,8*2,02 "302 F"</t>
  </si>
  <si>
    <t>2,4*7,93-0,8*2,02 "302 G"</t>
  </si>
  <si>
    <t>2,4*6,92-0,8*2,02 "302 H"</t>
  </si>
  <si>
    <t>2,4*(8,54-1,0)+2,1*(0,34+1,0+0,34)-0,8*2,02 "302 I"</t>
  </si>
  <si>
    <t>2,4*7,58-0,8*2,02 "302 J"</t>
  </si>
  <si>
    <t>2,4*(7,39-1,0)+2,1*(0,3+1,0+0,3)-0,8*2,02 "402 A"</t>
  </si>
  <si>
    <t>2,4*(7,63-1,0)+2,1*(0,3+1,0+0,3)-0,8*2,02 "402 B"</t>
  </si>
  <si>
    <t>2,4*7,32-0,8*2,02 "402 C"</t>
  </si>
  <si>
    <t>2,4*(7,93-0,6)+2,1*(0,3+0,6+0,3)-0,8*2,02 "402 D"</t>
  </si>
  <si>
    <t>2,4*7,93-0,8*2,02 "402 E"</t>
  </si>
  <si>
    <t>2,4*7,93-0,8*2,02 "402 F"</t>
  </si>
  <si>
    <t>2,4*7,93-0,8*2,02 "402 G"</t>
  </si>
  <si>
    <t>2,4*6,92-0,8*2,02 "402 H"</t>
  </si>
  <si>
    <t>2,4*(8,54-1,0)+2,1*(0,34+1,0+0,34)-0,8*2,02 "402 I"</t>
  </si>
  <si>
    <t>2,4*7,58-0,8*2,02 "402 J"</t>
  </si>
  <si>
    <t>2,4*7,56-0,8*2,02 "502"</t>
  </si>
  <si>
    <t>2,4*(7,39-1,0)+2,1*(0,3+1,0+0,3)-0,8*2,02 "502 A"</t>
  </si>
  <si>
    <t>2,4*(7,63-1,0)+2,1*(0,3+1,0+0,3)-0,8*2,02 "502 B"</t>
  </si>
  <si>
    <t>2,4*7,32-0,8*2,02 "502 C"</t>
  </si>
  <si>
    <t>2,4*(7,93-0,6)+2,1*(0,3+0,6+0,3)-0,8*2,02 "502 D"</t>
  </si>
  <si>
    <t>2,4*7,93-0,8*2,02 "502 E"</t>
  </si>
  <si>
    <t>2,4*7,93-0,8*2,02 "502 F"</t>
  </si>
  <si>
    <t>2,4*7,93-0,8*2,02 "502 G"</t>
  </si>
  <si>
    <t>2,4*6,92-0,8*2,02 "502 H"</t>
  </si>
  <si>
    <t>2,4*(8,54-1,0)+2,1*(0,34+1,0+0,34)-0,8*2,02 "502 I"</t>
  </si>
  <si>
    <t>2,4*7,58-0,8*2,02 "502 J"</t>
  </si>
  <si>
    <t>2,4*7,56-0,8*2,02 "602"</t>
  </si>
  <si>
    <t>2,4*(7,39-1,0)+2,1*(0,3+1,0+0,3)-0,8*2,02 "602 A"</t>
  </si>
  <si>
    <t>2,4*(7,63-1,0)+2,1*(0,3+1,0+0,3)-0,8*2,02 "602 B"</t>
  </si>
  <si>
    <t>2,4*7,32-0,8*2,02 "602 C"</t>
  </si>
  <si>
    <t>2,4*(7,93-0,6)+2,1*(0,3+0,6+0,3)-0,8*2,02 "602 D"</t>
  </si>
  <si>
    <t>2,4*7,93-0,8*2,02 "602 E"</t>
  </si>
  <si>
    <t>2,4*7,93-0,8*2,02 "602 F"</t>
  </si>
  <si>
    <t>2,4*7,93-0,8*2,02 "602 G"</t>
  </si>
  <si>
    <t>2,4*6,92-0,8*2,02 "602 H"</t>
  </si>
  <si>
    <t>2,4*(8,54-1,0)+2,1*(0,34+1,0+0,34)-0,8*2,02 "602 I"</t>
  </si>
  <si>
    <t>2,4*7,58-0,8*2,02 "602 J"</t>
  </si>
  <si>
    <t>611325422</t>
  </si>
  <si>
    <t>Oprava vápenocementové omítky vnitřních ploch štukové dvouvrstvé, tl. jádrové omítky do 20 mm a tl. štuku do 3 mm stropů, v rozsahu opravované plochy přes 10 do 30%</t>
  </si>
  <si>
    <t>476824300</t>
  </si>
  <si>
    <t>https://podminky.urs.cz/item/CS_URS_2025_02/611325422</t>
  </si>
  <si>
    <t>16,26 "103 A"</t>
  </si>
  <si>
    <t>16,58 "103 B"</t>
  </si>
  <si>
    <t>10,48 "203 A"</t>
  </si>
  <si>
    <t>16,11 "203 B"</t>
  </si>
  <si>
    <t>15,17 "203 C"</t>
  </si>
  <si>
    <t>15,96 "203 D"</t>
  </si>
  <si>
    <t>17,87 "203 E"</t>
  </si>
  <si>
    <t>17,89 "203 F"</t>
  </si>
  <si>
    <t>15,96 "203 G"</t>
  </si>
  <si>
    <t>15,22 "203 H"</t>
  </si>
  <si>
    <t>16,7 "203 I"</t>
  </si>
  <si>
    <t>13,76 "203 J"</t>
  </si>
  <si>
    <t>10,48 "303 A"</t>
  </si>
  <si>
    <t>16,11 "303 B"</t>
  </si>
  <si>
    <t>15,17 "303 C"</t>
  </si>
  <si>
    <t>15,96 "303 D"</t>
  </si>
  <si>
    <t>17,87 "303 E"</t>
  </si>
  <si>
    <t>17,89 "303 F"</t>
  </si>
  <si>
    <t>15,96 "303 G"</t>
  </si>
  <si>
    <t>15,22 "303 H"</t>
  </si>
  <si>
    <t>16,7 "303 I"</t>
  </si>
  <si>
    <t>13,76 "303 J"</t>
  </si>
  <si>
    <t>10,48 "403 A"</t>
  </si>
  <si>
    <t>16,11 "403 B"</t>
  </si>
  <si>
    <t>15,17 "403 C"</t>
  </si>
  <si>
    <t>15,96 "403 D"</t>
  </si>
  <si>
    <t>17,87 "403 E"</t>
  </si>
  <si>
    <t>17,89 "403 F"</t>
  </si>
  <si>
    <t>15,96 "403 G"</t>
  </si>
  <si>
    <t>15,22 "403 H"</t>
  </si>
  <si>
    <t>16,7 "403 I"</t>
  </si>
  <si>
    <t>13,76 "403 J"</t>
  </si>
  <si>
    <t>17,59 "503"</t>
  </si>
  <si>
    <t>10,48 "503 A"</t>
  </si>
  <si>
    <t>16,11 "503 B"</t>
  </si>
  <si>
    <t>15,17 "503 C"</t>
  </si>
  <si>
    <t>15,96 "503 D"</t>
  </si>
  <si>
    <t>17,87 "503 E"</t>
  </si>
  <si>
    <t>17,89 "503 F"</t>
  </si>
  <si>
    <t>15,96 "503 G"</t>
  </si>
  <si>
    <t>15,22 "503 H"</t>
  </si>
  <si>
    <t>16,7 "503 I"</t>
  </si>
  <si>
    <t>13,76 "503 J"</t>
  </si>
  <si>
    <t>17,59 "603"</t>
  </si>
  <si>
    <t>10,48 "603 A"</t>
  </si>
  <si>
    <t>16,11 "603 B"</t>
  </si>
  <si>
    <t>15,17 "603 C"</t>
  </si>
  <si>
    <t>15,96 "603 D"</t>
  </si>
  <si>
    <t>17,87 "603 E"</t>
  </si>
  <si>
    <t>17,89 "603 F"</t>
  </si>
  <si>
    <t>15,96 "603 G"</t>
  </si>
  <si>
    <t>15,22 "603 H"</t>
  </si>
  <si>
    <t>16,7 "603 I"</t>
  </si>
  <si>
    <t>13,76 "603 J"</t>
  </si>
  <si>
    <t>9</t>
  </si>
  <si>
    <t>Ostatní konstrukce a práce, bourání</t>
  </si>
  <si>
    <t>94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</si>
  <si>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</si>
  <si>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</si>
  <si>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</si>
  <si>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-19266836</t>
  </si>
  <si>
    <t>https://podminky.urs.cz/item/CS_URS_2025_02/949101112</t>
  </si>
  <si>
    <t>3,19 "101 A"</t>
  </si>
  <si>
    <t>3,84 "102 A"</t>
  </si>
  <si>
    <t>3,49 "101 B"</t>
  </si>
  <si>
    <t>4,61 "102 B"</t>
  </si>
  <si>
    <t>2,44 "201 A"</t>
  </si>
  <si>
    <t>3,62 "202 A"</t>
  </si>
  <si>
    <t>3,2 "201 B"</t>
  </si>
  <si>
    <t>3,84 "202 B"</t>
  </si>
  <si>
    <t>3,79 "201 C"</t>
  </si>
  <si>
    <t>3,22 "202 C"</t>
  </si>
  <si>
    <t>4,85 "201 D"</t>
  </si>
  <si>
    <t>3,93 "202 D"</t>
  </si>
  <si>
    <t>4,06 "201 E"</t>
  </si>
  <si>
    <t>3,8 "202 E"</t>
  </si>
  <si>
    <t>4,04 "201 F"</t>
  </si>
  <si>
    <t>3,8 "202 F"</t>
  </si>
  <si>
    <t>4,84 "201 G"</t>
  </si>
  <si>
    <t>3,8 "202 G"</t>
  </si>
  <si>
    <t>3,71 "201 H"</t>
  </si>
  <si>
    <t>2,89 "202 H"</t>
  </si>
  <si>
    <t>3,49 "201 I"</t>
  </si>
  <si>
    <t>4,62 "202 I"</t>
  </si>
  <si>
    <t>3,41 "201 J"</t>
  </si>
  <si>
    <t>3,48 "202 J"</t>
  </si>
  <si>
    <t>2,44 "301 A"</t>
  </si>
  <si>
    <t>3,62 "302 A"</t>
  </si>
  <si>
    <t>3,2 "301 B"</t>
  </si>
  <si>
    <t>3,84 "302 B"</t>
  </si>
  <si>
    <t>3,79 "301 C"</t>
  </si>
  <si>
    <t>3,22 "302 C"</t>
  </si>
  <si>
    <t>4,85 "301 D"</t>
  </si>
  <si>
    <t>3,93 "302 D"</t>
  </si>
  <si>
    <t>4,06 "301 E"</t>
  </si>
  <si>
    <t>3,8 "302 E"</t>
  </si>
  <si>
    <t>4,04 "301 F"</t>
  </si>
  <si>
    <t>3,8 "302 F"</t>
  </si>
  <si>
    <t>4,84 "301 G"</t>
  </si>
  <si>
    <t>3,8 "302 G"</t>
  </si>
  <si>
    <t>3,71 "301 H"</t>
  </si>
  <si>
    <t>2,89 "302 H"</t>
  </si>
  <si>
    <t>3,49 "301 I"</t>
  </si>
  <si>
    <t>4,62 "302 I"</t>
  </si>
  <si>
    <t>3,41 "301 J"</t>
  </si>
  <si>
    <t>3,48 "302 J"</t>
  </si>
  <si>
    <t>2,44 "401 A"</t>
  </si>
  <si>
    <t>3,62 "402 A"</t>
  </si>
  <si>
    <t>3,2 "401 B"</t>
  </si>
  <si>
    <t>3,84 "402 B"</t>
  </si>
  <si>
    <t>3,79 "401 C"</t>
  </si>
  <si>
    <t>3,22 "402 C"</t>
  </si>
  <si>
    <t>4,85 "401 D"</t>
  </si>
  <si>
    <t>3,93 "402 D"</t>
  </si>
  <si>
    <t>4,06 "401 E"</t>
  </si>
  <si>
    <t>3,8 "402 E"</t>
  </si>
  <si>
    <t>4,04 "401 F"</t>
  </si>
  <si>
    <t>3,8 "402 F"</t>
  </si>
  <si>
    <t>4,84 "401 G"</t>
  </si>
  <si>
    <t>3,8 "402 G"</t>
  </si>
  <si>
    <t>3,71 "401 H"</t>
  </si>
  <si>
    <t>2,89 "402 H"</t>
  </si>
  <si>
    <t>3,49 "401 I"</t>
  </si>
  <si>
    <t>4,62 "402 I"</t>
  </si>
  <si>
    <t>3,41 "401 J"</t>
  </si>
  <si>
    <t>3,48 "402 J"</t>
  </si>
  <si>
    <t>2,06 "501"</t>
  </si>
  <si>
    <t>3,46 "502"</t>
  </si>
  <si>
    <t>2,44 "501 A"</t>
  </si>
  <si>
    <t>3,62 "502 A"</t>
  </si>
  <si>
    <t>3,2 "501 B"</t>
  </si>
  <si>
    <t>3,84 "502 B"</t>
  </si>
  <si>
    <t>3,79 "501 C"</t>
  </si>
  <si>
    <t>3,22 "502 C"</t>
  </si>
  <si>
    <t>4,85 "501 D"</t>
  </si>
  <si>
    <t>3,93 "502 D"</t>
  </si>
  <si>
    <t>4,06 "501 E"</t>
  </si>
  <si>
    <t>3,8 "502 E"</t>
  </si>
  <si>
    <t>4,04 "501 F"</t>
  </si>
  <si>
    <t>3,8 "502 F"</t>
  </si>
  <si>
    <t>4,84 "501 G"</t>
  </si>
  <si>
    <t>3,8 "502 G"</t>
  </si>
  <si>
    <t>3,71 "501 H"</t>
  </si>
  <si>
    <t>2,89 "502 H"</t>
  </si>
  <si>
    <t>3,49 "501 I"</t>
  </si>
  <si>
    <t>4,62 "502 I"</t>
  </si>
  <si>
    <t>3,41 "501 J"</t>
  </si>
  <si>
    <t>3,48 "502 J"</t>
  </si>
  <si>
    <t>2,06 "601"</t>
  </si>
  <si>
    <t>3,46 "602"</t>
  </si>
  <si>
    <t>2,44 "601 A"</t>
  </si>
  <si>
    <t>3,62 "602 A"</t>
  </si>
  <si>
    <t>3,2 "601 B"</t>
  </si>
  <si>
    <t>3,84 "602 B"</t>
  </si>
  <si>
    <t>3,79 "601 C"</t>
  </si>
  <si>
    <t>3,22 "602 C"</t>
  </si>
  <si>
    <t>4,85 "601 D"</t>
  </si>
  <si>
    <t>3,93 "602 D"</t>
  </si>
  <si>
    <t>4,06 "601 E"</t>
  </si>
  <si>
    <t>3,8 "602 E"</t>
  </si>
  <si>
    <t>4,04 "601 F"</t>
  </si>
  <si>
    <t>3,8 "602 F"</t>
  </si>
  <si>
    <t>4,84 "601 G"</t>
  </si>
  <si>
    <t>3,8 "602 G"</t>
  </si>
  <si>
    <t>3,71 "601 H"</t>
  </si>
  <si>
    <t>2,89 "602 H"</t>
  </si>
  <si>
    <t>3,49 "601 I"</t>
  </si>
  <si>
    <t>4,62 "602 I"</t>
  </si>
  <si>
    <t>3,41 "601 J"</t>
  </si>
  <si>
    <t>3,48 "602 J"</t>
  </si>
  <si>
    <t>95</t>
  </si>
  <si>
    <t>Různé dokončovací konstrukce a práce pozemních staveb</t>
  </si>
  <si>
    <t>5</t>
  </si>
  <si>
    <t>952901111</t>
  </si>
  <si>
    <t>Vyčištění budov nebo objektů před předáním do užívání budov bytové nebo občanské výstavby, světlé výšky podlaží do 4 m</t>
  </si>
  <si>
    <t>-1394248901</t>
  </si>
  <si>
    <t>https://podminky.urs.cz/item/CS_URS_2025_02/952901111</t>
  </si>
  <si>
    <t>997</t>
  </si>
  <si>
    <t>Přesun sutě</t>
  </si>
  <si>
    <t>997013216</t>
  </si>
  <si>
    <t>Vnitrostaveništní doprava suti a vybouraných hmot vodorovně do 50 m s naložením ručně pro budovy a haly výšky přes 18 do 21 m</t>
  </si>
  <si>
    <t>t</t>
  </si>
  <si>
    <t>1782431768</t>
  </si>
  <si>
    <t>https://podminky.urs.cz/item/CS_URS_2025_02/997013216</t>
  </si>
  <si>
    <t>7</t>
  </si>
  <si>
    <t>997006012</t>
  </si>
  <si>
    <t>Úprava stavebního odpadu třídění ruční</t>
  </si>
  <si>
    <t>-1406549824</t>
  </si>
  <si>
    <t>https://podminky.urs.cz/item/CS_URS_2025_02/997006012</t>
  </si>
  <si>
    <t>8</t>
  </si>
  <si>
    <t>997006512</t>
  </si>
  <si>
    <t>Vodorovná doprava suti na skládku s naložením na dopravní prostředek a složením přes 100 m do 1 km</t>
  </si>
  <si>
    <t>1040789651</t>
  </si>
  <si>
    <t>https://podminky.urs.cz/item/CS_URS_2025_02/997006512</t>
  </si>
  <si>
    <t>997006519</t>
  </si>
  <si>
    <t>Vodorovná doprava suti na skládku Příplatek k ceně -6512 za každý další i započatý 1 km</t>
  </si>
  <si>
    <t>-710778942</t>
  </si>
  <si>
    <t>https://podminky.urs.cz/item/CS_URS_2025_02/997006519</t>
  </si>
  <si>
    <t>51,264*9 'Přepočtené koeficientem množství</t>
  </si>
  <si>
    <t>10</t>
  </si>
  <si>
    <t>997013871</t>
  </si>
  <si>
    <t>Poplatek za uložení stavebního odpadu na recyklační skládce (skládkovné) směsného stavebního a demoličního zatříděného do Katalogu odpadů pod kódem 17 09 04</t>
  </si>
  <si>
    <t>-1183191566</t>
  </si>
  <si>
    <t>https://podminky.urs.cz/item/CS_URS_2025_02/997013871</t>
  </si>
  <si>
    <t>998</t>
  </si>
  <si>
    <t>Přesun hmot</t>
  </si>
  <si>
    <t>11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</si>
  <si>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</si>
  <si>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</si>
  <si>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87558624</t>
  </si>
  <si>
    <t>https://podminky.urs.cz/item/CS_URS_2025_02/998018003</t>
  </si>
  <si>
    <t>PSV</t>
  </si>
  <si>
    <t>Práce a dodávky PSV</t>
  </si>
  <si>
    <t>735</t>
  </si>
  <si>
    <t>Ústřední vytápění - otopná tělesa</t>
  </si>
  <si>
    <t>735161811</t>
  </si>
  <si>
    <t>Demontáž otopných těles trubkových, stavební délky do 1500 mm</t>
  </si>
  <si>
    <t>kus</t>
  </si>
  <si>
    <t>16</t>
  </si>
  <si>
    <t>-1883078781</t>
  </si>
  <si>
    <t>https://podminky.urs.cz/item/CS_URS_2025_02/735161811</t>
  </si>
  <si>
    <t>1 "102 A"</t>
  </si>
  <si>
    <t>1 "102 B"</t>
  </si>
  <si>
    <t>1 "202 A"</t>
  </si>
  <si>
    <t>1 "202 B"</t>
  </si>
  <si>
    <t>1 "202 C"</t>
  </si>
  <si>
    <t>1 "202 D"</t>
  </si>
  <si>
    <t>1 "202 E"</t>
  </si>
  <si>
    <t>1 "202 F"</t>
  </si>
  <si>
    <t>1 "202 G"</t>
  </si>
  <si>
    <t>1 "202 H"</t>
  </si>
  <si>
    <t>1 "202 I"</t>
  </si>
  <si>
    <t>1 "202 J"</t>
  </si>
  <si>
    <t>1 "302 A"</t>
  </si>
  <si>
    <t>1 "302 B"</t>
  </si>
  <si>
    <t>1 "302 C"</t>
  </si>
  <si>
    <t>1 "302 D"</t>
  </si>
  <si>
    <t>1 "302 E"</t>
  </si>
  <si>
    <t>1 "302 F"</t>
  </si>
  <si>
    <t>1 "302 G"</t>
  </si>
  <si>
    <t>1 "302 H"</t>
  </si>
  <si>
    <t>1 "302 I"</t>
  </si>
  <si>
    <t>1 "302 J"</t>
  </si>
  <si>
    <t>1 "402 A"</t>
  </si>
  <si>
    <t>1 "402 B"</t>
  </si>
  <si>
    <t>1 "402 C"</t>
  </si>
  <si>
    <t>1 "402 D"</t>
  </si>
  <si>
    <t>1 "402 E"</t>
  </si>
  <si>
    <t>1 "402 F"</t>
  </si>
  <si>
    <t>1 "402 G"</t>
  </si>
  <si>
    <t>1 "402 H"</t>
  </si>
  <si>
    <t>1 "402 I"</t>
  </si>
  <si>
    <t>1 "402 J"</t>
  </si>
  <si>
    <t>1 "502"</t>
  </si>
  <si>
    <t>1 "502 A"</t>
  </si>
  <si>
    <t>1 "502 B"</t>
  </si>
  <si>
    <t>1 "502 C"</t>
  </si>
  <si>
    <t>1 "502 D"</t>
  </si>
  <si>
    <t>1 "502 E"</t>
  </si>
  <si>
    <t>1 "502 F"</t>
  </si>
  <si>
    <t>1 "502 G"</t>
  </si>
  <si>
    <t>1 "502 H"</t>
  </si>
  <si>
    <t>1 "502 I"</t>
  </si>
  <si>
    <t>1 "502 J"</t>
  </si>
  <si>
    <t>1 "602"</t>
  </si>
  <si>
    <t>1 "602 A"</t>
  </si>
  <si>
    <t>1 "602 B"</t>
  </si>
  <si>
    <t>1 "602 C"</t>
  </si>
  <si>
    <t>1 "602 D"</t>
  </si>
  <si>
    <t>1 "602 E"</t>
  </si>
  <si>
    <t>1 "602 F"</t>
  </si>
  <si>
    <t>1 "602 G"</t>
  </si>
  <si>
    <t>1 "602 H"</t>
  </si>
  <si>
    <t>1 "602 I"</t>
  </si>
  <si>
    <t>1 "602 J"</t>
  </si>
  <si>
    <t>13</t>
  </si>
  <si>
    <t>735160131</t>
  </si>
  <si>
    <t>Otopná tělesa trubková teplovodní na stěnu výšky tělesa 1 500 mm, délky 450 mm</t>
  </si>
  <si>
    <t>-1508147960</t>
  </si>
  <si>
    <t>https://podminky.urs.cz/item/CS_URS_2025_02/735160131</t>
  </si>
  <si>
    <t>14</t>
  </si>
  <si>
    <t>998735123</t>
  </si>
  <si>
    <t>Přesun hmot pro otopná tělesa stanovený z hmotnosti přesunovaného materiálu vodorovná dopravní vzdálenost do 50 m ruční (bez užití mechanizace) v objektech výšky přes 12 do 24 m</t>
  </si>
  <si>
    <t>1466612813</t>
  </si>
  <si>
    <t>https://podminky.urs.cz/item/CS_URS_2025_02/998735123</t>
  </si>
  <si>
    <t>763</t>
  </si>
  <si>
    <t>Konstrukce suché výstavby</t>
  </si>
  <si>
    <t>15</t>
  </si>
  <si>
    <t>763131821</t>
  </si>
  <si>
    <t>Demontáž podhledu nebo samostatného požárního předělu ze sádrokartonových desek s nosnou konstrukcí dvouvrstvou z ocelových profilů, opláštění jednoduché</t>
  </si>
  <si>
    <t>1343463827</t>
  </si>
  <si>
    <t>https://podminky.urs.cz/item/CS_URS_2025_02/763131821</t>
  </si>
  <si>
    <t>2,72 "101 A"</t>
  </si>
  <si>
    <t>3,63 "102 A"</t>
  </si>
  <si>
    <t>3,02 "101 B"</t>
  </si>
  <si>
    <t>4,42 "102 B"</t>
  </si>
  <si>
    <t>1,93 "201 A"</t>
  </si>
  <si>
    <t>3,41 "202 A"</t>
  </si>
  <si>
    <t>2,73 "201 B"</t>
  </si>
  <si>
    <t>3,63 "202 B"</t>
  </si>
  <si>
    <t>3,32 "201 C"</t>
  </si>
  <si>
    <t>3,33 "202 C"</t>
  </si>
  <si>
    <t>4,38 "201 D"</t>
  </si>
  <si>
    <t>3,9 "202 D"</t>
  </si>
  <si>
    <t>3,68 "201 E"</t>
  </si>
  <si>
    <t>3,9 "202 E"</t>
  </si>
  <si>
    <t>3,57 "201 F"</t>
  </si>
  <si>
    <t>3,9 "202 F"</t>
  </si>
  <si>
    <t>4,38 "201 G"</t>
  </si>
  <si>
    <t>3,9 "202 G"</t>
  </si>
  <si>
    <t>3,24 "201 H"</t>
  </si>
  <si>
    <t>2,99 "202 H"</t>
  </si>
  <si>
    <t>3,02 "201 I"</t>
  </si>
  <si>
    <t>4,42 "202 I"</t>
  </si>
  <si>
    <t>2,88 "201 J"</t>
  </si>
  <si>
    <t>3,57 "202 J"</t>
  </si>
  <si>
    <t>1,93 "301 A"</t>
  </si>
  <si>
    <t>3,41 "302 A"</t>
  </si>
  <si>
    <t>2,73 "301 B"</t>
  </si>
  <si>
    <t>3,63 "302 B"</t>
  </si>
  <si>
    <t>3,32 "301 C"</t>
  </si>
  <si>
    <t>3,33 "302 C"</t>
  </si>
  <si>
    <t>4,38 "301 D"</t>
  </si>
  <si>
    <t>3,9 "302 D"</t>
  </si>
  <si>
    <t>3,68 "301 E"</t>
  </si>
  <si>
    <t>3,9 "302 E"</t>
  </si>
  <si>
    <t>3,57 "301 F"</t>
  </si>
  <si>
    <t>3,9 "302 F"</t>
  </si>
  <si>
    <t>4,38 "301 G"</t>
  </si>
  <si>
    <t>3,9 "302 G"</t>
  </si>
  <si>
    <t>3,24 "301 H"</t>
  </si>
  <si>
    <t>2,99 "302 H"</t>
  </si>
  <si>
    <t>3,02 "301 I"</t>
  </si>
  <si>
    <t>4,42 "302 I"</t>
  </si>
  <si>
    <t>2,88 "301 J"</t>
  </si>
  <si>
    <t>3,57 "302 J"</t>
  </si>
  <si>
    <t>1,93 "401 A"</t>
  </si>
  <si>
    <t>3,41 "402 A"</t>
  </si>
  <si>
    <t>2,73 "401 B"</t>
  </si>
  <si>
    <t>3,63 "402 B"</t>
  </si>
  <si>
    <t>3,32 "401 C"</t>
  </si>
  <si>
    <t>3,33 "402 C"</t>
  </si>
  <si>
    <t>4,38 "401 D"</t>
  </si>
  <si>
    <t>3,9 "402 D"</t>
  </si>
  <si>
    <t>3,68 "401 E"</t>
  </si>
  <si>
    <t>3,9 "402 E"</t>
  </si>
  <si>
    <t>3,57 "401 F"</t>
  </si>
  <si>
    <t>3,9 "402 F"</t>
  </si>
  <si>
    <t>4,38 "401 G"</t>
  </si>
  <si>
    <t>3,9 "402 G"</t>
  </si>
  <si>
    <t>3,24 "401 H"</t>
  </si>
  <si>
    <t>2,99 "402 H"</t>
  </si>
  <si>
    <t>3,02 "401 I"</t>
  </si>
  <si>
    <t>4,42 "402 I"</t>
  </si>
  <si>
    <t>2,88 "401 J"</t>
  </si>
  <si>
    <t>3,57 "402 J"</t>
  </si>
  <si>
    <t>1,89 "501"</t>
  </si>
  <si>
    <t>3,57 "502"</t>
  </si>
  <si>
    <t>1,93 "501 A"</t>
  </si>
  <si>
    <t>3,41 "502 A"</t>
  </si>
  <si>
    <t>2,73 "501 B"</t>
  </si>
  <si>
    <t>3,63 "502 B"</t>
  </si>
  <si>
    <t>3,32 "501 C"</t>
  </si>
  <si>
    <t>3,33 "502 C"</t>
  </si>
  <si>
    <t>4,38 "501 D"</t>
  </si>
  <si>
    <t>3,9 "502 D"</t>
  </si>
  <si>
    <t>3,68 "501 E"</t>
  </si>
  <si>
    <t>3,9 "502 E"</t>
  </si>
  <si>
    <t>3,57 "501 F"</t>
  </si>
  <si>
    <t>3,9 "502 F"</t>
  </si>
  <si>
    <t>4,38 "501 G"</t>
  </si>
  <si>
    <t>3,9 "502 G"</t>
  </si>
  <si>
    <t>3,24 "501 H"</t>
  </si>
  <si>
    <t>2,99 "502 H"</t>
  </si>
  <si>
    <t>3,02 "501 I"</t>
  </si>
  <si>
    <t>4,42 "502 I"</t>
  </si>
  <si>
    <t>2,88 "501 J"</t>
  </si>
  <si>
    <t>3,57 "502 J"</t>
  </si>
  <si>
    <t>1,89 "601"</t>
  </si>
  <si>
    <t>3,57 "602"</t>
  </si>
  <si>
    <t>1,93 "601 A"</t>
  </si>
  <si>
    <t>3,41 "602 A"</t>
  </si>
  <si>
    <t>2,73 "601 B"</t>
  </si>
  <si>
    <t>3,63 "602 B"</t>
  </si>
  <si>
    <t>3,32 "601 C"</t>
  </si>
  <si>
    <t>3,33 "602 C"</t>
  </si>
  <si>
    <t>4,38 "601 D"</t>
  </si>
  <si>
    <t>3,9 "602 D"</t>
  </si>
  <si>
    <t>3,68 "601 E"</t>
  </si>
  <si>
    <t>3,9 "602 E"</t>
  </si>
  <si>
    <t>3,57 "601 F"</t>
  </si>
  <si>
    <t>3,9 "602 F"</t>
  </si>
  <si>
    <t>4,38 "601 G"</t>
  </si>
  <si>
    <t>3,9 "602 G"</t>
  </si>
  <si>
    <t>3,24 "601 H"</t>
  </si>
  <si>
    <t>2,99 "602 H"</t>
  </si>
  <si>
    <t>3,02 "601 I"</t>
  </si>
  <si>
    <t>4,42 "602 I"</t>
  </si>
  <si>
    <t>2,88 "601 J"</t>
  </si>
  <si>
    <t>3,57 "602 J"</t>
  </si>
  <si>
    <t>763131414</t>
  </si>
  <si>
    <t>Podhled ze sádrokartonových desek dvouvrstvá zavěšená spodní konstrukce z ocelových profilů CD, UD jednoduše opláštěná deskou standardní A, tl. 15 mm, bez izolace</t>
  </si>
  <si>
    <t>-821872940</t>
  </si>
  <si>
    <t>https://podminky.urs.cz/item/CS_URS_2025_02/763131414</t>
  </si>
  <si>
    <t>17</t>
  </si>
  <si>
    <t>763131451R</t>
  </si>
  <si>
    <t>Podhled ze sádrokartonových desek dvouvrstvá zavěšená spodní konstrukce z ocelových profilů CD, UD jednoduše opláštěná deskou impregnovanou H2, tl. 15 mm, bez izolace</t>
  </si>
  <si>
    <t>-2044206337</t>
  </si>
  <si>
    <t>18</t>
  </si>
  <si>
    <t>763131761</t>
  </si>
  <si>
    <t>Podhled ze sádrokartonových desek Příplatek k cenám za plochu do 3 m2 jednotlivě</t>
  </si>
  <si>
    <t>-1891921754</t>
  </si>
  <si>
    <t>https://podminky.urs.cz/item/CS_URS_2025_02/763131761</t>
  </si>
  <si>
    <t>19</t>
  </si>
  <si>
    <t>763131714</t>
  </si>
  <si>
    <t>Podhled ze sádrokartonových desek ostatní práce a konstrukce na podhledech ze sádrokartonových desek základní penetrační nátěr</t>
  </si>
  <si>
    <t>64259628</t>
  </si>
  <si>
    <t>https://podminky.urs.cz/item/CS_URS_2025_02/763131714</t>
  </si>
  <si>
    <t>20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</si>
  <si>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</si>
  <si>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</si>
  <si>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-928013477</t>
  </si>
  <si>
    <t>https://podminky.urs.cz/item/CS_URS_2025_02/763121590</t>
  </si>
  <si>
    <t>1,2*0,7+0,15*(1,2+0,7) "102 A"</t>
  </si>
  <si>
    <t>1,2*1,0+0,15*(1,2+1,0) "102 B"</t>
  </si>
  <si>
    <t>1,2*0,7+0,15*(1,2+0,7) "202 A"</t>
  </si>
  <si>
    <t>1,2*0,7+0,15*(1,2+0,7) "202 B"</t>
  </si>
  <si>
    <t>1,2*0,7+0,15*(1,2+0,7) "202 C"</t>
  </si>
  <si>
    <t>1,2*1,0+0,15*(1,2+1,0) "202 D"</t>
  </si>
  <si>
    <t>1,2*0,7+0,15*(1,2+0,7) "202 E"</t>
  </si>
  <si>
    <t>1,2*0,7+0,15*(1,2+0,7) "202 F"</t>
  </si>
  <si>
    <t>1,2*0,7+0,15*(1,2+0,7) "202 G"</t>
  </si>
  <si>
    <t>1,2*0,7+0,15*(1,2+0,7) "202 H"</t>
  </si>
  <si>
    <t>1,2*1,0+0,15*(1,2+1,0) "202 I"</t>
  </si>
  <si>
    <t>1,2*0,7+0,15*(1,2+0,7) "202 J"</t>
  </si>
  <si>
    <t>1,2*0,7+0,15*(1,2+0,7) "302 A"</t>
  </si>
  <si>
    <t>1,2*0,7+0,15*(1,2+0,7) "302 B"</t>
  </si>
  <si>
    <t>1,2*0,7+0,15*(1,2+0,7) "302 C"</t>
  </si>
  <si>
    <t>1,2*1,0+0,15*(1,2+1,0) "302 D"</t>
  </si>
  <si>
    <t>1,2*0,7+0,15*(1,2+0,7) "302 E"</t>
  </si>
  <si>
    <t>1,2*0,7+0,15*(1,2+0,7) "302 F"</t>
  </si>
  <si>
    <t>1,2*0,7+0,15*(1,2+0,7) "302 G"</t>
  </si>
  <si>
    <t>1,2*0,7+0,15*(1,2+0,7) "302 H"</t>
  </si>
  <si>
    <t>1,2*1,0+0,15*(1,2+1,0) "302 I"</t>
  </si>
  <si>
    <t>1,2*0,7+0,15*(1,2+0,7) "302 J"</t>
  </si>
  <si>
    <t>1,2*0,7+0,15*(1,2+0,7) "402 A"</t>
  </si>
  <si>
    <t>1,2*0,7+0,15*(1,2+0,7) "402 B"</t>
  </si>
  <si>
    <t>1,2*0,7+0,15*(1,2+0,7) "402 C"</t>
  </si>
  <si>
    <t>1,2*1,0+0,15*(1,2+1,0) "402 D"</t>
  </si>
  <si>
    <t>1,2*0,7+0,15*(1,2+0,7) "402 E"</t>
  </si>
  <si>
    <t>1,2*0,7+0,15*(1,2+0,7) "402 F"</t>
  </si>
  <si>
    <t>1,2*0,7+0,15*(1,2+0,7) "402 G"</t>
  </si>
  <si>
    <t>1,2*0,7+0,15*(1,2+0,7) "402 H"</t>
  </si>
  <si>
    <t>1,2*1,0+0,15*(1,2+1,0) "402 I"</t>
  </si>
  <si>
    <t>1,2*0,7+0,15*(1,2+0,7) "402 J"</t>
  </si>
  <si>
    <t>1,2*0,7+0,15*(1,2+0,7) "502"</t>
  </si>
  <si>
    <t>1,2*0,7+0,15*(1,2+0,7) "502 A"</t>
  </si>
  <si>
    <t>1,2*0,7+0,15*(1,2+0,7) "502 B"</t>
  </si>
  <si>
    <t>1,2*0,7+0,15*(1,2+0,7) "502 C"</t>
  </si>
  <si>
    <t>1,2*1,0+0,15*(1,2+1,0) "502 D"</t>
  </si>
  <si>
    <t>1,2*0,7+0,15*(1,2+0,7) "502 E"</t>
  </si>
  <si>
    <t>1,2*0,7+0,15*(1,2+0,7) "502 F"</t>
  </si>
  <si>
    <t>1,2*0,7+0,15*(1,2+0,7) "502 G"</t>
  </si>
  <si>
    <t>1,2*0,7+0,15*(1,2+0,7) "502 H"</t>
  </si>
  <si>
    <t>1,2*1,0+0,15*(1,2+1,0) "502 I"</t>
  </si>
  <si>
    <t>1,2*0,7+0,15*(1,2+0,7) "502 J"</t>
  </si>
  <si>
    <t>1,2*0,7+0,15*(1,2+0,7) "602"</t>
  </si>
  <si>
    <t>1,2*0,7+0,15*(1,2+0,7) "602 A"</t>
  </si>
  <si>
    <t>1,2*0,7+0,15*(1,2+0,7) "602 B"</t>
  </si>
  <si>
    <t>1,2*0,7+0,15*(1,2+0,7) "602 C"</t>
  </si>
  <si>
    <t>1,2*1,0+0,15*(1,2+1,0) "602 D"</t>
  </si>
  <si>
    <t>1,2*0,7+0,15*(1,2+0,7) "602 E"</t>
  </si>
  <si>
    <t>1,2*0,7+0,15*(1,2+0,7) "602 F"</t>
  </si>
  <si>
    <t>1,2*0,7+0,15*(1,2+0,7) "602 G"</t>
  </si>
  <si>
    <t>1,2*0,7+0,15*(1,2+0,7) "602 H"</t>
  </si>
  <si>
    <t>1,2*1,0+0,15*(1,2+1,0) "602 I"</t>
  </si>
  <si>
    <t>1,2*0,7+0,15*(1,2+0,7) "602 J"</t>
  </si>
  <si>
    <t>763121751</t>
  </si>
  <si>
    <t>Stěna předsazená ze sádrokartonových desek Příplatek k cenám za plochu do 6 m2 jednotlivě</t>
  </si>
  <si>
    <t>1612593191</t>
  </si>
  <si>
    <t>https://podminky.urs.cz/item/CS_URS_2025_02/763121751</t>
  </si>
  <si>
    <t>22</t>
  </si>
  <si>
    <t>763121714</t>
  </si>
  <si>
    <t>Stěna předsazená ze sádrokartonových desek ostatní konstrukce a práce na předsazených stěnách ze sádrokartonových desek základní penetrační nátěr</t>
  </si>
  <si>
    <t>1326332008</t>
  </si>
  <si>
    <t>https://podminky.urs.cz/item/CS_URS_2025_02/763121714</t>
  </si>
  <si>
    <t>23</t>
  </si>
  <si>
    <t>763172322</t>
  </si>
  <si>
    <t>Montáž dvířek pro konstrukce ze sádrokartonových desek revizních jednoplášťových pro příčky a předsazené stěny velikost (šxv) 300 x 300 mm</t>
  </si>
  <si>
    <t>-1372523903</t>
  </si>
  <si>
    <t>https://podminky.urs.cz/item/CS_URS_2025_02/763172322</t>
  </si>
  <si>
    <t>24</t>
  </si>
  <si>
    <t>M</t>
  </si>
  <si>
    <t>59030711</t>
  </si>
  <si>
    <t>dvířka revizní jednokřídlá s automatickým zámkem 300x300mm</t>
  </si>
  <si>
    <t>32</t>
  </si>
  <si>
    <t>-4250563</t>
  </si>
  <si>
    <t>25</t>
  </si>
  <si>
    <t>763172352</t>
  </si>
  <si>
    <t>Montáž dvířek pro konstrukce ze sádrokartonových desek revizních jednoplášťových pro podhledy velikost (šxv) 300 x 300 mm</t>
  </si>
  <si>
    <t>842792457</t>
  </si>
  <si>
    <t>https://podminky.urs.cz/item/CS_URS_2025_02/763172352</t>
  </si>
  <si>
    <t>26</t>
  </si>
  <si>
    <t>587982641</t>
  </si>
  <si>
    <t>27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</si>
  <si>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</si>
  <si>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</si>
  <si>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1373102193</t>
  </si>
  <si>
    <t>https://podminky.urs.cz/item/CS_URS_2025_02/998763333</t>
  </si>
  <si>
    <t>766</t>
  </si>
  <si>
    <t>Konstrukce truhlářské</t>
  </si>
  <si>
    <t>28</t>
  </si>
  <si>
    <t>766812820</t>
  </si>
  <si>
    <t>Demontáž kuchyňských linek dřevěných nebo kovových včetně skříněk uchycených na stěně, délky do 1500 mm</t>
  </si>
  <si>
    <t>1729861375</t>
  </si>
  <si>
    <t>https://podminky.urs.cz/item/CS_URS_2025_02/766812820</t>
  </si>
  <si>
    <t>1 "101 A"</t>
  </si>
  <si>
    <t>1 "101 B"</t>
  </si>
  <si>
    <t>29</t>
  </si>
  <si>
    <t>766812830</t>
  </si>
  <si>
    <t>Demontáž kuchyňských linek dřevěných nebo kovových včetně skříněk uchycených na stěně, délky přes 1500 do 1800 mm</t>
  </si>
  <si>
    <t>1182385817</t>
  </si>
  <si>
    <t>https://podminky.urs.cz/item/CS_URS_2025_02/766812830</t>
  </si>
  <si>
    <t>1 "201 A"</t>
  </si>
  <si>
    <t>1 "201 B"</t>
  </si>
  <si>
    <t>1 "201 C"</t>
  </si>
  <si>
    <t>1 "201 D"</t>
  </si>
  <si>
    <t>1 "201 E"</t>
  </si>
  <si>
    <t>1 "201 F"</t>
  </si>
  <si>
    <t>1 "201 G"</t>
  </si>
  <si>
    <t>1 "201 H"</t>
  </si>
  <si>
    <t>1 "201 I"</t>
  </si>
  <si>
    <t>1 "201 J"</t>
  </si>
  <si>
    <t>1 "301 A"</t>
  </si>
  <si>
    <t>1 "301 B"</t>
  </si>
  <si>
    <t>1 "301 C"</t>
  </si>
  <si>
    <t>1 "301 D"</t>
  </si>
  <si>
    <t>1 "301 E"</t>
  </si>
  <si>
    <t>1 "301 F"</t>
  </si>
  <si>
    <t>1 "301 G"</t>
  </si>
  <si>
    <t>1 "301 H"</t>
  </si>
  <si>
    <t>1 "301 I"</t>
  </si>
  <si>
    <t>1 "301 J"</t>
  </si>
  <si>
    <t>1 "401 A"</t>
  </si>
  <si>
    <t>1 "401 B"</t>
  </si>
  <si>
    <t>1 "401 C"</t>
  </si>
  <si>
    <t>1 "401 D"</t>
  </si>
  <si>
    <t>1 "401 E"</t>
  </si>
  <si>
    <t>1 "401 F"</t>
  </si>
  <si>
    <t>1 "401 G"</t>
  </si>
  <si>
    <t>1 "401 H"</t>
  </si>
  <si>
    <t>1 "401 I"</t>
  </si>
  <si>
    <t>1 "401 J"</t>
  </si>
  <si>
    <t>1 "501 A"</t>
  </si>
  <si>
    <t>1 "501 B"</t>
  </si>
  <si>
    <t>1 "501 C"</t>
  </si>
  <si>
    <t>1 "501 D"</t>
  </si>
  <si>
    <t>1 "501 E"</t>
  </si>
  <si>
    <t>1 "501 F"</t>
  </si>
  <si>
    <t>1 "501 G"</t>
  </si>
  <si>
    <t>1 "501 H"</t>
  </si>
  <si>
    <t>1 "501 I"</t>
  </si>
  <si>
    <t>1 "501 J"</t>
  </si>
  <si>
    <t>1 "601 A"</t>
  </si>
  <si>
    <t>1 "601 B"</t>
  </si>
  <si>
    <t>1 "601 C"</t>
  </si>
  <si>
    <t>1 "601 D"</t>
  </si>
  <si>
    <t>1 "601 E"</t>
  </si>
  <si>
    <t>1 "601 F"</t>
  </si>
  <si>
    <t>1 "601 G"</t>
  </si>
  <si>
    <t>1 "601 H"</t>
  </si>
  <si>
    <t>1 "601 I"</t>
  </si>
  <si>
    <t>1 "601 J"</t>
  </si>
  <si>
    <t>30</t>
  </si>
  <si>
    <t>766691914</t>
  </si>
  <si>
    <t>Ostatní práce vyvěšení nebo zavěšení křídel dřevěných dveřních, plochy do 2 m2</t>
  </si>
  <si>
    <t>352518973</t>
  </si>
  <si>
    <t>https://podminky.urs.cz/item/CS_URS_2025_02/766691914</t>
  </si>
  <si>
    <t>28+26</t>
  </si>
  <si>
    <t>17+37</t>
  </si>
  <si>
    <t>23+31</t>
  </si>
  <si>
    <t>31</t>
  </si>
  <si>
    <t>766000D01R</t>
  </si>
  <si>
    <t>D+M - D01 - dveře interiérové dřevěné plné otočné jednokřídlé hladké 700/1970 mm, včetně veškerého příslušenství a parametrů dle popisu v tabulce vnitřních dveří v PD</t>
  </si>
  <si>
    <t>-1758039764</t>
  </si>
  <si>
    <t>P</t>
  </si>
  <si>
    <t xml:space="preserve">Poznámka k položce:_x000D_
DVEŘE INTERIÉROVÉ DŘEVĚNÉ PLNÉ OTOČNÉ JEDNOKŘÍDLÉ HLADKÉ_x000D_
POUZE DVEŘNÍ KŘÍDLO_x000D_
_x000D_
Skladba dveřního křídla: nosný smrkový rám, výplň voština, CPL_x000D_
Povrchová úprava: CPL, dekor dle výběru investora_x000D_
Zárubeň: STÁVAJÍCÍ ocelová, nátěr v odstínu křídla_x000D_
Kování: klika-klika, rozeta s WC zámkem_x000D_
Požární odolnost: -_x000D_
</t>
  </si>
  <si>
    <t>28 "L"</t>
  </si>
  <si>
    <t>26 "P"</t>
  </si>
  <si>
    <t>766000D02R</t>
  </si>
  <si>
    <t>D+M - D02 - dveře interiérové dřevěné plné otočné jednokřídlé hladké 800/1970 mm, včetně veškerého příslušenství a parametrů dle popisu v tabulce vnitřních dveří v PD</t>
  </si>
  <si>
    <t>1368594622</t>
  </si>
  <si>
    <t>Poznámka k položce:_x000D_
DVEŘE INTERIÉROVÉ DŘEVĚNÉ PLNÉ OTOČNÉ JEDNOKŘÍDLÉ HLADKÉ_x000D_
POUZE DVEŘNÍ KŘÍDLO_x000D_
_x000D_
Skladba dveřního křídla: nosný smrkový rám, výplň voština, CPL_x000D_
Povrchová úprava: CPL, dekor dle výběru investora_x000D_
Zárubeň: STÁVAJÍCÍ ocelová, nátěr v odstínu křídla_x000D_
Kování: klika-klika_x000D_
Požární odolnost: -</t>
  </si>
  <si>
    <t>17 "L"</t>
  </si>
  <si>
    <t>37 "P"</t>
  </si>
  <si>
    <t>33</t>
  </si>
  <si>
    <t>766000D03R</t>
  </si>
  <si>
    <t>D+M - D03 - dveře interiérové dřevěné plné otočné jednokřídlé hladké 800/1970 mm s požární odolností, včetně veškerého příslušenství a parametrů dle popisu v tabulce vnitřních dveří v PD</t>
  </si>
  <si>
    <t>2111410853</t>
  </si>
  <si>
    <t>Poznámka k položce:_x000D_
DVEŘE INTERIÉROVÉ DŘEVĚNÉ PLNÉ OTOČNÉ JEDNOKŘÍDLÉ HLADKÉ_x000D_
S POŽÁRNÍ ODOLNOSTÍ, POUZE DVEŘNÍ KŘÍDLO_x000D_
_x000D_
Skladba dveřního křídla: nosný rám MDF, výplň protipožární, HDF deska_x000D_
Povrchová úprava: HPL, dekor dle výběru investora_x000D_
Zárubeň: STÁVAJÍCÍ ocelová, nátěr v odstínu křídla_x000D_
Kování: klika-klika, panikové ve směru úniku_x000D_
Práh: v místě přechodu materiálu krytiny nebo rozdílných výšek podlah bude kovová přechodová lišta_x000D_
Požární odolnost: EI-30 DP3-C2 s elektromechanickým samozavíracím zámkem_x000D_
Poznámka: s čtečkou karet ve štítě nad klikou</t>
  </si>
  <si>
    <t>23 "L"</t>
  </si>
  <si>
    <t>31 "P"</t>
  </si>
  <si>
    <t>34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</si>
  <si>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</si>
  <si>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</si>
  <si>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%</t>
  </si>
  <si>
    <t>-683600579</t>
  </si>
  <si>
    <t>https://podminky.urs.cz/item/CS_URS_2025_02/998766313</t>
  </si>
  <si>
    <t>771</t>
  </si>
  <si>
    <t>Podlahy z dlaždic</t>
  </si>
  <si>
    <t>35</t>
  </si>
  <si>
    <t>771573810</t>
  </si>
  <si>
    <t>Demontáž podlah z dlaždic keramických lepených</t>
  </si>
  <si>
    <t>-2044223364</t>
  </si>
  <si>
    <t>https://podminky.urs.cz/item/CS_URS_2025_02/771573810</t>
  </si>
  <si>
    <t>36</t>
  </si>
  <si>
    <t>771473810</t>
  </si>
  <si>
    <t>Demontáž soklíků z dlaždic keramických lepených rovných</t>
  </si>
  <si>
    <t>m</t>
  </si>
  <si>
    <t>1100660956</t>
  </si>
  <si>
    <t>https://podminky.urs.cz/item/CS_URS_2025_02/771473810</t>
  </si>
  <si>
    <t>7,23-0,8-0,9*2 "101 A"</t>
  </si>
  <si>
    <t>7,72-0,8-0,9*2 "101 B"</t>
  </si>
  <si>
    <t>6,43-0,8-0,9*2 "201 A"</t>
  </si>
  <si>
    <t>7,23-0,8-0,9*2 "201 B"</t>
  </si>
  <si>
    <t>8,02-0,8-0,9*2 "201 C"</t>
  </si>
  <si>
    <t>9,06-0,8-0,9*2 "201 D"</t>
  </si>
  <si>
    <t>8,19-0,8-0,9*2 "201 E"</t>
  </si>
  <si>
    <t>8,17-0,8-0,9*2 "201 F"</t>
  </si>
  <si>
    <t>9,06-0,8-0,9*2 "201 G"</t>
  </si>
  <si>
    <t>8,03-0,8-0,9*2 "201 H"</t>
  </si>
  <si>
    <t>7,72-0,8-0,9*2 "201 I"</t>
  </si>
  <si>
    <t>7,55-0,8-0,9*2 "201 J"</t>
  </si>
  <si>
    <t>6,43-0,8-0,9*2 "301 A"</t>
  </si>
  <si>
    <t>7,23-0,8-0,9*2 "301 B"</t>
  </si>
  <si>
    <t>8,02-0,8-0,9*2 "301 C"</t>
  </si>
  <si>
    <t>9,06-0,8-0,9*2 "301 D"</t>
  </si>
  <si>
    <t>8,19-0,8-0,9*2 "301 E"</t>
  </si>
  <si>
    <t>8,17-0,8-0,9*2 "301 F"</t>
  </si>
  <si>
    <t>9,06-0,8-0,9*2 "301 G"</t>
  </si>
  <si>
    <t>8,03-0,8-0,9*2 "301 H"</t>
  </si>
  <si>
    <t>7,72-0,8-0,9*2 "301 I"</t>
  </si>
  <si>
    <t>7,55-0,8-0,9*2 "301 J"</t>
  </si>
  <si>
    <t>6,43-0,8-0,9*2 "401 A"</t>
  </si>
  <si>
    <t>7,23-0,8-0,9*2 "401 B"</t>
  </si>
  <si>
    <t>8,02-0,8-0,9*2 "401 C"</t>
  </si>
  <si>
    <t>9,06-0,8-0,9*2 "401 D"</t>
  </si>
  <si>
    <t>8,19-0,8-0,9*2 "401 E"</t>
  </si>
  <si>
    <t>8,17-0,8-0,9*2 "401 F"</t>
  </si>
  <si>
    <t>9,06-0,8-0,9*2 "401 G"</t>
  </si>
  <si>
    <t>8,03-0,8-0,9*2 "401 H"</t>
  </si>
  <si>
    <t>7,72-0,8-0,9*2 "401 I"</t>
  </si>
  <si>
    <t>7,55-0,8-0,9*2 "401 J"</t>
  </si>
  <si>
    <t>5,7-0,8-0,9*2 "501"</t>
  </si>
  <si>
    <t>6,43-0,8-0,9*2 "501 A"</t>
  </si>
  <si>
    <t>7,23-0,8-0,9*2 "501 B"</t>
  </si>
  <si>
    <t>8,02-0,8-0,9*2 "501 C"</t>
  </si>
  <si>
    <t>9,06-0,8-0,9*2 "501 D"</t>
  </si>
  <si>
    <t>8,19-0,8-0,9*2 "501 E"</t>
  </si>
  <si>
    <t>8,17-0,8-0,9*2 "501 F"</t>
  </si>
  <si>
    <t>9,06-0,8-0,9*2 "501 G"</t>
  </si>
  <si>
    <t>8,03-0,8-0,9*2 "501 H"</t>
  </si>
  <si>
    <t>7,72-0,8-0,9*2 "501 I"</t>
  </si>
  <si>
    <t>7,55-0,8-0,9*2 "501 J"</t>
  </si>
  <si>
    <t>5,7-0,8-0,9*2 "601"</t>
  </si>
  <si>
    <t>6,43-0,8-0,9*2 "601 A"</t>
  </si>
  <si>
    <t>7,23-0,8-0,9*2 "601 B"</t>
  </si>
  <si>
    <t>8,02-0,8-0,9*2 "601 C"</t>
  </si>
  <si>
    <t>9,06-0,8-0,9*2 "601 D"</t>
  </si>
  <si>
    <t>8,19-0,8-0,9*2 "601 E"</t>
  </si>
  <si>
    <t>8,17-0,8-0,9*2 "601 F"</t>
  </si>
  <si>
    <t>9,06-0,8-0,9*2 "601 G"</t>
  </si>
  <si>
    <t>8,03-0,8-0,9*2 "601 H"</t>
  </si>
  <si>
    <t>7,72-0,8-0,9*2 "601 I"</t>
  </si>
  <si>
    <t>7,55-0,8-0,9*2 "601 J"</t>
  </si>
  <si>
    <t>37</t>
  </si>
  <si>
    <t>771121025</t>
  </si>
  <si>
    <t>Příprava podkladu před provedením dlažby broušení podlah stávajícího podkladu před litím stěrky</t>
  </si>
  <si>
    <t>904514559</t>
  </si>
  <si>
    <t>https://podminky.urs.cz/item/CS_URS_2025_02/771121025</t>
  </si>
  <si>
    <t>38</t>
  </si>
  <si>
    <t>771111011</t>
  </si>
  <si>
    <t>Příprava podkladu před provedením dlažby vysátí podlah</t>
  </si>
  <si>
    <t>-473295877</t>
  </si>
  <si>
    <t>https://podminky.urs.cz/item/CS_URS_2025_02/771111011</t>
  </si>
  <si>
    <t>39</t>
  </si>
  <si>
    <t>771151012</t>
  </si>
  <si>
    <t>Příprava podkladu před provedením dlažby samonivelační stěrka min. pevnosti 20 MPa, tloušťky přes 3 do 5 mm</t>
  </si>
  <si>
    <t>460879044</t>
  </si>
  <si>
    <t>https://podminky.urs.cz/item/CS_URS_2025_02/771151012</t>
  </si>
  <si>
    <t>40</t>
  </si>
  <si>
    <t>771121011</t>
  </si>
  <si>
    <t>Příprava podkladu před provedením dlažby nátěr penetrační na podlahu</t>
  </si>
  <si>
    <t>-1711664192</t>
  </si>
  <si>
    <t>https://podminky.urs.cz/item/CS_URS_2025_02/771121011</t>
  </si>
  <si>
    <t>41</t>
  </si>
  <si>
    <t>771591112</t>
  </si>
  <si>
    <t>Izolace podlahy pod dlažbu nátěrem nebo stěrkou ve dvou vrstvách</t>
  </si>
  <si>
    <t>478425222</t>
  </si>
  <si>
    <t>https://podminky.urs.cz/item/CS_URS_2025_02/771591112</t>
  </si>
  <si>
    <t>42</t>
  </si>
  <si>
    <t>771591264</t>
  </si>
  <si>
    <t>Izolace podlahy pod dlažbu těsnícími izolačními pásy mezi podlahou a stěnu</t>
  </si>
  <si>
    <t>-1016650123</t>
  </si>
  <si>
    <t>https://podminky.urs.cz/item/CS_URS_2025_02/771591264</t>
  </si>
  <si>
    <t>8,23-0,8 "102 A"</t>
  </si>
  <si>
    <t>9,21-0,8 "102 B"</t>
  </si>
  <si>
    <t>7,99-0,8 "202 A"</t>
  </si>
  <si>
    <t>8,23-0,8 "202 B"</t>
  </si>
  <si>
    <t>7,32-0,8 "202 C"</t>
  </si>
  <si>
    <t>8,53-0,8 "202 D"</t>
  </si>
  <si>
    <t>7,93-0,8 "202 E"</t>
  </si>
  <si>
    <t>7,93-0,8 "202 F"</t>
  </si>
  <si>
    <t>7,93-0,8 "202 G"</t>
  </si>
  <si>
    <t>6,92-0,8 "202 H"</t>
  </si>
  <si>
    <t>9,21-0,8 "202 I"</t>
  </si>
  <si>
    <t>7,58-0,8 "202 J"</t>
  </si>
  <si>
    <t>7,99-0,8 "302 A"</t>
  </si>
  <si>
    <t>8,23-0,8 "302 B"</t>
  </si>
  <si>
    <t>7,32-0,8 "302 C"</t>
  </si>
  <si>
    <t>8,53-0,8 "302 D"</t>
  </si>
  <si>
    <t>7,93-0,8 "302 E"</t>
  </si>
  <si>
    <t>7,93-0,8 "302 F"</t>
  </si>
  <si>
    <t>7,93-0,8 "302 G"</t>
  </si>
  <si>
    <t>6,92-0,8 "302 H"</t>
  </si>
  <si>
    <t>9,21-0,8 "302 I"</t>
  </si>
  <si>
    <t>7,58-0,8 "302 J"</t>
  </si>
  <si>
    <t>7,99-0,8 "402 A"</t>
  </si>
  <si>
    <t>8,23-0,8 "402 B"</t>
  </si>
  <si>
    <t>7,32-0,8 "402 C"</t>
  </si>
  <si>
    <t>8,53-0,8 "402 D"</t>
  </si>
  <si>
    <t>7,93-0,8 "402 E"</t>
  </si>
  <si>
    <t>7,93-0,8 "402 F"</t>
  </si>
  <si>
    <t>7,93-0,8 "402 G"</t>
  </si>
  <si>
    <t>6,92-0,8 "402 H"</t>
  </si>
  <si>
    <t>9,21-0,8 "402 I"</t>
  </si>
  <si>
    <t>7,58-0,8 "402 J"</t>
  </si>
  <si>
    <t>7,56-0,8 "502"</t>
  </si>
  <si>
    <t>7,99-0,8 "502 A"</t>
  </si>
  <si>
    <t>8,23-0,8 "502 B"</t>
  </si>
  <si>
    <t>7,32-0,8 "502 C"</t>
  </si>
  <si>
    <t>8,53-0,8 "502 D"</t>
  </si>
  <si>
    <t>7,93-0,8 "502 E"</t>
  </si>
  <si>
    <t>7,93-0,8 "502 F"</t>
  </si>
  <si>
    <t>7,93-0,8 "502 G"</t>
  </si>
  <si>
    <t>6,92-0,8 "502 H"</t>
  </si>
  <si>
    <t>9,21-0,8 "502 I"</t>
  </si>
  <si>
    <t>7,58-0,8 "502 J"</t>
  </si>
  <si>
    <t>7,56-0,8 "602"</t>
  </si>
  <si>
    <t>7,99-0,8 "602 A"</t>
  </si>
  <si>
    <t>8,23-0,8 "602 B"</t>
  </si>
  <si>
    <t>7,32-0,8 "602 C"</t>
  </si>
  <si>
    <t>8,53-0,8 "602 D"</t>
  </si>
  <si>
    <t>7,93-0,8 "602 E"</t>
  </si>
  <si>
    <t>7,93-0,8 "602 F"</t>
  </si>
  <si>
    <t>7,93-0,8 "602 G"</t>
  </si>
  <si>
    <t>6,92-0,8 "602 H"</t>
  </si>
  <si>
    <t>9,21-0,8 "602 I"</t>
  </si>
  <si>
    <t>7,58-0,8 "602 J"</t>
  </si>
  <si>
    <t>43</t>
  </si>
  <si>
    <t>771591241</t>
  </si>
  <si>
    <t>Izolace podlahy pod dlažbu těsnícími izolačními pásy vnitřní kout</t>
  </si>
  <si>
    <t>2099562823</t>
  </si>
  <si>
    <t>https://podminky.urs.cz/item/CS_URS_2025_02/771591241</t>
  </si>
  <si>
    <t>6 "102 A"</t>
  </si>
  <si>
    <t>6 "102 B"</t>
  </si>
  <si>
    <t>7 "202 A"</t>
  </si>
  <si>
    <t>6 "202 B"</t>
  </si>
  <si>
    <t>5 "202 C"</t>
  </si>
  <si>
    <t>6 "202 D"</t>
  </si>
  <si>
    <t>5 "202 E"</t>
  </si>
  <si>
    <t>5 "202 F"</t>
  </si>
  <si>
    <t>5 "202 G"</t>
  </si>
  <si>
    <t>5 "202 H"</t>
  </si>
  <si>
    <t>6 "202 I"</t>
  </si>
  <si>
    <t>5 "202 J"</t>
  </si>
  <si>
    <t>7 "302 A"</t>
  </si>
  <si>
    <t>6 "302 B"</t>
  </si>
  <si>
    <t>5 "302 C"</t>
  </si>
  <si>
    <t>6 "302 D"</t>
  </si>
  <si>
    <t>5 "302 E"</t>
  </si>
  <si>
    <t>5 "302 F"</t>
  </si>
  <si>
    <t>5 "302 G"</t>
  </si>
  <si>
    <t>5 "302 H"</t>
  </si>
  <si>
    <t>6 "302 I"</t>
  </si>
  <si>
    <t>5 "302 J"</t>
  </si>
  <si>
    <t>7 "402 A"</t>
  </si>
  <si>
    <t>6 "402 B"</t>
  </si>
  <si>
    <t>5 "402 C"</t>
  </si>
  <si>
    <t>6 "402 D"</t>
  </si>
  <si>
    <t>5 "402 E"</t>
  </si>
  <si>
    <t>5 "402 F"</t>
  </si>
  <si>
    <t>5 "402 G"</t>
  </si>
  <si>
    <t>5 "402 H"</t>
  </si>
  <si>
    <t>6 "402 I"</t>
  </si>
  <si>
    <t>5 "402 J"</t>
  </si>
  <si>
    <t>5 "502"</t>
  </si>
  <si>
    <t>7 "502 A"</t>
  </si>
  <si>
    <t>6 "502 B"</t>
  </si>
  <si>
    <t>5 "502 C"</t>
  </si>
  <si>
    <t>6 "502 D"</t>
  </si>
  <si>
    <t>5 "502 E"</t>
  </si>
  <si>
    <t>5 "502 F"</t>
  </si>
  <si>
    <t>5 "502 G"</t>
  </si>
  <si>
    <t>5 "502 H"</t>
  </si>
  <si>
    <t>6 "502 I"</t>
  </si>
  <si>
    <t>5 "502 J"</t>
  </si>
  <si>
    <t>5 "602"</t>
  </si>
  <si>
    <t>7 "602 A"</t>
  </si>
  <si>
    <t>6 "602 B"</t>
  </si>
  <si>
    <t>5 "602 C"</t>
  </si>
  <si>
    <t>6 "602 D"</t>
  </si>
  <si>
    <t>5 "602 E"</t>
  </si>
  <si>
    <t>5 "602 F"</t>
  </si>
  <si>
    <t>5 "602 G"</t>
  </si>
  <si>
    <t>5 "602 H"</t>
  </si>
  <si>
    <t>6 "602 I"</t>
  </si>
  <si>
    <t>5 "602 J"</t>
  </si>
  <si>
    <t>44</t>
  </si>
  <si>
    <t>771591242</t>
  </si>
  <si>
    <t>Izolace podlahy pod dlažbu těsnícími izolačními pásy vnější roh</t>
  </si>
  <si>
    <t>183249051</t>
  </si>
  <si>
    <t>https://podminky.urs.cz/item/CS_URS_2025_02/771591242</t>
  </si>
  <si>
    <t>2 "102 A"</t>
  </si>
  <si>
    <t>3 "202 A"</t>
  </si>
  <si>
    <t>2 "202 B"</t>
  </si>
  <si>
    <t>2 "202 D"</t>
  </si>
  <si>
    <t>2 "202 I"</t>
  </si>
  <si>
    <t>3 "302 A"</t>
  </si>
  <si>
    <t>2 "302 B"</t>
  </si>
  <si>
    <t>2 "302 D"</t>
  </si>
  <si>
    <t>2 "302 I"</t>
  </si>
  <si>
    <t>3 "402 A"</t>
  </si>
  <si>
    <t>2 "402 B"</t>
  </si>
  <si>
    <t>2 "402 D"</t>
  </si>
  <si>
    <t>2 "402 I"</t>
  </si>
  <si>
    <t>3 "502 A"</t>
  </si>
  <si>
    <t>2 "502 B"</t>
  </si>
  <si>
    <t>2 "502 D"</t>
  </si>
  <si>
    <t>2 "502 I"</t>
  </si>
  <si>
    <t>3 "602 A"</t>
  </si>
  <si>
    <t>2 "602 B"</t>
  </si>
  <si>
    <t>2 "602 D"</t>
  </si>
  <si>
    <t>2 "602 I"</t>
  </si>
  <si>
    <t>45</t>
  </si>
  <si>
    <t>771574413</t>
  </si>
  <si>
    <t>Montáž podlah z dlaždic keramických lepených cementovým flexibilním lepidlem hladkých, tloušťky do 10 mm přes 2 do 4 ks/m2</t>
  </si>
  <si>
    <t>-261066188</t>
  </si>
  <si>
    <t>https://podminky.urs.cz/item/CS_URS_2025_02/771574413</t>
  </si>
  <si>
    <t>46</t>
  </si>
  <si>
    <t>59761110</t>
  </si>
  <si>
    <t>dlažba keramická slinutá mrazuvzdorná R10/B povrch hladký/matný tl do 10mm přes 2 do 4ks/m2</t>
  </si>
  <si>
    <t>975491725</t>
  </si>
  <si>
    <t>400,32*1,15</t>
  </si>
  <si>
    <t>47</t>
  </si>
  <si>
    <t>771474112</t>
  </si>
  <si>
    <t>Montáž soklů z dlaždic keramických lepených cementovým flexibilním lepidlem rovných, výšky přes 65 do 90 mm</t>
  </si>
  <si>
    <t>-2030435831</t>
  </si>
  <si>
    <t>https://podminky.urs.cz/item/CS_URS_2025_02/771474112</t>
  </si>
  <si>
    <t>48</t>
  </si>
  <si>
    <t>59761184</t>
  </si>
  <si>
    <t>sokl keramický mrazuvzdorný povrch hladký/matný tl do 10mm výšky přes 65 do 90mm</t>
  </si>
  <si>
    <t>-926076306</t>
  </si>
  <si>
    <t>283,25*1,15</t>
  </si>
  <si>
    <t>49</t>
  </si>
  <si>
    <t>771591115</t>
  </si>
  <si>
    <t>Podlahy - dokončovací práce spárování silikonem</t>
  </si>
  <si>
    <t>-279030714</t>
  </si>
  <si>
    <t>https://podminky.urs.cz/item/CS_URS_2025_02/771591115</t>
  </si>
  <si>
    <t>50</t>
  </si>
  <si>
    <t>771592011</t>
  </si>
  <si>
    <t>Čištění vnitřních ploch po položení dlažby podlah nebo schodišť chemickými prostředky</t>
  </si>
  <si>
    <t>-855397165</t>
  </si>
  <si>
    <t>https://podminky.urs.cz/item/CS_URS_2025_02/771592011</t>
  </si>
  <si>
    <t>400,32</t>
  </si>
  <si>
    <t>283,25*0,07</t>
  </si>
  <si>
    <t>51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</si>
  <si>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</si>
  <si>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</si>
  <si>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-115144207</t>
  </si>
  <si>
    <t>https://podminky.urs.cz/item/CS_URS_2025_02/998771123</t>
  </si>
  <si>
    <t>776</t>
  </si>
  <si>
    <t>Podlahy povlakové</t>
  </si>
  <si>
    <t>52</t>
  </si>
  <si>
    <t>776201812</t>
  </si>
  <si>
    <t>Demontáž povlakových podlahovin lepených ručně s podložkou</t>
  </si>
  <si>
    <t>1101616066</t>
  </si>
  <si>
    <t>https://podminky.urs.cz/item/CS_URS_2025_02/776201812</t>
  </si>
  <si>
    <t>53</t>
  </si>
  <si>
    <t>776410811</t>
  </si>
  <si>
    <t>Demontáž soklíků nebo lišt pryžových nebo plastových</t>
  </si>
  <si>
    <t>1797893089</t>
  </si>
  <si>
    <t>https://podminky.urs.cz/item/CS_URS_2025_02/776410811</t>
  </si>
  <si>
    <t>17,26-0,9 "103 A"</t>
  </si>
  <si>
    <t>17,4-0,9 "103 B"</t>
  </si>
  <si>
    <t>14,46-0,9 "203 A"</t>
  </si>
  <si>
    <t>17,2-0,9 "203 B"</t>
  </si>
  <si>
    <t>16,21-0,9 "203 C"</t>
  </si>
  <si>
    <t>16,9-0,9 "203 D"</t>
  </si>
  <si>
    <t>20,05-0,9 "203 E"</t>
  </si>
  <si>
    <t>20,05-0,9 "203 F"</t>
  </si>
  <si>
    <t>16,9-0,9 "203 G"</t>
  </si>
  <si>
    <t>16,23-0,9 "203 H"</t>
  </si>
  <si>
    <t>17,48-0,9 "203 I"</t>
  </si>
  <si>
    <t>15,47-0,9 "203 J"</t>
  </si>
  <si>
    <t>14,46-0,9 "303 A"</t>
  </si>
  <si>
    <t>17,2-0,9 "303 B"</t>
  </si>
  <si>
    <t>16,21-0,9 "303 C"</t>
  </si>
  <si>
    <t>16,9-0,9 "303 D"</t>
  </si>
  <si>
    <t>20,05-0,9 "303 E"</t>
  </si>
  <si>
    <t>20,05-0,9 "303 F"</t>
  </si>
  <si>
    <t>16,9-0,9 "303 G"</t>
  </si>
  <si>
    <t>16,23-0,9 "303 H"</t>
  </si>
  <si>
    <t>17,48-0,9 "303 I"</t>
  </si>
  <si>
    <t>15,47-0,9 "303 J"</t>
  </si>
  <si>
    <t>14,46-0,9 "403 A"</t>
  </si>
  <si>
    <t>17,2-0,9 "403 B"</t>
  </si>
  <si>
    <t>16,21-0,9 "403 C"</t>
  </si>
  <si>
    <t>16,9-0,9 "403 D"</t>
  </si>
  <si>
    <t>20,05-0,9 "403 E"</t>
  </si>
  <si>
    <t>20,05-0,9 "403 F"</t>
  </si>
  <si>
    <t>16,9-0,9 "403 G"</t>
  </si>
  <si>
    <t>16,23-0,9 "403 H"</t>
  </si>
  <si>
    <t>17,48-0,9 "403 I"</t>
  </si>
  <si>
    <t>15,47-0,9 "403 J"</t>
  </si>
  <si>
    <t>16,86-0,9 "503"</t>
  </si>
  <si>
    <t>14,46-0,9 "503 A"</t>
  </si>
  <si>
    <t>17,2-0,9 "503 B"</t>
  </si>
  <si>
    <t>16,21-0,9 "503 C"</t>
  </si>
  <si>
    <t>16,9-0,9 "503 D"</t>
  </si>
  <si>
    <t>20,05-0,9 "503 E"</t>
  </si>
  <si>
    <t>20,05-0,9 "503 F"</t>
  </si>
  <si>
    <t>16,9-0,9 "503 G"</t>
  </si>
  <si>
    <t>16,23-0,9 "503 H"</t>
  </si>
  <si>
    <t>17,48-0,9 "503 I"</t>
  </si>
  <si>
    <t>15,47-0,9 "503 J"</t>
  </si>
  <si>
    <t>16,86-0,9 "603"</t>
  </si>
  <si>
    <t>14,46-0,9 "603 A"</t>
  </si>
  <si>
    <t>17,2-0,9 "603 B"</t>
  </si>
  <si>
    <t>16,21-0,9 "603 C"</t>
  </si>
  <si>
    <t>16,9-0,9 "603 D"</t>
  </si>
  <si>
    <t>20,05-0,9 "603 E"</t>
  </si>
  <si>
    <t>20,05-0,9 "603 F"</t>
  </si>
  <si>
    <t>16,9-0,9 "603 G"</t>
  </si>
  <si>
    <t>16,23-0,9 "603 H"</t>
  </si>
  <si>
    <t>17,48-0,9 "603 I"</t>
  </si>
  <si>
    <t>15,47-0,9 "603 J"</t>
  </si>
  <si>
    <t>54</t>
  </si>
  <si>
    <t>776111115</t>
  </si>
  <si>
    <t>Příprava podkladu povlakových podlah a stěn broušení podlah stávajícího podkladu před litím stěrky</t>
  </si>
  <si>
    <t>1221677302</t>
  </si>
  <si>
    <t>https://podminky.urs.cz/item/CS_URS_2025_02/776111115</t>
  </si>
  <si>
    <t>55</t>
  </si>
  <si>
    <t>776111311</t>
  </si>
  <si>
    <t>Příprava podkladu povlakových podlah a stěn vysátí podlah</t>
  </si>
  <si>
    <t>-845858639</t>
  </si>
  <si>
    <t>https://podminky.urs.cz/item/CS_URS_2025_02/776111311</t>
  </si>
  <si>
    <t>56</t>
  </si>
  <si>
    <t>776141112</t>
  </si>
  <si>
    <t>Příprava podkladu povlakových podlah a stěn vyrovnání samonivelační stěrkou podlah pevnosti 20 MPa, tloušťky přes 3 do 5 mm</t>
  </si>
  <si>
    <t>-1865394602</t>
  </si>
  <si>
    <t>https://podminky.urs.cz/item/CS_URS_2025_02/776141112</t>
  </si>
  <si>
    <t>57</t>
  </si>
  <si>
    <t>776231111</t>
  </si>
  <si>
    <t>Montáž podlahovin z vinylu lepením lamel nebo čtverců standardním lepidlem</t>
  </si>
  <si>
    <t>1992624740</t>
  </si>
  <si>
    <t>https://podminky.urs.cz/item/CS_URS_2025_02/776231111</t>
  </si>
  <si>
    <t>58</t>
  </si>
  <si>
    <t>28411051R</t>
  </si>
  <si>
    <t>dílec vinylový třída zátěže 32 tl 5,0mm</t>
  </si>
  <si>
    <t>729221058</t>
  </si>
  <si>
    <t>843,62*1,1</t>
  </si>
  <si>
    <t>59</t>
  </si>
  <si>
    <t>776421111</t>
  </si>
  <si>
    <t>Montáž lišt obvodových lepených</t>
  </si>
  <si>
    <t>509629921</t>
  </si>
  <si>
    <t>https://podminky.urs.cz/item/CS_URS_2025_02/776421111</t>
  </si>
  <si>
    <t>60</t>
  </si>
  <si>
    <t>28341070</t>
  </si>
  <si>
    <t>lišta soklová vinilová s HDF jádrem 15x45mm</t>
  </si>
  <si>
    <t>831921934</t>
  </si>
  <si>
    <t>874,53*1,15</t>
  </si>
  <si>
    <t>776421312</t>
  </si>
  <si>
    <t>Montáž lišt přechodových šroubovaných</t>
  </si>
  <si>
    <t>1298411420</t>
  </si>
  <si>
    <t>https://podminky.urs.cz/item/CS_URS_2025_02/776421312</t>
  </si>
  <si>
    <t>0,7+0,8*2 "101 A"</t>
  </si>
  <si>
    <t>0,7+0,8*2 "101 B"</t>
  </si>
  <si>
    <t>0,7+0,8*2 "201 A"</t>
  </si>
  <si>
    <t>0,7+0,8*2 "201 B"</t>
  </si>
  <si>
    <t>0,7+0,8*2 "201 C"</t>
  </si>
  <si>
    <t>0,7+0,8*2 "201 D"</t>
  </si>
  <si>
    <t>0,7+0,8*2 "201 E"</t>
  </si>
  <si>
    <t>0,7+0,8*2 "201 F"</t>
  </si>
  <si>
    <t>0,7+0,8*2 "201 G"</t>
  </si>
  <si>
    <t>0,7+0,8*2 "201 H"</t>
  </si>
  <si>
    <t>0,7+0,8*2 "201 I"</t>
  </si>
  <si>
    <t>0,7+0,8*2 "201 J"</t>
  </si>
  <si>
    <t>0,7+0,8*2 "301 A"</t>
  </si>
  <si>
    <t>0,7+0,8*2 "301 B"</t>
  </si>
  <si>
    <t>0,7+0,8*2 "301 C"</t>
  </si>
  <si>
    <t>0,7+0,8*2 "301 D"</t>
  </si>
  <si>
    <t>0,7+0,8*2 "301 E"</t>
  </si>
  <si>
    <t>0,7+0,8*2 "301 F"</t>
  </si>
  <si>
    <t>0,7+0,8*2 "301 G"</t>
  </si>
  <si>
    <t>0,7+0,8*2 "301 H"</t>
  </si>
  <si>
    <t>0,7+0,8*2 "301 I"</t>
  </si>
  <si>
    <t>0,7+0,8*2 "301 J"</t>
  </si>
  <si>
    <t>0,7+0,8*2 "401 A"</t>
  </si>
  <si>
    <t>0,7+0,8*2 "401 B"</t>
  </si>
  <si>
    <t>0,7+0,8*2 "401 C"</t>
  </si>
  <si>
    <t>0,7+0,8*2 "401 D"</t>
  </si>
  <si>
    <t>0,7+0,8*2 "401 E"</t>
  </si>
  <si>
    <t>0,7+0,8*2 "401 F"</t>
  </si>
  <si>
    <t>0,7+0,8*2 "401 G"</t>
  </si>
  <si>
    <t>0,7+0,8*2 "401 H"</t>
  </si>
  <si>
    <t>0,7+0,8*2 "401 I"</t>
  </si>
  <si>
    <t>0,7+0,8*2 "401 J"</t>
  </si>
  <si>
    <t>0,7+0,8*2 "501"</t>
  </si>
  <si>
    <t>0,7+0,8*2 "501 A"</t>
  </si>
  <si>
    <t>0,7+0,8*2 "501 B"</t>
  </si>
  <si>
    <t>0,7+0,8*2 "501 C"</t>
  </si>
  <si>
    <t>0,7+0,8*2 "501 D"</t>
  </si>
  <si>
    <t>0,7+0,8*2 "501 E"</t>
  </si>
  <si>
    <t>0,7+0,8*2 "501 F"</t>
  </si>
  <si>
    <t>0,7+0,8*2 "501 G"</t>
  </si>
  <si>
    <t>0,7+0,8*2 "501 H"</t>
  </si>
  <si>
    <t>0,7+0,8*2 "501 I"</t>
  </si>
  <si>
    <t>0,7+0,8*2 "501 J"</t>
  </si>
  <si>
    <t>0,7+0,8*2 "601"</t>
  </si>
  <si>
    <t>0,7+0,8*2 "601 A"</t>
  </si>
  <si>
    <t>0,7+0,8*2 "601 B"</t>
  </si>
  <si>
    <t>0,7+0,8*2 "601 C"</t>
  </si>
  <si>
    <t>0,7+0,8*2 "601 D"</t>
  </si>
  <si>
    <t>0,7+0,8*2 "601 E"</t>
  </si>
  <si>
    <t>0,7+0,8*2 "601 F"</t>
  </si>
  <si>
    <t>0,7+0,8*2 "601 G"</t>
  </si>
  <si>
    <t>0,7+0,8*2 "601 H"</t>
  </si>
  <si>
    <t>0,7+0,8*2 "601 I"</t>
  </si>
  <si>
    <t>0,7+0,8*2 "601 J"</t>
  </si>
  <si>
    <t>62</t>
  </si>
  <si>
    <t>55343115</t>
  </si>
  <si>
    <t>profil přechodový Al narážecí 30mm dub, buk, javor, třešeň</t>
  </si>
  <si>
    <t>924914415</t>
  </si>
  <si>
    <t>124,2*1,15</t>
  </si>
  <si>
    <t>63</t>
  </si>
  <si>
    <t>776991121</t>
  </si>
  <si>
    <t>Ostatní práce údržba nových podlahovin po pokládce čištění základní</t>
  </si>
  <si>
    <t>-1337389701</t>
  </si>
  <si>
    <t>https://podminky.urs.cz/item/CS_URS_2025_02/776991121</t>
  </si>
  <si>
    <t>64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</si>
  <si>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</si>
  <si>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</si>
  <si>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-1311728155</t>
  </si>
  <si>
    <t>https://podminky.urs.cz/item/CS_URS_2025_02/998776123</t>
  </si>
  <si>
    <t>781</t>
  </si>
  <si>
    <t>Dokončovací práce - obklady</t>
  </si>
  <si>
    <t>65</t>
  </si>
  <si>
    <t>781473810</t>
  </si>
  <si>
    <t>Demontáž obkladů z dlaždic keramických lepených</t>
  </si>
  <si>
    <t>1743637424</t>
  </si>
  <si>
    <t>https://podminky.urs.cz/item/CS_URS_2025_02/781473810</t>
  </si>
  <si>
    <t>0,8*0,71+2,0*(1,8+2,04) "102 A"</t>
  </si>
  <si>
    <t>0,8*0,7+2,0*(2,5+2,1) "102 B"</t>
  </si>
  <si>
    <t>0,8*0,71+2,0*(1,895+1,8) "202 A"</t>
  </si>
  <si>
    <t>0,8*0,7+2,0*(2,04+1,8) "202 B"</t>
  </si>
  <si>
    <t>0,8*0,6+2,0*(2,0+1,7) "202 C"</t>
  </si>
  <si>
    <t>0,8*0,7+2,0*(2,2+2,1) "202 D"</t>
  </si>
  <si>
    <t>0,8*0,7+2,0*(2,2+1,8) "202 E"</t>
  </si>
  <si>
    <t>0,8*0,7+2,0*(2,2+1,8) "202 F"</t>
  </si>
  <si>
    <t>0,8*0,71+2,0*(2,2+1,8) "202 G"</t>
  </si>
  <si>
    <t>0,8*0,61+2,0*(1,9+1,7) "202 H"</t>
  </si>
  <si>
    <t>0,8*0,7+2,0*(2,5+2,1) "202 I"</t>
  </si>
  <si>
    <t>0,8*0,7+2,0*(2,04+1,75) "202 J"</t>
  </si>
  <si>
    <t>0,8*0,71+2,0*(1,895+1,8) "302 A"</t>
  </si>
  <si>
    <t>0,8*0,7+2,0*(2,04+1,8) "302 B"</t>
  </si>
  <si>
    <t>0,8*0,6+2,0*(2,0+1,7) "302 C"</t>
  </si>
  <si>
    <t>0,8*0,7+2,0*(2,2+2,1) "302 D"</t>
  </si>
  <si>
    <t>0,8*0,7+2,0*(2,2+1,8) "302 E"</t>
  </si>
  <si>
    <t>0,8*0,7+2,0*(2,2+1,8) "302 F"</t>
  </si>
  <si>
    <t>0,8*0,71+2,0*(2,2+1,8) "302 G"</t>
  </si>
  <si>
    <t>0,8*0,61+2,0*(1,9+1,7) "302 H"</t>
  </si>
  <si>
    <t>0,8*0,7+2,0*(2,5+2,1) "302 I"</t>
  </si>
  <si>
    <t>0,8*0,7+2,0*(2,04+1,75) "302 J"</t>
  </si>
  <si>
    <t>0,8*0,71+2,0*(1,895+1,8) "402 A"</t>
  </si>
  <si>
    <t>0,8*0,7+2,0*(2,04+1,8) "402 B"</t>
  </si>
  <si>
    <t>0,8*0,6+2,0*(2,0+1,7) "402 C"</t>
  </si>
  <si>
    <t>0,8*0,7+2,0*(2,2+2,1) "402 D"</t>
  </si>
  <si>
    <t>0,8*0,7+2,0*(2,2+1,8) "402 E"</t>
  </si>
  <si>
    <t>0,8*0,7+2,0*(2,2+1,8) "402 F"</t>
  </si>
  <si>
    <t>0,8*0,71+2,0*(2,2+1,8) "402 G"</t>
  </si>
  <si>
    <t>0,8*0,61+2,0*(1,9+1,7) "402 H"</t>
  </si>
  <si>
    <t>0,8*0,7+2,0*(2,5+2,1) "402 I"</t>
  </si>
  <si>
    <t>0,8*0,7+2,0*(2,04+1,75) "402 J"</t>
  </si>
  <si>
    <t>0,8*0,8+2,0*(2,0+1,8) "502"</t>
  </si>
  <si>
    <t>0,8*0,71+2,0*(1,895+1,8) "502 A"</t>
  </si>
  <si>
    <t>0,8*0,7+2,0*(2,04+1,8) "502 B"</t>
  </si>
  <si>
    <t>0,8*0,6+2,0*(2,0+1,7) "502 C"</t>
  </si>
  <si>
    <t>0,8*0,7+2,0*(2,2+2,1) "502 D"</t>
  </si>
  <si>
    <t>0,8*0,7+2,0*(2,2+1,8) "502 E"</t>
  </si>
  <si>
    <t>0,8*0,7+2,0*(2,2+1,8) "502 F"</t>
  </si>
  <si>
    <t>0,8*0,71+2,0*(2,2+1,8) "502 G"</t>
  </si>
  <si>
    <t>0,8*0,61+2,0*(1,9+1,7) "502 H"</t>
  </si>
  <si>
    <t>0,8*0,7+2,0*(2,5+2,1) "502 I"</t>
  </si>
  <si>
    <t>0,8*0,7+2,0*(2,04+1,75) "502 J"</t>
  </si>
  <si>
    <t>0,8*0,8+2,0*(2,0+1,8) "602"</t>
  </si>
  <si>
    <t>0,8*0,71+2,0*(1,895+1,8) "602 A"</t>
  </si>
  <si>
    <t>0,8*0,7+2,0*(2,04+1,8) "602 B"</t>
  </si>
  <si>
    <t>0,8*0,6+2,0*(2,0+1,7) "602 C"</t>
  </si>
  <si>
    <t>0,8*0,7+2,0*(2,2+2,1) "602 D"</t>
  </si>
  <si>
    <t>0,8*0,7+2,0*(2,2+1,8) "602 E"</t>
  </si>
  <si>
    <t>0,8*0,7+2,0*(2,2+1,8) "602 F"</t>
  </si>
  <si>
    <t>0,8*0,71+2,0*(2,2+1,8) "602 G"</t>
  </si>
  <si>
    <t>0,8*0,61+2,0*(1,9+1,7) "602 H"</t>
  </si>
  <si>
    <t>0,8*0,7+2,0*(2,5+2,1) "602 I"</t>
  </si>
  <si>
    <t>0,8*0,7+2,0*(2,04+1,75) "602 J"</t>
  </si>
  <si>
    <t>66</t>
  </si>
  <si>
    <t>781111011</t>
  </si>
  <si>
    <t>Příprava podkladu před provedením obkladu oprášení (ometení) stěny</t>
  </si>
  <si>
    <t>-1540624380</t>
  </si>
  <si>
    <t>https://podminky.urs.cz/item/CS_URS_2025_02/781111011</t>
  </si>
  <si>
    <t>2,4*8,23+0,15*0,7-0,8*2,02 "102 A"</t>
  </si>
  <si>
    <t>2,4*9,21+0,15*1,0-0,8*2,02 "102 B"</t>
  </si>
  <si>
    <t>2,4*(7,39-1,0)+2,1*(0,3+1,0+0,3)+0,15*0,7-0,8*2,02 "202 A"</t>
  </si>
  <si>
    <t>2,4*(7,63-1,0)+2,1*(0,3+1,0+0,3)+0,15*0,7-0,8*2,02 "202 B"</t>
  </si>
  <si>
    <t>2,4*7,32+0,15*0,7-0,8*2,02 "202 C"</t>
  </si>
  <si>
    <t>2,4*(7,93-0,6)+2,1*(0,3+0,6+0,3)+0,15*1,0-0,8*2,02 "202 D"</t>
  </si>
  <si>
    <t>2,4*7,93+0,15*0,7-0,8*2,02 "202 E"</t>
  </si>
  <si>
    <t>2,4*7,93+0,15*0,7-0,8*2,02 "202 F"</t>
  </si>
  <si>
    <t>2,4*7,93+0,15*0,7-0,8*2,02 "202 G"</t>
  </si>
  <si>
    <t>2,4*6,92+0,15*0,7-0,8*2,02 "202 H"</t>
  </si>
  <si>
    <t>2,4*(8,54-1,0)+2,1*(0,34+1,0+0,34)+0,15*1,0-0,8*2,02 "202 I"</t>
  </si>
  <si>
    <t>2,4*7,58+0,15*0,7-0,8*2,02 "202 J"</t>
  </si>
  <si>
    <t>2,4*(7,39-1,0)+2,1*(0,3+1,0+0,3)+0,15*0,7-0,8*2,02 "302 A"</t>
  </si>
  <si>
    <t>2,4*(7,63-1,0)+2,1*(0,3+1,0+0,3)+0,15*0,7-0,8*2,02 "302 B"</t>
  </si>
  <si>
    <t>2,4*7,32+0,15*0,7-0,8*2,02 "302 C"</t>
  </si>
  <si>
    <t>2,4*(7,93-0,6)+2,1*(0,3+0,6+0,3)+0,15*1,0-0,8*2,02 "302 D"</t>
  </si>
  <si>
    <t>2,4*7,93+0,15*0,7-0,8*2,02 "302 E"</t>
  </si>
  <si>
    <t>2,4*7,93+0,15*0,7-0,8*2,02 "302 F"</t>
  </si>
  <si>
    <t>2,4*7,93+0,15*0,7-0,8*2,02 "302 G"</t>
  </si>
  <si>
    <t>2,4*6,92+0,15*0,7-0,8*2,02 "302 H"</t>
  </si>
  <si>
    <t>2,4*(8,54-1,0)+2,1*(0,34+1,0+0,34)+0,15*1,0-0,8*2,02 "302 I"</t>
  </si>
  <si>
    <t>2,4*7,58+0,15*0,7-0,8*2,02 "302 J"</t>
  </si>
  <si>
    <t>2,4*(7,39-1,0)+2,1*(0,3+1,0+0,3)+0,15*0,7-0,8*2,02 "402 A"</t>
  </si>
  <si>
    <t>2,4*(7,63-1,0)+2,1*(0,3+1,0+0,3)+0,15*0,7-0,8*2,02 "402 B"</t>
  </si>
  <si>
    <t>2,4*7,32+0,15*0,7-0,8*2,02 "402 C"</t>
  </si>
  <si>
    <t>2,4*(7,93-0,6)+2,1*(0,3+0,6+0,3)+0,15*1,0-0,8*2,02 "402 D"</t>
  </si>
  <si>
    <t>2,4*7,93+0,15*0,7-0,8*2,02 "402 E"</t>
  </si>
  <si>
    <t>2,4*7,93+0,15*0,7-0,8*2,02 "402 F"</t>
  </si>
  <si>
    <t>2,4*7,93+0,15*0,7-0,8*2,02 "402 G"</t>
  </si>
  <si>
    <t>2,4*6,92+0,15*0,7-0,8*2,02 "402 H"</t>
  </si>
  <si>
    <t>2,4*(8,54-1,0)+2,1*(0,34+1,0+0,34)+0,15*1,0-0,8*2,02 "402 I"</t>
  </si>
  <si>
    <t>2,4*7,58+0,15*0,7-0,8*2,02 "402 J"</t>
  </si>
  <si>
    <t>2,4*7,56+0,15*0,7-0,8*2,02 "502"</t>
  </si>
  <si>
    <t>2,4*(7,39-1,0)+2,1*(0,3+1,0+0,3)+0,15*0,7-0,8*2,02 "502 A"</t>
  </si>
  <si>
    <t>2,4*(7,63-1,0)+2,1*(0,3+1,0+0,3)+0,15*0,7-0,8*2,02 "502 B"</t>
  </si>
  <si>
    <t>2,4*7,32+0,15*0,7-0,8*2,02 "502 C"</t>
  </si>
  <si>
    <t>2,4*(7,93-0,6)+2,1*(0,3+0,6+0,3)+0,15*1,0-0,8*2,02 "502 D"</t>
  </si>
  <si>
    <t>2,4*7,93+0,15*0,7-0,8*2,02 "502 E"</t>
  </si>
  <si>
    <t>2,4*7,93+0,15*0,7-0,8*2,02 "502 F"</t>
  </si>
  <si>
    <t>2,4*7,93+0,15*0,7-0,8*2,02 "502 G"</t>
  </si>
  <si>
    <t>2,4*6,92+0,15*0,7-0,8*2,02 "502 H"</t>
  </si>
  <si>
    <t>2,4*(8,54-1,0)+2,1*(0,34+1,0+0,34)+0,15*1,0-0,8*2,02 "502 I"</t>
  </si>
  <si>
    <t>2,4*7,58+0,15*0,7-0,8*2,02 "502 J"</t>
  </si>
  <si>
    <t>2,4*7,56+0,15*0,7-0,8*2,02 "602"</t>
  </si>
  <si>
    <t>2,4*(7,39-1,0)+2,1*(0,3+1,0+0,3)+0,15*0,7-0,8*2,02 "602 A"</t>
  </si>
  <si>
    <t>2,4*(7,63-1,0)+2,1*(0,3+1,0+0,3)+0,15*0,7-0,8*2,02 "602 B"</t>
  </si>
  <si>
    <t>2,4*7,32+0,15*0,7-0,8*2,02 "602 C"</t>
  </si>
  <si>
    <t>2,4*(7,93-0,6)+2,1*(0,3+0,6+0,3)+0,15*1,0-0,8*2,02 "602 D"</t>
  </si>
  <si>
    <t>2,4*7,93+0,15*0,7-0,8*2,02 "602 E"</t>
  </si>
  <si>
    <t>2,4*7,93+0,15*0,7-0,8*2,02 "602 F"</t>
  </si>
  <si>
    <t>2,4*7,93+0,15*0,7-0,8*2,02 "602 G"</t>
  </si>
  <si>
    <t>2,4*6,92+0,15*0,7-0,8*2,02 "602 H"</t>
  </si>
  <si>
    <t>2,4*(8,54-1,0)+2,1*(0,34+1,0+0,34)+0,15*1,0-0,8*2,02 "602 I"</t>
  </si>
  <si>
    <t>2,4*7,58+0,15*0,7-0,8*2,02 "602 J"</t>
  </si>
  <si>
    <t>67</t>
  </si>
  <si>
    <t>781121011</t>
  </si>
  <si>
    <t>Příprava podkladu před provedením obkladu nátěr penetrační na stěnu</t>
  </si>
  <si>
    <t>1636888451</t>
  </si>
  <si>
    <t>https://podminky.urs.cz/item/CS_URS_2025_02/781121011</t>
  </si>
  <si>
    <t>68</t>
  </si>
  <si>
    <t>781131112</t>
  </si>
  <si>
    <t>Izolace stěny pod obklad izolace nátěrem nebo stěrkou ve dvou vrstvách</t>
  </si>
  <si>
    <t>440643482</t>
  </si>
  <si>
    <t>https://podminky.urs.cz/item/CS_URS_2025_02/781131112</t>
  </si>
  <si>
    <t>0,3*(8,23-0,8-1,2-1,2)+2,0*(1,2+1,2) "102 A"</t>
  </si>
  <si>
    <t>0,3*(9,21-0,8-1,2-1,2)+2,0*(1,2+1,2) "102 B"</t>
  </si>
  <si>
    <t>0,3*(7,99-0,8-1,2-1,2)+2,0*(1,2+1,2) "202 A"</t>
  </si>
  <si>
    <t>0,3*(8,23-0,8-1,2-1,2)+2,0*(1,2+1,2) "202 B"</t>
  </si>
  <si>
    <t>0,3*(7,32-0,8-1,2-1,2)+2,0*(1,2+1,2) "202 C"</t>
  </si>
  <si>
    <t>0,3*(8,53-0,8-1,2-1,2)+2,0*(1,2+1,2) "202 D"</t>
  </si>
  <si>
    <t>0,3*(7,93-0,8-1,2-1,2)+2,0*(1,2+1,2) "202 E"</t>
  </si>
  <si>
    <t>0,3*(7,93-0,8-1,2-1,2)+2,0*(1,2+1,2) "202 F"</t>
  </si>
  <si>
    <t>0,3*(7,93-0,8-1,2-1,2)+2,0*(1,2+1,2) "202 G"</t>
  </si>
  <si>
    <t>0,3*(6,92-0,8-1,2-1,2)+2,0*(1,2+1,2) "202 H"</t>
  </si>
  <si>
    <t>0,3*(9,21-0,8-1,2-1,2)+2,0*(1,2+1,2) "202 I"</t>
  </si>
  <si>
    <t>0,3*(7,58-0,8-1,2-1,2)+2,0*(1,2+1,2) "202 J"</t>
  </si>
  <si>
    <t>0,3*(7,99-0,8-1,2-1,2)+2,0*(1,2+1,2) "302 A"</t>
  </si>
  <si>
    <t>0,3*(8,23-0,8-1,2-1,2)+2,0*(1,2+1,2) "302 B"</t>
  </si>
  <si>
    <t>0,3*(7,32-0,8-1,2-1,2)+2,0*(1,2+1,2) "302 C"</t>
  </si>
  <si>
    <t>0,3*(8,53-0,8-1,2-1,2)+2,0*(1,2+1,2) "302 D"</t>
  </si>
  <si>
    <t>0,3*(7,93-0,8-1,2-1,2)+2,0*(1,2+1,2) "302 E"</t>
  </si>
  <si>
    <t>0,3*(7,93-0,8-1,2-1,2)+2,0*(1,2+1,2) "302 F"</t>
  </si>
  <si>
    <t>0,3*(7,93-0,8-1,2-1,2)+2,0*(1,2+1,2) "302 G"</t>
  </si>
  <si>
    <t>0,3*(6,92-0,8-1,2-1,2)+2,0*(1,2+1,2) "302 H"</t>
  </si>
  <si>
    <t>0,3*(9,21-0,8-1,2-1,2)+2,0*(1,2+1,2) "302 I"</t>
  </si>
  <si>
    <t>0,3*(7,58-0,8-1,2-1,2)+2,0*(1,2+1,2) "302 J"</t>
  </si>
  <si>
    <t>0,3*(7,99-0,8-1,2-1,2)+2,0*(1,2+1,2) "402 A"</t>
  </si>
  <si>
    <t>0,3*(8,23-0,8-1,2-1,2)+2,0*(1,2+1,2) "402 B"</t>
  </si>
  <si>
    <t>0,3*(7,32-0,8-1,2-1,2)+2,0*(1,2+1,2) "402 C"</t>
  </si>
  <si>
    <t>0,3*(8,53-0,8-1,2-1,2)+2,0*(1,2+1,2) "402 D"</t>
  </si>
  <si>
    <t>0,3*(7,93-0,8-1,2-1,2)+2,0*(1,2+1,2) "402 E"</t>
  </si>
  <si>
    <t>0,3*(7,93-0,8-1,2-1,2)+2,0*(1,2+1,2) "402 F"</t>
  </si>
  <si>
    <t>0,3*(7,93-0,8-1,2-1,2)+2,0*(1,2+1,2) "402 G"</t>
  </si>
  <si>
    <t>0,3*(6,92-0,8-1,2-1,2)+2,0*(1,2+1,2) "402 H"</t>
  </si>
  <si>
    <t>0,3*(9,21-0,8-1,2-1,2)+2,0*(1,2+1,2) "402 I"</t>
  </si>
  <si>
    <t>0,3*(7,58-0,8-1,2-1,2)+2,0*(1,2+1,2) "402 J"</t>
  </si>
  <si>
    <t>0,3*(7,56-0,8-1,2-1,2)+2,0*(1,2+1,2) "502"</t>
  </si>
  <si>
    <t>0,3*(7,99-0,8-1,2-1,2)+2,0*(1,2+1,2) "502 A"</t>
  </si>
  <si>
    <t>0,3*(8,23-0,8-1,2-1,2)+2,0*(1,2+1,2) "502 B"</t>
  </si>
  <si>
    <t>0,3*(7,32-0,8-1,2-1,2)+2,0*(1,2+1,2) "502 C"</t>
  </si>
  <si>
    <t>0,3*(8,53-0,8-1,2-1,2)+2,0*(1,2+1,2) "502 D"</t>
  </si>
  <si>
    <t>0,3*(7,93-0,8-1,2-1,2)+2,0*(1,2+1,2) "502 E"</t>
  </si>
  <si>
    <t>0,3*(7,93-0,8-1,2-1,2)+2,0*(1,2+1,2) "502 F"</t>
  </si>
  <si>
    <t>0,3*(7,93-0,8-1,2-1,2)+2,0*(1,2+1,2) "502 G"</t>
  </si>
  <si>
    <t>0,3*(6,92-0,8-1,2-1,2)+2,0*(1,2+1,2) "502 H"</t>
  </si>
  <si>
    <t>0,3*(9,21-0,8-1,2-1,2)+2,0*(1,2+1,2) "502 I"</t>
  </si>
  <si>
    <t>0,3*(7,58-0,8-1,2-1,2)+2,0*(1,2+1,2) "502 J"</t>
  </si>
  <si>
    <t>0,3*(7,56-0,8-1,2-1,2)+2,0*(1,2+1,2) "602"</t>
  </si>
  <si>
    <t>0,3*(7,99-0,8-1,2-1,2)+2,0*(1,2+1,2) "602 A"</t>
  </si>
  <si>
    <t>0,3*(8,23-0,8-1,2-1,2)+2,0*(1,2+1,2) "602 B"</t>
  </si>
  <si>
    <t>0,3*(7,32-0,8-1,2-1,2)+2,0*(1,2+1,2) "602 C"</t>
  </si>
  <si>
    <t>0,3*(8,53-0,8-1,2-1,2)+2,0*(1,2+1,2) "602 D"</t>
  </si>
  <si>
    <t>0,3*(7,93-0,8-1,2-1,2)+2,0*(1,2+1,2) "602 E"</t>
  </si>
  <si>
    <t>0,3*(7,93-0,8-1,2-1,2)+2,0*(1,2+1,2) "602 F"</t>
  </si>
  <si>
    <t>0,3*(7,93-0,8-1,2-1,2)+2,0*(1,2+1,2) "602 G"</t>
  </si>
  <si>
    <t>0,3*(6,92-0,8-1,2-1,2)+2,0*(1,2+1,2) "602 H"</t>
  </si>
  <si>
    <t>0,3*(9,21-0,8-1,2-1,2)+2,0*(1,2+1,2) "602 I"</t>
  </si>
  <si>
    <t>0,3*(7,58-0,8-1,2-1,2)+2,0*(1,2+1,2) "602 J"</t>
  </si>
  <si>
    <t>69</t>
  </si>
  <si>
    <t>781131232</t>
  </si>
  <si>
    <t>Izolace stěny pod obklad izolace těsnícími izolačními pásy pro styčné nebo dilatační spáry</t>
  </si>
  <si>
    <t>831502905</t>
  </si>
  <si>
    <t>https://podminky.urs.cz/item/CS_URS_2025_02/781131232</t>
  </si>
  <si>
    <t>0,3*7+2,0 "102 A"</t>
  </si>
  <si>
    <t>0,3*7+2,0 "102 B"</t>
  </si>
  <si>
    <t>0,3*9+2,0 "202 A"</t>
  </si>
  <si>
    <t>0,3*7+2,0 "202 B"</t>
  </si>
  <si>
    <t>0,3*5+2,0 "202 C"</t>
  </si>
  <si>
    <t>0,3*7+2,0 "202 D"</t>
  </si>
  <si>
    <t>0,3*5+2,0 "202 E"</t>
  </si>
  <si>
    <t>0,3*5+2,0 "202 F"</t>
  </si>
  <si>
    <t>0,3*5+2,0 "202 G"</t>
  </si>
  <si>
    <t>0,3*5+2,0 "202 H"</t>
  </si>
  <si>
    <t>0,3*7+2,0 "202 I"</t>
  </si>
  <si>
    <t>0,3*5+2,0 "202 J"</t>
  </si>
  <si>
    <t>0,3*9+2,0 "302 A"</t>
  </si>
  <si>
    <t>0,3*7+2,0 "302 B"</t>
  </si>
  <si>
    <t>0,3*5+2,0 "302 C"</t>
  </si>
  <si>
    <t>0,3*7+2,0 "302 D"</t>
  </si>
  <si>
    <t>0,3*5+2,0 "302 E"</t>
  </si>
  <si>
    <t>0,3*5+2,0 "302 F"</t>
  </si>
  <si>
    <t>0,3*5+2,0 "302 G"</t>
  </si>
  <si>
    <t>0,3*5+2,0 "302 H"</t>
  </si>
  <si>
    <t>0,3*7+2,0 "302 I"</t>
  </si>
  <si>
    <t>0,3*5+2,0 "302 J"</t>
  </si>
  <si>
    <t>0,3*9+2,0 "402 A"</t>
  </si>
  <si>
    <t>0,3*7+2,0 "402 B"</t>
  </si>
  <si>
    <t>0,3*5+2,0 "402 C"</t>
  </si>
  <si>
    <t>0,3*7+2,0 "402 D"</t>
  </si>
  <si>
    <t>0,3*5+2,0 "402 E"</t>
  </si>
  <si>
    <t>0,3*5+2,0 "402 F"</t>
  </si>
  <si>
    <t>0,3*5+2,0 "402 G"</t>
  </si>
  <si>
    <t>0,3*5+2,0 "402 H"</t>
  </si>
  <si>
    <t>0,3*7+2,0 "402 I"</t>
  </si>
  <si>
    <t>0,3*5+2,0 "402 J"</t>
  </si>
  <si>
    <t>0,3*5+2,0 "502"</t>
  </si>
  <si>
    <t>0,3*9+2,0 "502 A"</t>
  </si>
  <si>
    <t>0,3*7+2,0 "502 B"</t>
  </si>
  <si>
    <t>0,3*5+2,0 "502 C"</t>
  </si>
  <si>
    <t>0,3*7+2,0 "502 D"</t>
  </si>
  <si>
    <t>0,3*5+2,0 "502 E"</t>
  </si>
  <si>
    <t>0,3*5+2,0 "502 F"</t>
  </si>
  <si>
    <t>0,3*5+2,0 "502 G"</t>
  </si>
  <si>
    <t>0,3*5+2,0 "502 H"</t>
  </si>
  <si>
    <t>0,3*7+2,0 "502 I"</t>
  </si>
  <si>
    <t>0,3*5+2,0 "502 J"</t>
  </si>
  <si>
    <t>0,3*5+2,0 "602"</t>
  </si>
  <si>
    <t>0,3*9+2,0 "602 A"</t>
  </si>
  <si>
    <t>0,3*7+2,0 "602 B"</t>
  </si>
  <si>
    <t>0,3*5+2,0 "602 C"</t>
  </si>
  <si>
    <t>0,3*7+2,0 "602 D"</t>
  </si>
  <si>
    <t>0,3*5+2,0 "602 E"</t>
  </si>
  <si>
    <t>0,3*5+2,0 "602 F"</t>
  </si>
  <si>
    <t>0,3*5+2,0 "602 G"</t>
  </si>
  <si>
    <t>0,3*5+2,0 "602 H"</t>
  </si>
  <si>
    <t>0,3*7+2,0 "602 I"</t>
  </si>
  <si>
    <t>0,3*5+2,0 "602 J"</t>
  </si>
  <si>
    <t>70</t>
  </si>
  <si>
    <t>781474153</t>
  </si>
  <si>
    <t>Montáž keramických obkladů stěn lepených cementovým flexibilním lepidlem hladkých přes 2 do 4 ks/m2</t>
  </si>
  <si>
    <t>203472283</t>
  </si>
  <si>
    <t>https://podminky.urs.cz/item/CS_URS_2025_02/781474153</t>
  </si>
  <si>
    <t>71</t>
  </si>
  <si>
    <t>59761713</t>
  </si>
  <si>
    <t>obklad keramický nemrazuvzdorný povrch hladký/matný tl do 10mm přes 2 do 4ks/m2</t>
  </si>
  <si>
    <t>400277888</t>
  </si>
  <si>
    <t>942,885*1,15</t>
  </si>
  <si>
    <t>72</t>
  </si>
  <si>
    <t>781492211</t>
  </si>
  <si>
    <t>Obklad - dokončující práce montáž profilu lepeného flexibilním cementovým lepidlem rohového</t>
  </si>
  <si>
    <t>-306141472</t>
  </si>
  <si>
    <t>https://podminky.urs.cz/item/CS_URS_2025_02/781492211</t>
  </si>
  <si>
    <t>1,2+0,7+0,15+2,4 "102 A"</t>
  </si>
  <si>
    <t>1,2+1,0+0,15+2,4 "102 B"</t>
  </si>
  <si>
    <t>1,2+0,7+0,15+2,1+1,0+2,1 "202 A"</t>
  </si>
  <si>
    <t>1,2+0,7+0,15+2,1+1,0+2,1 "202 B"</t>
  </si>
  <si>
    <t>1,2+0,7+0,15 "202 C"</t>
  </si>
  <si>
    <t>1,2+1,0+0,15+2,1+0,6 "202 D"</t>
  </si>
  <si>
    <t>1,2+0,7+0,15 "202 E"</t>
  </si>
  <si>
    <t>1,2+0,7+0,15 "202 F"</t>
  </si>
  <si>
    <t>1,2+0,7+0,15 "202 G"</t>
  </si>
  <si>
    <t>1,2+0,7+0,15 "202 H"</t>
  </si>
  <si>
    <t>1,2+1,0+0,15+2,1+1,0 "202 I"</t>
  </si>
  <si>
    <t>1,2+0,7+0,15 "202 J"</t>
  </si>
  <si>
    <t>1,2+0,7+0,15+2,1+1,0+2,1 "302 A"</t>
  </si>
  <si>
    <t>1,2+0,7+0,15+2,1+1,0+2,1 "302 B"</t>
  </si>
  <si>
    <t>1,2+0,7+0,15 "302 C"</t>
  </si>
  <si>
    <t>1,2+1,0+0,15+2,1+0,6 "302 D"</t>
  </si>
  <si>
    <t>1,2+0,7+0,15 "302 E"</t>
  </si>
  <si>
    <t>1,2+0,7+0,15 "302 F"</t>
  </si>
  <si>
    <t>1,2+0,7+0,15 "302 G"</t>
  </si>
  <si>
    <t>1,2+0,7+0,15 "302 H"</t>
  </si>
  <si>
    <t>1,2+1,0+0,15+2,1+1,0 "302 I"</t>
  </si>
  <si>
    <t>1,2+0,7+0,15 "302 J"</t>
  </si>
  <si>
    <t>1,2+0,7+0,15+2,1+1,0+2,1 "402 A"</t>
  </si>
  <si>
    <t>1,2+0,7+0,15+2,1+1,0+2,1 "402 B"</t>
  </si>
  <si>
    <t>1,2+0,7+0,15 "402 C"</t>
  </si>
  <si>
    <t>1,2+1,0+0,15+2,1+0,6 "402 D"</t>
  </si>
  <si>
    <t>1,2+0,7+0,15 "402 E"</t>
  </si>
  <si>
    <t>1,2+0,7+0,15 "402 F"</t>
  </si>
  <si>
    <t>1,2+0,7+0,15 "402 G"</t>
  </si>
  <si>
    <t>1,2+0,7+0,15 "402 H"</t>
  </si>
  <si>
    <t>1,2+1,0+0,15+2,1+1,0 "402 I"</t>
  </si>
  <si>
    <t>1,2+0,7+0,15 "402 J"</t>
  </si>
  <si>
    <t>1,2+0,7+0,15 "502"</t>
  </si>
  <si>
    <t>1,2+0,7+0,15+2,1+1,0+2,1 "502 A"</t>
  </si>
  <si>
    <t>1,2+0,7+0,15+2,1+1,0+2,1 "502 B"</t>
  </si>
  <si>
    <t>1,2+0,7+0,15 "502 C"</t>
  </si>
  <si>
    <t>1,2+1,0+0,15+2,1+0,6 "502 D"</t>
  </si>
  <si>
    <t>1,2+0,7+0,15 "502 E"</t>
  </si>
  <si>
    <t>1,2+0,7+0,15 "502 F"</t>
  </si>
  <si>
    <t>1,2+0,7+0,15 "502 G"</t>
  </si>
  <si>
    <t>1,2+0,7+0,15 "502 H"</t>
  </si>
  <si>
    <t>1,2+1,0+0,15+2,1+1,0 "502 I"</t>
  </si>
  <si>
    <t>1,2+0,7+0,15 "502 J"</t>
  </si>
  <si>
    <t>1,2+0,7+0,15 "602"</t>
  </si>
  <si>
    <t>1,2+0,7+0,15+2,1+1,0+2,1 "602 A"</t>
  </si>
  <si>
    <t>1,2+0,7+0,15+2,1+1,0+2,1 "602 B"</t>
  </si>
  <si>
    <t>1,2+0,7+0,15 "602 C"</t>
  </si>
  <si>
    <t>1,2+1,0+0,15+2,1+0,6 "602 D"</t>
  </si>
  <si>
    <t>1,2+0,7+0,15 "602 E"</t>
  </si>
  <si>
    <t>1,2+0,7+0,15 "602 F"</t>
  </si>
  <si>
    <t>1,2+0,7+0,15 "602 G"</t>
  </si>
  <si>
    <t>1,2+0,7+0,15 "602 H"</t>
  </si>
  <si>
    <t>1,2+1,0+0,15+2,1+1,0 "602 I"</t>
  </si>
  <si>
    <t>1,2+0,7+0,15 "602 J"</t>
  </si>
  <si>
    <t>73</t>
  </si>
  <si>
    <t>19416012</t>
  </si>
  <si>
    <t>lišta ukončovací nerezová 10mm</t>
  </si>
  <si>
    <t>1428302677</t>
  </si>
  <si>
    <t>199,8*1,15</t>
  </si>
  <si>
    <t>74</t>
  </si>
  <si>
    <t>781495115</t>
  </si>
  <si>
    <t>Obklad - dokončující práce ostatní práce spárování silikonem</t>
  </si>
  <si>
    <t>2034537568</t>
  </si>
  <si>
    <t>https://podminky.urs.cz/item/CS_URS_2025_02/781495115</t>
  </si>
  <si>
    <t>2,4*5+1,2+0,7+0,15 "102 A"</t>
  </si>
  <si>
    <t>2,4*5+1,2+1,0+0,15 "102 B"</t>
  </si>
  <si>
    <t>2,4*4+2,1*2+1,2+0,7+0,15 "202 A"</t>
  </si>
  <si>
    <t>2,4*4+2,1+1,2+0,7+0,15 "202 B"</t>
  </si>
  <si>
    <t>2,4*4+1,2+0,7+0,15 "202 C"</t>
  </si>
  <si>
    <t>2,4*4+2,1+1,2+1,0+0,15 "202 D"</t>
  </si>
  <si>
    <t>2,4*4+1,2+0,7+0,15 "202 E"</t>
  </si>
  <si>
    <t>2,4*4+1,2+0,7+0,15 "202 F"</t>
  </si>
  <si>
    <t>2,4*4+1,2+0,7+0,15 "202 G"</t>
  </si>
  <si>
    <t>2,4*4+1,2+0,7+0,15 "202 H"</t>
  </si>
  <si>
    <t>2,4*4+2,1+1,2+1,0+0,15 "202 I"</t>
  </si>
  <si>
    <t>2,4*4+1,2+0,7+0,15 "202 J"</t>
  </si>
  <si>
    <t>2,4*4+2,1*2+1,2+0,7+0,15 "302 A"</t>
  </si>
  <si>
    <t>2,4*4+2,1+1,2+0,7+0,15 "302 B"</t>
  </si>
  <si>
    <t>2,4*4+1,2+0,7+0,15 "302 C"</t>
  </si>
  <si>
    <t>2,4*4+2,1+1,2+1,0+0,15 "302 D"</t>
  </si>
  <si>
    <t>2,4*4+1,2+0,7+0,15 "302 E"</t>
  </si>
  <si>
    <t>2,4*4+1,2+0,7+0,15 "302 F"</t>
  </si>
  <si>
    <t>2,4*4+1,2+0,7+0,15 "302 G"</t>
  </si>
  <si>
    <t>2,4*4+1,2+0,7+0,15 "302 H"</t>
  </si>
  <si>
    <t>2,4*4+2,1+1,2+1,0+0,15 "302 I"</t>
  </si>
  <si>
    <t>2,4*4+1,2+0,7+0,15 "302 J"</t>
  </si>
  <si>
    <t>2,4*4+2,1*2+1,2+0,7+0,15 "402 A"</t>
  </si>
  <si>
    <t>2,4*4+2,1+1,2+0,7+0,15 "402 B"</t>
  </si>
  <si>
    <t>2,4*4+1,2+0,7+0,15 "402 C"</t>
  </si>
  <si>
    <t>2,4*4+2,1+1,2+1,0+0,15 "402 D"</t>
  </si>
  <si>
    <t>2,4*4+1,2+0,7+0,15 "402 E"</t>
  </si>
  <si>
    <t>2,4*4+1,2+0,7+0,15 "402 F"</t>
  </si>
  <si>
    <t>2,4*4+1,2+0,7+0,15 "402 G"</t>
  </si>
  <si>
    <t>2,4*4+1,2+0,7+0,15 "402 H"</t>
  </si>
  <si>
    <t>2,4*4+2,1+1,2+1,0+0,15 "402 I"</t>
  </si>
  <si>
    <t>2,4*4+1,2+0,7+0,15 "402 J"</t>
  </si>
  <si>
    <t>2,4*4+1,2+0,7+0,15 "502"</t>
  </si>
  <si>
    <t>2,4*4+2,1*2+1,2+0,7+0,15 "502 A"</t>
  </si>
  <si>
    <t>2,4*4+2,1+1,2+0,7+0,15 "502 B"</t>
  </si>
  <si>
    <t>2,4*4+1,2+0,7+0,15 "502 C"</t>
  </si>
  <si>
    <t>2,4*4+2,1+1,2+1,0+0,15 "502 D"</t>
  </si>
  <si>
    <t>2,4*4+1,2+0,7+0,15 "502 E"</t>
  </si>
  <si>
    <t>2,4*4+1,2+0,7+0,15 "502 F"</t>
  </si>
  <si>
    <t>2,4*4+1,2+0,7+0,15 "502 G"</t>
  </si>
  <si>
    <t>2,4*4+1,2+0,7+0,15 "502 H"</t>
  </si>
  <si>
    <t>2,4*4+2,1+1,2+1,0+0,15 "502 I"</t>
  </si>
  <si>
    <t>2,4*4+1,2+0,7+0,15 "502 J"</t>
  </si>
  <si>
    <t>2,4*4+1,2+0,7+0,15 "602"</t>
  </si>
  <si>
    <t>2,4*4+2,1*2+1,2+0,7+0,15 "602 A"</t>
  </si>
  <si>
    <t>2,4*4+2,1+1,2+0,7+0,15 "602 B"</t>
  </si>
  <si>
    <t>2,4*4+1,2+0,7+0,15 "602 C"</t>
  </si>
  <si>
    <t>2,4*4+2,1+1,2+1,0+0,15 "602 D"</t>
  </si>
  <si>
    <t>2,4*4+1,2+0,7+0,15 "602 E"</t>
  </si>
  <si>
    <t>2,4*4+1,2+0,7+0,15 "602 F"</t>
  </si>
  <si>
    <t>2,4*4+1,2+0,7+0,15 "602 G"</t>
  </si>
  <si>
    <t>2,4*4+1,2+0,7+0,15 "602 H"</t>
  </si>
  <si>
    <t>2,4*4+2,1+1,2+1,0+0,15 "602 I"</t>
  </si>
  <si>
    <t>2,4*4+1,2+0,7+0,15 "602 J"</t>
  </si>
  <si>
    <t>75</t>
  </si>
  <si>
    <t>781495211</t>
  </si>
  <si>
    <t>Čištění vnitřních ploch po provedení obkladu stěn chemickými prostředky</t>
  </si>
  <si>
    <t>1720018211</t>
  </si>
  <si>
    <t>https://podminky.urs.cz/item/CS_URS_2025_02/781495211</t>
  </si>
  <si>
    <t>76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</si>
  <si>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</si>
  <si>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</si>
  <si>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1765343558</t>
  </si>
  <si>
    <t>https://podminky.urs.cz/item/CS_URS_2025_02/998781123</t>
  </si>
  <si>
    <t>784</t>
  </si>
  <si>
    <t>Dokončovací práce - malby a tapety</t>
  </si>
  <si>
    <t>77</t>
  </si>
  <si>
    <t>784121001</t>
  </si>
  <si>
    <t>Oškrabání malby v místnostech výšky do 3,80 m</t>
  </si>
  <si>
    <t>-75084197</t>
  </si>
  <si>
    <t>https://podminky.urs.cz/item/CS_URS_2025_02/784121001</t>
  </si>
  <si>
    <t>3033,194 "omítky stěn"</t>
  </si>
  <si>
    <t>843,62 "omítky stropů"</t>
  </si>
  <si>
    <t>942,885-457,058 "koupelny"</t>
  </si>
  <si>
    <t>78</t>
  </si>
  <si>
    <t>784111001</t>
  </si>
  <si>
    <t>Oprášení (ometení) podkladu v místnostech výšky do 3,80 m</t>
  </si>
  <si>
    <t>-822232011</t>
  </si>
  <si>
    <t>https://podminky.urs.cz/item/CS_URS_2025_02/784111001</t>
  </si>
  <si>
    <t>375,11 "SDK podhledy"</t>
  </si>
  <si>
    <t>79</t>
  </si>
  <si>
    <t>784181101</t>
  </si>
  <si>
    <t>Penetrace podkladu jednonásobná základní akrylátová bezbarvá v místnostech výšky do 3,80 m</t>
  </si>
  <si>
    <t>-1123174850</t>
  </si>
  <si>
    <t>https://podminky.urs.cz/item/CS_URS_2025_02/784181101</t>
  </si>
  <si>
    <t>80</t>
  </si>
  <si>
    <t>784211101</t>
  </si>
  <si>
    <t>Malby z malířských směsí oděruvzdorných za mokra dvojnásobné, bílé za mokra oděruvzdorné výborně v místnostech výšky do 3,80 m</t>
  </si>
  <si>
    <t>-566160090</t>
  </si>
  <si>
    <t>https://podminky.urs.cz/item/CS_URS_2025_02/784211101</t>
  </si>
  <si>
    <t>02 - ZTI a VZT</t>
  </si>
  <si>
    <t>D1 - Zdravotechnika - vnitřní kanalizace</t>
  </si>
  <si>
    <t>D2 - Zdravotechnika - vnitřní vodovod</t>
  </si>
  <si>
    <t xml:space="preserve">D3 - Zdravotechnika - zařizovací předměty, armatury </t>
  </si>
  <si>
    <t>D4 - Vzduchotechnika</t>
  </si>
  <si>
    <t>D1</t>
  </si>
  <si>
    <t>Zdravotechnika - vnitřní kanalizace</t>
  </si>
  <si>
    <t>Pol103</t>
  </si>
  <si>
    <t>Potrubí HT připojovací do D 50, vč. nezbytných kolen, odboček, redukcí a montáže</t>
  </si>
  <si>
    <t>Pol104</t>
  </si>
  <si>
    <t>Potrubí odhlučněné DN 75, Dodávka a montáž odhlučněného kanalizačního potrubí DN 75 z minerálně plněného PP/PE, včetně kompletního systému tvarovek, objímek s protihlukovou vložkou a upevnění dle projektové dokumentacevč. nezbytných kolen, odboček, redukcí a montáže</t>
  </si>
  <si>
    <t>Pol105</t>
  </si>
  <si>
    <t>Potrubí odhlučněné DN 110, Dodávka a montáž odhlučněného kanalizačního potrubí DN 110 z minerálně plněného PP/PE, včetně kompletního systému tvarovek, objímek s protihlukovou vložkou a upevnění dle projektové dokumentacevč. nezbytných kolen, odboček, redukcí a montáže</t>
  </si>
  <si>
    <t>Pol106</t>
  </si>
  <si>
    <t>Suchý sifon pro odvod kondenzátu DN 32–40, Dodávka a montáž suchého sifonu pro odvod kondenzátu, včetně příslušenství a napojení na kanalizaci</t>
  </si>
  <si>
    <t>ks</t>
  </si>
  <si>
    <t>Pol107</t>
  </si>
  <si>
    <t>Napojení na stávající potrubí do DN100/Vsazení odbočky na stávající ležaté kanalizace vedené v kolektoru Dodávka a montáž odbočky do stávajícího kanalizačního potrubí DN 100 vedeného v kolektoru, včetně vyřezání potrubí, vsazení tvarovky, napojení spojkami, zajištění těsnosti a obnovení provozuschopnosti.</t>
  </si>
  <si>
    <t>Pol108</t>
  </si>
  <si>
    <t>Tepelná izolace kanalizačního potrubí do DN 75vedeného v nejvyšším NP, Dodávka a montáž tepelné izolace kanalizačního potrubí DN 75 z kaučuku tl. min. 13 mm (např. Armaflex, K-Flex), včetně ochranného pláště dle prostředí a detailů napojení.</t>
  </si>
  <si>
    <t>bm</t>
  </si>
  <si>
    <t>Pol109</t>
  </si>
  <si>
    <t>Tepelná izolace kanalizačního potrubí do DN 110 vedeného v nejvyšším NP, Dodávka a montáž tepelné izolace kanalizačního potrubí DN 110 z kaučuku tl. min. 13 mm (např. Armaflex, K-Flex), včetně ochranného pláště dle prostředí a detailů napojení.</t>
  </si>
  <si>
    <t>Pol110</t>
  </si>
  <si>
    <t>Prostup střešní konstrukcí pro potrubí DN 75, včetně vybourání, osazení manžety, těsnění a začištění dle PD.</t>
  </si>
  <si>
    <t>Pol111</t>
  </si>
  <si>
    <t>Prostup střešní konstrukcí pro potrubí DN 110, včetně vybourání, osazení manžety, těsnění a začištění dle PD.</t>
  </si>
  <si>
    <t>Pol112</t>
  </si>
  <si>
    <t>odávka a montáž větrací hlavice DN 75 na střeše, včetně napojení na potrubí a utěsnění prostupu.</t>
  </si>
  <si>
    <t>Pol113</t>
  </si>
  <si>
    <t>odávka a montáž větrací hlavice DN 100 na střeše, včetně napojení na potrubí a utěsnění prostupu.</t>
  </si>
  <si>
    <t>Pol114</t>
  </si>
  <si>
    <t>Utěsnění původního prostupu po odvětrání splaškové kanalizace včetně demontáže zbylých částí potrubí, vyplnění a utěsnění prostupu střešní konstrukcí, případně prověření a využití stávajícího prostupu pro nové odvětrání</t>
  </si>
  <si>
    <t>Pol115</t>
  </si>
  <si>
    <t>Vyvedení odpadních výpustek D 40 x 1,8 (pro umyvadlo, dřez)</t>
  </si>
  <si>
    <t>Pol116</t>
  </si>
  <si>
    <t>Vyvedení odpadních výpustek D 50 x 1,8 (sprcha)</t>
  </si>
  <si>
    <t>Pol117</t>
  </si>
  <si>
    <t>Vyvedení odpadních výpustek D 110 x 2,3 (wc)</t>
  </si>
  <si>
    <t>Pol118</t>
  </si>
  <si>
    <t>Vysekání rýh ve zdi cihelné 10 x 10 cm</t>
  </si>
  <si>
    <t>Pol119</t>
  </si>
  <si>
    <t>Začištění drážky, konečná úprava</t>
  </si>
  <si>
    <t>Pol120</t>
  </si>
  <si>
    <t>Zkouška těsnosti potrubí kanalizace vodou do DN 125</t>
  </si>
  <si>
    <t>Pol121</t>
  </si>
  <si>
    <t>Revizní dvířka, pod dlažbu (na silikon)</t>
  </si>
  <si>
    <t>Pol122</t>
  </si>
  <si>
    <t>Čistící kus DN75</t>
  </si>
  <si>
    <t>Pol123</t>
  </si>
  <si>
    <t>Čistící kus DN100</t>
  </si>
  <si>
    <t>Pol124</t>
  </si>
  <si>
    <t>Demontáž stávajícího potrubí + ekologická likvidace</t>
  </si>
  <si>
    <t>Pol125</t>
  </si>
  <si>
    <t>Protipožární utěsnění prostupu kruhového kanalizačního potrubí DN 50 ve stropní konstrukci do požadované klasifikace (např. EI 60–EI 120) pomocí certifikovaného systému (minerální desky/tmel/omítka), včetně označení štítkem a protokolu o provedení</t>
  </si>
  <si>
    <t>Pol126</t>
  </si>
  <si>
    <t>Protipožární utěsnění prostupu kruhového kanalizačního potrubí DN 75 ve stropní konstrukci v šachtě do požadované klasifikace (např. EI 60–EI 120) pomocí certifikovaného systému (minerální desky/tmel/omítka), včetně označení štítkem a protokolu o provedení</t>
  </si>
  <si>
    <t>Pol127</t>
  </si>
  <si>
    <t>Protipožární utěsnění prostupu kruhového kanalizačního potrubí DN 110 ve stropní konstrukci v šachtě do požadované klasifikace (např. EI 60–EI 120) pomocí certifikovaného systému (minerální desky/tmel/omítka), včetně označení štítkem a protokolu o provedení</t>
  </si>
  <si>
    <t>Pol128</t>
  </si>
  <si>
    <t>Dodávka a montáž odhlučněných objímek DN 50 včetně kotevního a těsnícího materiálu</t>
  </si>
  <si>
    <t>Pol129</t>
  </si>
  <si>
    <t>Dodávka a montáž odhlučněných objímek DN 110 včetně kotevního a těsnícího materiálu</t>
  </si>
  <si>
    <t>Pol130</t>
  </si>
  <si>
    <t>Přesun hmot, doprava, režie - stanovený procentní sazbou</t>
  </si>
  <si>
    <t>D2</t>
  </si>
  <si>
    <t>Zdravotechnika - vnitřní vodovod</t>
  </si>
  <si>
    <t>Pol131</t>
  </si>
  <si>
    <t>Potrubí vícevrstvé vodov.PP-RCT/PP-RCT+CF/PP-RCT CARBO Instaplast, polyfuzně svařené, D 20 x 2,8 mm</t>
  </si>
  <si>
    <t>Pol132</t>
  </si>
  <si>
    <t>Potrubí vícevrstvé vodov.PP-RCT/PP-RCT+CF/PP-RCT CARBO Instaplast, polyfuzně svařené, D 25 x 3,5 mm</t>
  </si>
  <si>
    <t>Pol133</t>
  </si>
  <si>
    <t>Izolace návleková tl. stěny 13 mm vnitřní průměr 20 mm</t>
  </si>
  <si>
    <t>Pol134</t>
  </si>
  <si>
    <t>Izolace návleková tl. stěny 13 mm vnitřní průměr 25 mm</t>
  </si>
  <si>
    <t>Pol135</t>
  </si>
  <si>
    <t>Izolace návleková tl. stěny 20 mm vnitřní průměr 20 mm</t>
  </si>
  <si>
    <t>Pol136</t>
  </si>
  <si>
    <t>Izolace návleková tl. stěny 20 mm vnitřní průměr 25 mm</t>
  </si>
  <si>
    <t>Pol137</t>
  </si>
  <si>
    <t>Vyvedení a upevnění výpustek DN 15</t>
  </si>
  <si>
    <t>Pol138</t>
  </si>
  <si>
    <t>Komplet nástěnný MZD PP-R INSTAPLAST, D 20 mm x R 1/2" (Nástěnka dvojitá závitová plastová)</t>
  </si>
  <si>
    <t>Pol139</t>
  </si>
  <si>
    <t>Kohout kulový nerozebíratelný PP-R D 20</t>
  </si>
  <si>
    <t>Pol140</t>
  </si>
  <si>
    <t>Vysekání rýh ve zdi cihelné 7 x 15 cm</t>
  </si>
  <si>
    <t>Pol141</t>
  </si>
  <si>
    <t>Tlaková zkouška vodovodního potrubí DN32</t>
  </si>
  <si>
    <t>Pol142</t>
  </si>
  <si>
    <t>Proplach a dezinfekce vodovod.potrubí</t>
  </si>
  <si>
    <t>82</t>
  </si>
  <si>
    <t>Pol143</t>
  </si>
  <si>
    <t>Napojení na stávající potrubí</t>
  </si>
  <si>
    <t>84</t>
  </si>
  <si>
    <t>Pol144</t>
  </si>
  <si>
    <t>Revizní dvířka 300x300mm, pod dlažbu (na silikon)</t>
  </si>
  <si>
    <t>86</t>
  </si>
  <si>
    <t>Pol145</t>
  </si>
  <si>
    <t>Příprava pro budoucí osazení vodoměru</t>
  </si>
  <si>
    <t>88</t>
  </si>
  <si>
    <t>Pol146</t>
  </si>
  <si>
    <t>Prostup stěnami (vybourání + následné utěsnění) - pro potrubí do d25</t>
  </si>
  <si>
    <t>90</t>
  </si>
  <si>
    <t>Pol147</t>
  </si>
  <si>
    <t>Dodávka a montáž zvukově tlumících objímek pro potrubí d20 včetně kotevního a těsnícího materiálu (hmoždinky, vruty, pásky) pro uložení v drážce/předstěně.</t>
  </si>
  <si>
    <t>92</t>
  </si>
  <si>
    <t>Pol148</t>
  </si>
  <si>
    <t>Dodávka a montáž zvukově tlumících objímek pro potrubí d25 včetně kotevního a těsnícího materiálu (hmoždinky, vruty, pásky) pro uložení v drážce/předstěně.</t>
  </si>
  <si>
    <t>Pol149</t>
  </si>
  <si>
    <t>Demontáž stávajích zařizovacích předmětů + ekologická likvidace</t>
  </si>
  <si>
    <t>96</t>
  </si>
  <si>
    <t>98</t>
  </si>
  <si>
    <t>Pol150</t>
  </si>
  <si>
    <t>Přesun hmot, doprava, likvidace odpadu, režie - stanovený procentní sazbou</t>
  </si>
  <si>
    <t>100</t>
  </si>
  <si>
    <t>D3</t>
  </si>
  <si>
    <t xml:space="preserve">Zdravotechnika - zařizovací předměty, armatury </t>
  </si>
  <si>
    <t>Pol151</t>
  </si>
  <si>
    <t>Montáž umyvadel na šrouby do zdiva</t>
  </si>
  <si>
    <t>102</t>
  </si>
  <si>
    <t>Pol152</t>
  </si>
  <si>
    <t>Umyvadlo keramické 600/467/165 mm připevněné na stěnu šrouby, specifikace dle PD (ref. výrobek pro nacenění Jika Cubito Pure)</t>
  </si>
  <si>
    <t>104</t>
  </si>
  <si>
    <t>Pol153</t>
  </si>
  <si>
    <t>Montáž uzávěrek zápach. umyvadlových D32</t>
  </si>
  <si>
    <t>106</t>
  </si>
  <si>
    <t>Pol154</t>
  </si>
  <si>
    <t>MULTI sifon umyv.baňk. bez vtoku 5/4 CR</t>
  </si>
  <si>
    <t>108</t>
  </si>
  <si>
    <t>Pol155</t>
  </si>
  <si>
    <t>Umyvadlový vtok Optima 5/4, clic-clac s malou zátkou CR</t>
  </si>
  <si>
    <t>110</t>
  </si>
  <si>
    <t>Pol156</t>
  </si>
  <si>
    <t>Montáž uzávěrek zápach.dřez.jednoduchý D 40</t>
  </si>
  <si>
    <t>112</t>
  </si>
  <si>
    <t>Pol157</t>
  </si>
  <si>
    <t>Sifon dřezový s nerezovou mřížkou d115 a flexi přepadem</t>
  </si>
  <si>
    <t>114</t>
  </si>
  <si>
    <t>Pol158</t>
  </si>
  <si>
    <t>Montáž baterie umyv.a dřezové stojánkové</t>
  </si>
  <si>
    <t>116</t>
  </si>
  <si>
    <t>Pol159</t>
  </si>
  <si>
    <t>Baterie umyvadlová stoján.  páková, otočná 55°, výška výtoku min. 98 mm, vyložení min. 122 (ref. výrobek pro nacenění Grohe Eurosmart Cosmopolitan)</t>
  </si>
  <si>
    <t>118</t>
  </si>
  <si>
    <t>Pol160</t>
  </si>
  <si>
    <t>Baterie dřezová stojánková páková směšovací,  vč.připojovacích hadiček - specifikace dle PD, (ref vyrobek pro nacenění Grohe Eurosmart Cosmopolitan)</t>
  </si>
  <si>
    <t>120</t>
  </si>
  <si>
    <t>Pol161</t>
  </si>
  <si>
    <t>Montáž sprchových koutů (typ walk-in vč. napojení na sifon, zástěna)</t>
  </si>
  <si>
    <t>122</t>
  </si>
  <si>
    <t>Pol162</t>
  </si>
  <si>
    <t>Montáž sprchových koutů (vyvýšená vanička vč. napojení na sifon, zástěna)</t>
  </si>
  <si>
    <t>124</t>
  </si>
  <si>
    <t>Pol163</t>
  </si>
  <si>
    <t>Sprchový kout s dvoudílnými sprchovými dveřmi, bezpečnostní sklo 6 mm, výška 2000 mm, specifikace dle PD</t>
  </si>
  <si>
    <t>126</t>
  </si>
  <si>
    <t>Pol164</t>
  </si>
  <si>
    <t>Sprchový žlab, specifikace dle PD</t>
  </si>
  <si>
    <t>128</t>
  </si>
  <si>
    <t>Pol165</t>
  </si>
  <si>
    <t>Sprchová vanička čtvrtkruhová, specifikace dle PD,</t>
  </si>
  <si>
    <t>130</t>
  </si>
  <si>
    <t>Pol166</t>
  </si>
  <si>
    <t>Vaničkový sifon DN 40, vnější Ø 116 mm,specifikace dle PD, (ref. výrobek pro nacenění Roth 90 mm</t>
  </si>
  <si>
    <t>132</t>
  </si>
  <si>
    <t>Pol167</t>
  </si>
  <si>
    <t>Montáž baterií sprchových, pevná výška</t>
  </si>
  <si>
    <t>134</t>
  </si>
  <si>
    <t>Pol168</t>
  </si>
  <si>
    <t>Montáž držáku sprchy a hlavice</t>
  </si>
  <si>
    <t>136</t>
  </si>
  <si>
    <t>Pol169</t>
  </si>
  <si>
    <t>Baterie sprchová nástěnná páková  bez sprchového setu 150 mm chrom,  ref. vyrobek Grohe Eurosmart Cosmopolitan</t>
  </si>
  <si>
    <t>138</t>
  </si>
  <si>
    <t>Pol170</t>
  </si>
  <si>
    <t>Srchový set (ruční sprcha, sprchová tyč 600 mm, sprchová hadice  prum.200mm + ruční) včetně výtoku do vany a příslušenství -</t>
  </si>
  <si>
    <t>140</t>
  </si>
  <si>
    <t>Pol171</t>
  </si>
  <si>
    <t>Montáž dřezů jednoduchých</t>
  </si>
  <si>
    <t>142</t>
  </si>
  <si>
    <t>Pol172</t>
  </si>
  <si>
    <t>Dřez jednoduchý a odkapem 860x510mm, nerez, sítkový ventil s přepadem, specifikace dle PD, ref. vyrobek pro nacenění Franke NEX 611/2)</t>
  </si>
  <si>
    <t>144</t>
  </si>
  <si>
    <t>Pol173</t>
  </si>
  <si>
    <t>Montáž klozetu závěsného</t>
  </si>
  <si>
    <t>146</t>
  </si>
  <si>
    <t>Pol174</t>
  </si>
  <si>
    <t>Montáž předstěnových systémů pro zazdění</t>
  </si>
  <si>
    <t>148</t>
  </si>
  <si>
    <t>Pol175</t>
  </si>
  <si>
    <t>Klozet závěsný s hlubokým splachováním odpad zadní, vč. sedátka  - specifikace dle PD, ref. výrobek pro nacenění Jika MIO Rimpless</t>
  </si>
  <si>
    <t>150</t>
  </si>
  <si>
    <t>Pol176</t>
  </si>
  <si>
    <t>Modul pro závěsné WC, pro zazdívání, hl zazdívané nádržky 80mm vč. soupravy pro tlumení hluku, ovládacího tlačítka dle specifikace v PD</t>
  </si>
  <si>
    <t>152</t>
  </si>
  <si>
    <t>Pol177</t>
  </si>
  <si>
    <t>závěsný modul (ref. výrobek) vč. soupravy pro tlumení hluku a sady závitových tyčí</t>
  </si>
  <si>
    <t>154</t>
  </si>
  <si>
    <t>Pol178</t>
  </si>
  <si>
    <t>ovládací tlačítko pro dvě splachování v provedení deska a ovládací tlačítka: bílá, designové kroužky: leskle pochromované.</t>
  </si>
  <si>
    <t>156</t>
  </si>
  <si>
    <t>Pol179</t>
  </si>
  <si>
    <t>Dodávka a montáž keramické výlevky s mřížkou a výtokovým hrdlem DN 50, včetně upevnění, odpadního sifonu, napojení na kanalizaci a příslušenství dle PD.</t>
  </si>
  <si>
    <t>158</t>
  </si>
  <si>
    <t>Pol180</t>
  </si>
  <si>
    <t>Dodávka a montáž výlevkové nástěnné baterie (DN 15) s otočným ramínkem, kompletní včetně příslušenství (S-kuse, rozet, těsnění, připojovacího materiálu) a napojení na rozvod studené a teplé vody dle PD.</t>
  </si>
  <si>
    <t>160</t>
  </si>
  <si>
    <t>81</t>
  </si>
  <si>
    <t>Pol181</t>
  </si>
  <si>
    <t>Montáž ventilu rohového bez trubičky G 1/2</t>
  </si>
  <si>
    <t>162</t>
  </si>
  <si>
    <t>Pol182</t>
  </si>
  <si>
    <t>Ventil rohový DN 15</t>
  </si>
  <si>
    <t>164</t>
  </si>
  <si>
    <t>83</t>
  </si>
  <si>
    <t>166</t>
  </si>
  <si>
    <t>D4</t>
  </si>
  <si>
    <t>Vzduchotechnika</t>
  </si>
  <si>
    <t>Pol183</t>
  </si>
  <si>
    <t>Montáž potrubí kruhového do d 355 mm</t>
  </si>
  <si>
    <t>168</t>
  </si>
  <si>
    <t>85</t>
  </si>
  <si>
    <t>Pol184</t>
  </si>
  <si>
    <t>Montáž čtyřhranného potrubí</t>
  </si>
  <si>
    <t>170</t>
  </si>
  <si>
    <t>Pol185</t>
  </si>
  <si>
    <t>VZT kruhové hladké vzduchotechnické potrubí SPIRO DN100 z pozinkovaného plechu včetně spojovacího a těsnícího materiálu</t>
  </si>
  <si>
    <t>172</t>
  </si>
  <si>
    <t>87</t>
  </si>
  <si>
    <t>Pol186</t>
  </si>
  <si>
    <t>VZT kruhové hladké vzduchotechnické potrubí SPIRO DN 125 z pozinkovaného plechu včetně spojovacího a těsnícího materiálu</t>
  </si>
  <si>
    <t>174</t>
  </si>
  <si>
    <t>Pol187</t>
  </si>
  <si>
    <t>VZT kruhové hladké vzduchotechnické potrubí SPIRO DN 160 z pozinkovaného plechu včetně spojovacího a těsnícího materiálu</t>
  </si>
  <si>
    <t>176</t>
  </si>
  <si>
    <t>89</t>
  </si>
  <si>
    <t>Pol188</t>
  </si>
  <si>
    <t>VZT kruhové hladké vzduchotechnické potrubí SPIRO DN 200 z pozinkovaného plechu včetně spojovacího a těsnícího materiálu</t>
  </si>
  <si>
    <t>178</t>
  </si>
  <si>
    <t>Pol189</t>
  </si>
  <si>
    <t>VZT kruhové hladké vzduchotechnické potrubí SPIRO DN 250 z pozinkovaného plechu včetně spojovacího a těsnícího materiálu</t>
  </si>
  <si>
    <t>180</t>
  </si>
  <si>
    <t>91</t>
  </si>
  <si>
    <t>Pol190</t>
  </si>
  <si>
    <t>VZT kruhové hladké vzduchotechnické potrubí SPIRO DN 355 z pozinkovaného plechu včetně spojovacího a těsnícího materiálu</t>
  </si>
  <si>
    <t>182</t>
  </si>
  <si>
    <t>Pol191</t>
  </si>
  <si>
    <t>Dodávka a montáž flexibilního hliníkového potrubí do DN 125 (např. Aluflex, Sonoflex) pro napojení na ventil KEL, včetně zkrácení, upevnění, těsnění a příslušenství</t>
  </si>
  <si>
    <t>184</t>
  </si>
  <si>
    <t>93</t>
  </si>
  <si>
    <t>Pol192</t>
  </si>
  <si>
    <t>Čtyřhranné vzduchotechnické potrubí z pozinkovaného plechu, rozměr 315×100 mm, včetně spojovacího a těsnícího materiálu</t>
  </si>
  <si>
    <t>186</t>
  </si>
  <si>
    <t>Pol193</t>
  </si>
  <si>
    <t>Dodávka a montáž protihlukových objímek se závěsem pro kruhové potrubí SPIRO DN 125, včetně kotevního a těsnícího materiálu (hmoždinky, vruty, závitové tyče)</t>
  </si>
  <si>
    <t>188</t>
  </si>
  <si>
    <t>Pol194</t>
  </si>
  <si>
    <t>Dodávka a montáž protihlukových objímek se závěsem pro kruhové potrubí SPIRO DN 200, včetně kotevního a těsnícího materiálu (hmoždinky, vruty, závitové tyče)</t>
  </si>
  <si>
    <t>190</t>
  </si>
  <si>
    <t>Pol195</t>
  </si>
  <si>
    <t>Dodávka a montáž protihlukových objímek se závěsem pro kruhové potrubí SPIRO do DN 355, včetně kotevního a těsnícího materiálu (hmoždinky, vruty, závitové tyče)</t>
  </si>
  <si>
    <t>192</t>
  </si>
  <si>
    <t>97</t>
  </si>
  <si>
    <t>Pol196</t>
  </si>
  <si>
    <t>Dodávka a montáž segmentového oblouku 90° pro kruhové VZT potrubí SPIRO DN 125 z pozinkovaného plechu, včetně těsnění a spojovacího materiálu</t>
  </si>
  <si>
    <t>194</t>
  </si>
  <si>
    <t>Pol197</t>
  </si>
  <si>
    <t>Dodávka a montáž segmentového oblouku 45° pro kruhové VZT potrubí SPIRO DN 125 z pozinkovaného plechu, včetně těsnění a spojovacího materiálu</t>
  </si>
  <si>
    <t>196</t>
  </si>
  <si>
    <t>99</t>
  </si>
  <si>
    <t>Pol198</t>
  </si>
  <si>
    <t>Dodávka a montáž segmentového oblouku 90° pro kruhové VZT potrubí SPIRO DN 200 z pozinkovaného plechu, včetně těsnění a spojovacího materiálu</t>
  </si>
  <si>
    <t>198</t>
  </si>
  <si>
    <t>Pol199</t>
  </si>
  <si>
    <t>Dodávka a montáž jednostranné odbočky 90° z kruhového potrubí SPIRO DN 125 na DN 100 z pozinkovaného plechu, včetně těsnění a spojovacího materiálu</t>
  </si>
  <si>
    <t>200</t>
  </si>
  <si>
    <t>101</t>
  </si>
  <si>
    <t>Pol200</t>
  </si>
  <si>
    <t>Dodávka a montáž jednostranné odbočky 90° z kruhového potrubí SPIRO DN 125 na DN 125 z pozinkovaného plechu, včetně těsnění a spojovacího materiálu</t>
  </si>
  <si>
    <t>202</t>
  </si>
  <si>
    <t>Pol201</t>
  </si>
  <si>
    <t>Dodávka a montáž jednostranné odbočky 90° z kruhového potrubí SPIRO DN 200 na DN 125 z pozinkovaného plechu, včetně těsnění a spojovacího materiálu</t>
  </si>
  <si>
    <t>204</t>
  </si>
  <si>
    <t>103</t>
  </si>
  <si>
    <t>Pol202</t>
  </si>
  <si>
    <t>Dodávka a montáž dvoustranné odbočky 90° z kruhového vzduchotechnického potrubí SPIRO DN 355 na DN 125 z pozinkovaného plechu, včetně těsnění a spojovacího materiálu</t>
  </si>
  <si>
    <t>206</t>
  </si>
  <si>
    <t>Pol203</t>
  </si>
  <si>
    <t>Dodávka a montáž dvoustranné odbočky 90° z kruhového vzduchotechnického potrubí SPIRO DN 355 na DN 200 z pozinkovaného plechu, včetně těsnění a spojovacího materiálu</t>
  </si>
  <si>
    <t>208</t>
  </si>
  <si>
    <t>105</t>
  </si>
  <si>
    <t>Pol204</t>
  </si>
  <si>
    <t>Dodávka a montáž přechodu z čtyřhranného vzduchotechnického potrubí 315×100 mm na kruhové potrubí SPIRO DN 250 z pozinkovaného plechu, včetně těsnění a spojovacího materiálu</t>
  </si>
  <si>
    <t>210</t>
  </si>
  <si>
    <t>Pol205</t>
  </si>
  <si>
    <t>Dodávka a montáž zaslepení potrubí DN 200 pomocí čelní zátky z pozinkovaného plechu včetně osazení kondenzačního sifonu pro odvod kondenzátu, těsnění a spojovacího materiálu</t>
  </si>
  <si>
    <t>212</t>
  </si>
  <si>
    <t>107</t>
  </si>
  <si>
    <t>Pol206</t>
  </si>
  <si>
    <t>Dodávka a montáž zaslepení potrubí DN 315 pomocí čelní zátky z pozinkovaného plechu včetně osazení kondenzačního sifonu pro odvod kondenzátu, těsnění a spojovacího materiálu</t>
  </si>
  <si>
    <t>214</t>
  </si>
  <si>
    <t>Pol207</t>
  </si>
  <si>
    <t>Dodávka a montáž elektricky ovládaného talířového ventilu Ref.: KEL 100, s elektrickým ovládáním 12 V AC/DC, krytí IP 20, spínání na vlastní tlačítko, včetně napojení na potrubí DN 100 a potřebného elektropropojení</t>
  </si>
  <si>
    <t>216</t>
  </si>
  <si>
    <t>109</t>
  </si>
  <si>
    <t>Pol208</t>
  </si>
  <si>
    <t>Dodávka a montáž elektricky ovládaného talířového ventilu Ref.: KEL 125, s elektrickým ovládáním 12 V AC/DC, krytí IP 20, spínání na vlastní tlačítko, včetně napojení na potrubí DN 125 a potřebného elektropropojení</t>
  </si>
  <si>
    <t>218</t>
  </si>
  <si>
    <t>Pol209</t>
  </si>
  <si>
    <t>Dodávka a montáž střešního radiálního ventilátoru Ref.: CRHB-280 N Ecowatt Plus, pracovní bod 450 m³/h při 200 Pa (rezerva do 500 m³/h), napojení potrubí DN 250, napájení 1×230 V/50 Hz, P ≤ 0,12 kW, I ≤ 0,5 A, krytí IP54. Ventilátor vybaven EC motorem, řízení COP (constant pressure), vstupy 0–10 V / 4–20 mA, REMOTE ON/OFF (EPS), beznapěťový ALARM kontakt. Součástí dodávky pružné napojení, tlumič hluku, zpětný uzávěr, servisní odpínač u jednotky a střešní sokl. Provedení pozink/AlZn, kryt proti dešti, montáž s vibroizolací. Dodavatel doloží akustické parametry k ověření splnění nočního limitu dle ČSN (LpA ≤ 30–35 dB(A) v chráněném prostoru).</t>
  </si>
  <si>
    <t>220</t>
  </si>
  <si>
    <t>111</t>
  </si>
  <si>
    <t>Pol210</t>
  </si>
  <si>
    <t>Dodávka a montáž střešního radiálního ventilátoru Ref.: CRHB-315 N Ecowatt Plus pro odtah bytů, pracovní bod min. 650 m³/h při 200 Pa, špičkový výkon 900 m³/h při 220 Pa. Napojení potrubí DN 355 (spigot). Napájení 1×230 V, 50 Hz, P ≤ 0,15 kW, I ≤ 0,6 A, krytí min. IP54. Ventilátor vybaven EC motorem s řízením COP (constant pressure), vstupy pro snímač tlaku 0–10 V / 4–20 mA, REMOTE ON/OFF (EPS), BOOST/MIN-MAX a beznapěťovým ALARM kontaktem. Součástí dodávky pružné napojení, tlumič hluku, zpětný uzávěr, servisní odpínač u jednotky a střešní sokl. Provedení pozink/AlZn, kryt proti dešti, montáž s vibroizolací. Dodavatel doloží akustické parametry pro ověření splnění nočního limitu dle ČSN (LpA ≤ 30–35 dB(A) v chráněném prostoru).</t>
  </si>
  <si>
    <t>222</t>
  </si>
  <si>
    <t>Pol211</t>
  </si>
  <si>
    <t>Tlumič hluku soklový pro střešní ventilátory</t>
  </si>
  <si>
    <t>224</t>
  </si>
  <si>
    <t>113</t>
  </si>
  <si>
    <t>Pol212</t>
  </si>
  <si>
    <t>Adaptéry pro připojení klapek JCA, volných přírub JBR a pružných spojek JAE</t>
  </si>
  <si>
    <t>226</t>
  </si>
  <si>
    <t>Pol213</t>
  </si>
  <si>
    <t>Pružné spojky pro střešní ventilátory</t>
  </si>
  <si>
    <t>228</t>
  </si>
  <si>
    <t>115</t>
  </si>
  <si>
    <t>Pol214</t>
  </si>
  <si>
    <t>Volné příruby pro střešní ventilátory</t>
  </si>
  <si>
    <t>230</t>
  </si>
  <si>
    <t>Pol215</t>
  </si>
  <si>
    <t>Dodávka a provedení prostupu střešní konstrukcí pro kruhové VZT potrubí DN 250, včetně vyříznutí otvoru, osazení prostupového prvku, těsnění proti vodě a vlhkosti, stavebního zapravení a povrchové úpravy dle skladby střechy a PD</t>
  </si>
  <si>
    <t>232</t>
  </si>
  <si>
    <t>117</t>
  </si>
  <si>
    <t>Pol216</t>
  </si>
  <si>
    <t>Dodávka a provedení prostupu střešní konstrukcí pro kruhové VZT potrubí DN 355, včetně vyříznutí otvoru, osazení prostupového prvku, těsnění proti vodě a vlhkosti, stavebního zapravení a povrchové úpravy dle skladby střechy a PD</t>
  </si>
  <si>
    <t>234</t>
  </si>
  <si>
    <t>Pol217</t>
  </si>
  <si>
    <t>Dodávka a montáž protipožární klapky DN250 (např. EI 90 S) s tavnou pojistkou 72 °C, certifikované dle ČSN EN 1366-2 a ČSN EN 13501-3 s elektrickým servopohonem a kompletním napojením na EPS (včetně kabeláže, vyzkoušení a protokolu o uvedení do provozu). Součástí dodávky je rám, těsnění, upevnění a napojení na VZT</t>
  </si>
  <si>
    <t>236</t>
  </si>
  <si>
    <t>119</t>
  </si>
  <si>
    <t>Pol218</t>
  </si>
  <si>
    <t>Dodávka a montáž protipožární klapky DN355 (např. EI 90 S) s tavnou pojistkou 72 °C, certifikované dle ČSN EN 1366-2 a ČSN EN 13501-3 s elektrickým servopohonem a kompletním napojením na EPS (včetně kabeláže, vyzkoušení a protokolu o uvedení do provozu). Součástí dodávky je rám, těsnění, upevnění a napojení na VZT</t>
  </si>
  <si>
    <t>238</t>
  </si>
  <si>
    <t>Pol219</t>
  </si>
  <si>
    <t>Izolace K-Flex ST Pás 19mm</t>
  </si>
  <si>
    <t>240</t>
  </si>
  <si>
    <t>121</t>
  </si>
  <si>
    <t>Pol220</t>
  </si>
  <si>
    <t>zaregulování soustavy + uvedení do provozu</t>
  </si>
  <si>
    <t>hod</t>
  </si>
  <si>
    <t>242</t>
  </si>
  <si>
    <t>Pol221</t>
  </si>
  <si>
    <t>Protipožární utěsnění prostupu kruhového VZT potrubí DN 200 ve stropní konstrukci v šachtě do požadované klasifikace (např. EI 60–EI 120) pomocí certifikovaného systému (minerální desky/tmel/omítka), včetně označení štítkem a protokolu o provedení</t>
  </si>
  <si>
    <t>244</t>
  </si>
  <si>
    <t>123</t>
  </si>
  <si>
    <t>Pol222</t>
  </si>
  <si>
    <t>Protipožární utěsnění prostupu čtyřhranného VZT potrubí 315×100 mm ve stropní konstrukci v šachtě do požadované klasifikace (např. EI 60–EI 120) pomocí certifikovaného systému (minerální desky/tmel/omítka), včetně označení štítkem a protokolu o provedení dle PD.</t>
  </si>
  <si>
    <t>246</t>
  </si>
  <si>
    <t>Pol223</t>
  </si>
  <si>
    <t>Kruhový přeslechový tlumič Ref.: OLC 125 umístění pod stropem (možnost nahradit dveřní mřížkou)</t>
  </si>
  <si>
    <t>248</t>
  </si>
  <si>
    <t>125</t>
  </si>
  <si>
    <t>Pol224</t>
  </si>
  <si>
    <t>Cirkulační digestoř</t>
  </si>
  <si>
    <t>250</t>
  </si>
  <si>
    <t>Pol225</t>
  </si>
  <si>
    <t>252</t>
  </si>
  <si>
    <t>127</t>
  </si>
  <si>
    <t>Pol226</t>
  </si>
  <si>
    <t>Montážní a těsnící materiál, objímky, apod.</t>
  </si>
  <si>
    <t>kg</t>
  </si>
  <si>
    <t>254</t>
  </si>
  <si>
    <t>Pol227</t>
  </si>
  <si>
    <t>Přesun hmot, doprava, likvidace odpadu,režie - stanovený procentní sazbou</t>
  </si>
  <si>
    <t>256</t>
  </si>
  <si>
    <t>03 - Elektroinstalace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</si>
  <si>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</si>
  <si>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</si>
  <si>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</si>
  <si>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</si>
  <si>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</si>
  <si>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</si>
  <si>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36-M - Montáž prov.,měř. a regul. zařízení</t>
  </si>
  <si>
    <t xml:space="preserve">    46-M - Zemní práce při extr.mont.pracích</t>
  </si>
  <si>
    <t>HZS - Hodinové zúčtovací sazby</t>
  </si>
  <si>
    <t>741</t>
  </si>
  <si>
    <t>Elektroinstalace - silnoproud</t>
  </si>
  <si>
    <t>741112001</t>
  </si>
  <si>
    <t>Montáž krabice zapuštěná plastová kruhová</t>
  </si>
  <si>
    <t>345715110</t>
  </si>
  <si>
    <t>krabice přístrojová instalační KP 68/2</t>
  </si>
  <si>
    <t>Poznámka k položce:_x000D_
Poznámka k položce: EAN 8595057600089</t>
  </si>
  <si>
    <t>345715210</t>
  </si>
  <si>
    <t>krabice univerzální z PH KU 68/2-1903</t>
  </si>
  <si>
    <t>Poznámka k položce:_x000D_
Poznámka k položce: EAN 8595057600287</t>
  </si>
  <si>
    <t>741112001.1</t>
  </si>
  <si>
    <t>Montáž krabice přisazené plastová 120x120x80</t>
  </si>
  <si>
    <t>345715210.1</t>
  </si>
  <si>
    <t>krabice 120x120x80</t>
  </si>
  <si>
    <t>741130001</t>
  </si>
  <si>
    <t>Ukončení vodič izolovaný do 2,5mm2 v rozváděči nebo na přístroji</t>
  </si>
  <si>
    <t>741130003</t>
  </si>
  <si>
    <t>Ukončení vodič izolovaný do 4 mm2 v rozváděči nebo na přístroji</t>
  </si>
  <si>
    <t>741810001</t>
  </si>
  <si>
    <t>Celková prohlídka elektrického rozvodu a zařízení do 100 000,- Kč</t>
  </si>
  <si>
    <t>742</t>
  </si>
  <si>
    <t>Elektromontáže - rozvodný systém</t>
  </si>
  <si>
    <t>742111100.1</t>
  </si>
  <si>
    <t>Montáž rozvodnice oceloplechová nebo plastová běžná do 20 kg</t>
  </si>
  <si>
    <t>10.052.82515</t>
  </si>
  <si>
    <t>Rozvaděč R-Patrový - kompletní včetně zapojení EI60 DP1, SS200</t>
  </si>
  <si>
    <t>KS</t>
  </si>
  <si>
    <t>220331002</t>
  </si>
  <si>
    <t>Přepojení stáv. Rozvodů</t>
  </si>
  <si>
    <t>kpl</t>
  </si>
  <si>
    <t>743</t>
  </si>
  <si>
    <t>Elektromontáže - hrubá montáž</t>
  </si>
  <si>
    <t>10.044.057</t>
  </si>
  <si>
    <t>Sádra balená á 30 kg</t>
  </si>
  <si>
    <t>748</t>
  </si>
  <si>
    <t>Elektromontáže - osvětlovací zařízení a svítidla</t>
  </si>
  <si>
    <t>748121112</t>
  </si>
  <si>
    <t>Montáž svítidlo stropní svítidlo s ventilátorem</t>
  </si>
  <si>
    <t>10.022.469</t>
  </si>
  <si>
    <t>stropní svítidlo s ventilátorem</t>
  </si>
  <si>
    <t>Práce a dodávky M</t>
  </si>
  <si>
    <t>21-M</t>
  </si>
  <si>
    <t>Elektromontáže</t>
  </si>
  <si>
    <t>210100019</t>
  </si>
  <si>
    <t>Připojení talířového ventilu</t>
  </si>
  <si>
    <t>210110031</t>
  </si>
  <si>
    <t>Montáž zapuštěný vypínač nn jednopólový bezšroubové připojení</t>
  </si>
  <si>
    <t>345355150</t>
  </si>
  <si>
    <t>spínač jednopólový 10A bílý</t>
  </si>
  <si>
    <t>210110043</t>
  </si>
  <si>
    <t>Montáž zapuštěný spínač ventilátoru</t>
  </si>
  <si>
    <t>345355750452</t>
  </si>
  <si>
    <t>spínač ventilátoru</t>
  </si>
  <si>
    <t>210220451</t>
  </si>
  <si>
    <t>Montáž vedení hromosvodné - ochranného pospojování volně nebo pod omítku</t>
  </si>
  <si>
    <t>10100175</t>
  </si>
  <si>
    <t>VODIC CYY 2,5 ZELENOZLUTA</t>
  </si>
  <si>
    <t>10180202</t>
  </si>
  <si>
    <t>VODIC CYY 4 ZELENOZLUTY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</si>
  <si>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</si>
  <si>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</si>
  <si>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</si>
  <si>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</si>
  <si>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Poznámka k položce:_x000D_
Poznámka k položce: obsah kovu [kg/m], Cu =0,044, Al =0</t>
  </si>
  <si>
    <t>210810046</t>
  </si>
  <si>
    <t>Montáž měděných kabelů CYKY, CYKYD, CYKYDY, NYM, NYY, YSLY 750 V 5x1,5 mm2 uložených pevně</t>
  </si>
  <si>
    <t>341110360</t>
  </si>
  <si>
    <t>kabel silový s Cu jádrem CYKY 5x1,5 mm2</t>
  </si>
  <si>
    <t>Poznámka k položce:_x000D_
Poznámka k položce: obsah kovu [kg/m], Cu =0,074, Al =0</t>
  </si>
  <si>
    <t>PD</t>
  </si>
  <si>
    <t>Přesun dodávek</t>
  </si>
  <si>
    <t>PM</t>
  </si>
  <si>
    <t>Přidružený materiál</t>
  </si>
  <si>
    <t>PPV</t>
  </si>
  <si>
    <t>Podíl přidružených výkonů</t>
  </si>
  <si>
    <t>ZV</t>
  </si>
  <si>
    <t>Zednické výpomoci</t>
  </si>
  <si>
    <t>36-M</t>
  </si>
  <si>
    <t>Montáž prov.,měř. a regul. zařízení</t>
  </si>
  <si>
    <t>360020611.1</t>
  </si>
  <si>
    <t>Vyvrtání otvoru v betonovém zdivu do 150 mm, průměru 30 mm</t>
  </si>
  <si>
    <t>46-M</t>
  </si>
  <si>
    <t>Zemní práce při extr.mont.pracích</t>
  </si>
  <si>
    <t>460600061</t>
  </si>
  <si>
    <t>Odvoz suti a vybouraných hmot</t>
  </si>
  <si>
    <t>460680502</t>
  </si>
  <si>
    <t>Vysekání rýh pro montáž trubek a kabelů ve zdivu betonovém hloubky do 3 cm a šířky do 5 cm</t>
  </si>
  <si>
    <t>460680503</t>
  </si>
  <si>
    <t>Vysekání rýh pro montáž trubek a kabelů ve zdivu betonovém hloubky do 3 cm a šířky do 7 cm</t>
  </si>
  <si>
    <t>460680531</t>
  </si>
  <si>
    <t>Vysekání rýh pro montáž trubek a kabelů ve stropech hloubky do 3 cm a šířky do 3 cm</t>
  </si>
  <si>
    <t>460690041</t>
  </si>
  <si>
    <t>Osazení hmoždinek včetně vyvrtání otvoru ve stěnách betonových nebo kamenných průměru do 8 mm</t>
  </si>
  <si>
    <t>562810840</t>
  </si>
  <si>
    <t>hmoždinka HL 8</t>
  </si>
  <si>
    <t>460690042</t>
  </si>
  <si>
    <t>Osazení hmoždinek včetně vyvrtání otvoru ve stěnách betonových nebo kamenných průměru do 12 mm</t>
  </si>
  <si>
    <t>562810820</t>
  </si>
  <si>
    <t>hmoždinka HL 10</t>
  </si>
  <si>
    <t>HZS</t>
  </si>
  <si>
    <t>Hodinové zúčtovací sazby</t>
  </si>
  <si>
    <t>50001</t>
  </si>
  <si>
    <t>Likvidace stávající elektroinstalace</t>
  </si>
  <si>
    <t>262144</t>
  </si>
  <si>
    <t>HZS2221</t>
  </si>
  <si>
    <t>Hodinová zúčtovací sazba elektrikář - demontáž stávající elektroinstalace (kabely, světla-pokoje)</t>
  </si>
  <si>
    <t>HZS2222</t>
  </si>
  <si>
    <t>Hodinová zúčtovací sazba elektrikář odborný (připojení nových jističů ve stávajících rozvaděčích v patrech)</t>
  </si>
  <si>
    <t>04 - EPS a NZS</t>
  </si>
  <si>
    <t>D1 - Modulární požární ústředna</t>
  </si>
  <si>
    <t>D2 - Bodový požární hlásič, Adresovatelný</t>
  </si>
  <si>
    <t>D3 - Ruční tlačítkový hlásič požáru, Adresovatelný</t>
  </si>
  <si>
    <t>D4 - NZS - Ustředna</t>
  </si>
  <si>
    <t>D5 - Kabely a elektroinstalační materiál</t>
  </si>
  <si>
    <t>D6 - Ostatní</t>
  </si>
  <si>
    <t>Modulární požární ústředna</t>
  </si>
  <si>
    <t>Pol59</t>
  </si>
  <si>
    <t>Naprogramování nové linky, zapojení</t>
  </si>
  <si>
    <t>Bodový požární hlásič, Adresovatelný</t>
  </si>
  <si>
    <t>Pol60</t>
  </si>
  <si>
    <t>Optický,</t>
  </si>
  <si>
    <t>Pol61</t>
  </si>
  <si>
    <t>Optický/tepelný</t>
  </si>
  <si>
    <t>Pol62</t>
  </si>
  <si>
    <t>Patice, Bez loga</t>
  </si>
  <si>
    <t>Pol63</t>
  </si>
  <si>
    <t>Příslušenství, Etikety pro označení až do výšky 4m</t>
  </si>
  <si>
    <t>Ruční tlačítkový hlásič požáru, Adresovatelný</t>
  </si>
  <si>
    <t>Pol64</t>
  </si>
  <si>
    <t>Malá skříň, Jednočinný, Resetovatelný, Vnitřní, Červená, Povrchová montáž</t>
  </si>
  <si>
    <t>NZS - Ustředna</t>
  </si>
  <si>
    <t>Pol65</t>
  </si>
  <si>
    <t>Řídící jednotka NZS</t>
  </si>
  <si>
    <t>Pol66</t>
  </si>
  <si>
    <t>RACK 48U</t>
  </si>
  <si>
    <t>Pol67</t>
  </si>
  <si>
    <t>napájecí zdroj 24V, modulový</t>
  </si>
  <si>
    <t>Pol68</t>
  </si>
  <si>
    <t>zesilovač 2x500W</t>
  </si>
  <si>
    <t>Pol69</t>
  </si>
  <si>
    <t>emergency stanice hlasatele</t>
  </si>
  <si>
    <t>Pol70</t>
  </si>
  <si>
    <t>záložní baterie,12V/100Ah</t>
  </si>
  <si>
    <t>Pol71</t>
  </si>
  <si>
    <t>6W skříňkový reproduktor</t>
  </si>
  <si>
    <t>Pol72</t>
  </si>
  <si>
    <t>10W zvukový projektor</t>
  </si>
  <si>
    <t>Pol73</t>
  </si>
  <si>
    <t>kryt pro povrchovou montáž</t>
  </si>
  <si>
    <t>Pol74</t>
  </si>
  <si>
    <t>zakončovací modul linky</t>
  </si>
  <si>
    <t>D5</t>
  </si>
  <si>
    <t>Kabely a elektroinstalační materiál</t>
  </si>
  <si>
    <t>Pol75</t>
  </si>
  <si>
    <t>Kabel J-Y(St)Y 2x2x0,8 rudá B2ca-s1d1a1</t>
  </si>
  <si>
    <t>Pol76</t>
  </si>
  <si>
    <t>keramická svorkovnice</t>
  </si>
  <si>
    <t>Pol77</t>
  </si>
  <si>
    <t>Hnědý kabel funkční při požáru PH60-R 2x2,5 B2ca-s1d1a1</t>
  </si>
  <si>
    <t>Pol78</t>
  </si>
  <si>
    <t>Hnědý stíněný kabel 2x2x0,8 PH60-R B2ca s1d1a1</t>
  </si>
  <si>
    <t>Pol79</t>
  </si>
  <si>
    <t>jednoduchá kovová příchytka na kabel 10mm</t>
  </si>
  <si>
    <t>Pol80</t>
  </si>
  <si>
    <t>UTP Cat 6 B2ca-s1d1a1 kabel funkční při požáru PH60-R</t>
  </si>
  <si>
    <t>Pol81</t>
  </si>
  <si>
    <t>Bezhalogenová instalační trubka průměr 25mm pevná včetně uchycení ke stěně nebo stropu</t>
  </si>
  <si>
    <t>Pol82</t>
  </si>
  <si>
    <t>Protipožární ucpávka s odolností do EI 60 otvor do D40,tloušťka zdi do 300 mm</t>
  </si>
  <si>
    <t>Pol83</t>
  </si>
  <si>
    <t>trubka plastová ohebná instalační průměr 16mm (PO)</t>
  </si>
  <si>
    <t>Pol84</t>
  </si>
  <si>
    <t>vyvrtání otvoru do R=50mm</t>
  </si>
  <si>
    <t>Pol85</t>
  </si>
  <si>
    <t>vyvrtání otvoru do R=30mm</t>
  </si>
  <si>
    <t>Pol86</t>
  </si>
  <si>
    <t>Drážkování do 32mm</t>
  </si>
  <si>
    <t>D6</t>
  </si>
  <si>
    <t>Ostatní</t>
  </si>
  <si>
    <t>Pol87</t>
  </si>
  <si>
    <t>Poplatek za podporu při uvedení do provozu</t>
  </si>
  <si>
    <t>h</t>
  </si>
  <si>
    <t>Pol88</t>
  </si>
  <si>
    <t>podružný materiál</t>
  </si>
  <si>
    <t>Pol89</t>
  </si>
  <si>
    <t>materiálová rezerva (5%)</t>
  </si>
  <si>
    <t>Pol90</t>
  </si>
  <si>
    <t>Oživení a naprogramování systému EPS</t>
  </si>
  <si>
    <t>Pol91</t>
  </si>
  <si>
    <t>Oživení a naprogramování systému NZS</t>
  </si>
  <si>
    <t>Pol92</t>
  </si>
  <si>
    <t>Revize systému EPS</t>
  </si>
  <si>
    <t>Pol93</t>
  </si>
  <si>
    <t xml:space="preserve">Kompletace </t>
  </si>
  <si>
    <t>Pol94</t>
  </si>
  <si>
    <t xml:space="preserve">Značení trasy vedení </t>
  </si>
  <si>
    <t>Pol95</t>
  </si>
  <si>
    <t xml:space="preserve">Stavební přípomoci </t>
  </si>
  <si>
    <t>Pol96</t>
  </si>
  <si>
    <t xml:space="preserve">Spolupráce s ostatními profesemi stavby </t>
  </si>
  <si>
    <t>Pol97</t>
  </si>
  <si>
    <t>Ekologická likvidace odpadu</t>
  </si>
  <si>
    <t>Pol98</t>
  </si>
  <si>
    <t xml:space="preserve">Zaškolení uživetele </t>
  </si>
  <si>
    <t>Pol99</t>
  </si>
  <si>
    <t>vedlejší náklady - cestovné + dopravné</t>
  </si>
  <si>
    <t>Pol100</t>
  </si>
  <si>
    <t xml:space="preserve">inženýrská činnost, projekt skutečného provedení </t>
  </si>
  <si>
    <t>Pol101</t>
  </si>
  <si>
    <t>Sledování zařízení EPS ve 14ti denním zkušebním provozu</t>
  </si>
  <si>
    <t>Pol102</t>
  </si>
  <si>
    <t>Recyklační poplatky</t>
  </si>
  <si>
    <t>05 - Přístupový systém</t>
  </si>
  <si>
    <t>D1 - Systémové komponenty - společný hw</t>
  </si>
  <si>
    <t>D2 - Systémové komponenty - dveře</t>
  </si>
  <si>
    <t xml:space="preserve">D3 - Systémové komponenty - dveře elektromechanický zámek </t>
  </si>
  <si>
    <t>D4 - UPS</t>
  </si>
  <si>
    <t>D5 - Kabeláž a kabelová trasa</t>
  </si>
  <si>
    <t xml:space="preserve">D6 - Nastavení a oživení </t>
  </si>
  <si>
    <t>D7 - Montáž ostatní</t>
  </si>
  <si>
    <t>D8 - Vedlejší rozpočtové náklady</t>
  </si>
  <si>
    <t>Systémové komponenty - společný hw</t>
  </si>
  <si>
    <t>Pol1</t>
  </si>
  <si>
    <t>Licence systémy - 1AP</t>
  </si>
  <si>
    <t>Pol2</t>
  </si>
  <si>
    <t>Navýšení roční ceny Servisní a systémové podpory</t>
  </si>
  <si>
    <t>Pol3</t>
  </si>
  <si>
    <t>Server pro lokální komunikační server</t>
  </si>
  <si>
    <t>Pol4</t>
  </si>
  <si>
    <t>Switch 48p PoE</t>
  </si>
  <si>
    <t>Pol5</t>
  </si>
  <si>
    <t>Switch 24p PoE</t>
  </si>
  <si>
    <t>Pol6</t>
  </si>
  <si>
    <t>Rozvaděč stojanový 42U/600x1000</t>
  </si>
  <si>
    <t>Pol7</t>
  </si>
  <si>
    <t>19“ rozvodný panel 1U, 7x zásuvka dle ČSN, max. 16A, kabel 3 x 1,5 mm, délka 2m</t>
  </si>
  <si>
    <t>Pol8</t>
  </si>
  <si>
    <t>PATCH PANEL 24XRJ45 C5E UTP 1U</t>
  </si>
  <si>
    <t>Pol9</t>
  </si>
  <si>
    <t>Vyvazovací panel 19''</t>
  </si>
  <si>
    <t>Pol10</t>
  </si>
  <si>
    <t>Zásuvka dvojnásobná 230V komplet</t>
  </si>
  <si>
    <t>Pol11</t>
  </si>
  <si>
    <t>Patch kabel 1m</t>
  </si>
  <si>
    <t>Systémové komponenty - dveře</t>
  </si>
  <si>
    <t>Pol12</t>
  </si>
  <si>
    <t>bezkontaktní snímač 13,56 MHz (MIFARE, DESFire) PoE</t>
  </si>
  <si>
    <t>Pol13</t>
  </si>
  <si>
    <t>kryt snímače, šedý (grey)</t>
  </si>
  <si>
    <t>Pol14</t>
  </si>
  <si>
    <t>Bluethoth modul pro otevírání mobilním telefonem pro snímač ER-310</t>
  </si>
  <si>
    <t xml:space="preserve">Systémové komponenty - dveře elektromechanický zámek </t>
  </si>
  <si>
    <t>Pol14.1</t>
  </si>
  <si>
    <t>Elektromechanický zadlabací zámek s funkcí samozamykání bez akustické signalizace</t>
  </si>
  <si>
    <t>Pol15</t>
  </si>
  <si>
    <t>Kabel 6 metrů s konektorem</t>
  </si>
  <si>
    <t>Pol16</t>
  </si>
  <si>
    <t>Kabelová průchodka</t>
  </si>
  <si>
    <t>Pol17</t>
  </si>
  <si>
    <t>protiplech - rohový</t>
  </si>
  <si>
    <t>Pol18</t>
  </si>
  <si>
    <t>Dělený čtyřhran</t>
  </si>
  <si>
    <t>Pol19</t>
  </si>
  <si>
    <t>Bezpečnostní kování BT3</t>
  </si>
  <si>
    <t>Pol20</t>
  </si>
  <si>
    <t>Uprava dveří pro elektromechanický zámek</t>
  </si>
  <si>
    <t>Pol21</t>
  </si>
  <si>
    <t>Bezpečnostní vložka BT3 pro generální klíč</t>
  </si>
  <si>
    <t>Pol22</t>
  </si>
  <si>
    <t>Klíč - 10ks generální + 2ks každá buňka</t>
  </si>
  <si>
    <t>Pol23</t>
  </si>
  <si>
    <t>Protipožární dveře ve specifikaci El-30-DP3-C2 (se samozavíračem)</t>
  </si>
  <si>
    <t>Pol24</t>
  </si>
  <si>
    <t>Likvidace starých dveří</t>
  </si>
  <si>
    <t>UPS</t>
  </si>
  <si>
    <t>Pol25</t>
  </si>
  <si>
    <t>Centrální UPS, 5kVA doba provozu systému 6h</t>
  </si>
  <si>
    <t>Pol26</t>
  </si>
  <si>
    <t>Rozvaděč RS.UPS.E materiál + montáž</t>
  </si>
  <si>
    <t>Pol27</t>
  </si>
  <si>
    <t>Úprava + doplnění patrového rozvaděče</t>
  </si>
  <si>
    <t>Pol28</t>
  </si>
  <si>
    <t>Výrobní dokumentace k rozvaděči</t>
  </si>
  <si>
    <t>Kabeláž a kabelová trasa</t>
  </si>
  <si>
    <t>Pol29</t>
  </si>
  <si>
    <t>Instalační kabel Cat.5E UTP LSOH 300MHz Euroclass B2ca-s1,d1,a1</t>
  </si>
  <si>
    <t>Pol30</t>
  </si>
  <si>
    <t>Kabel CXKH-R 3x10, B2ca,s1d1a1</t>
  </si>
  <si>
    <t>Pol31</t>
  </si>
  <si>
    <t>Gumový kabel H07RN-F 3x6</t>
  </si>
  <si>
    <t>Pol32</t>
  </si>
  <si>
    <t>Kabel CYKY-J 3x2,5</t>
  </si>
  <si>
    <t>Pol33</t>
  </si>
  <si>
    <t>DRŽÁK SVAZKOVÝ 2031 M 30 FS PLECH PÁS POZINK</t>
  </si>
  <si>
    <t>Pol34</t>
  </si>
  <si>
    <t>Lišta plastová LHD 100x60</t>
  </si>
  <si>
    <t>Pol35</t>
  </si>
  <si>
    <t>Lišta plastová LHD 60x60</t>
  </si>
  <si>
    <t>Pol36</t>
  </si>
  <si>
    <t>Drátěnný žlab 200x50</t>
  </si>
  <si>
    <t>Pol37</t>
  </si>
  <si>
    <t>Závěsný systém dratěnného žlabu</t>
  </si>
  <si>
    <t>Pol38</t>
  </si>
  <si>
    <t>Ohebná instalační trubka 25mm</t>
  </si>
  <si>
    <t>Pol39</t>
  </si>
  <si>
    <t>Vytvoření drážky pro instalační trubky + zapravení</t>
  </si>
  <si>
    <t>Pol40</t>
  </si>
  <si>
    <t>plast.rev.dvířka vč.instalace do sádrokartonu</t>
  </si>
  <si>
    <t>Pol41</t>
  </si>
  <si>
    <t>Montážní otvory + finální zapravení</t>
  </si>
  <si>
    <t>Pol42</t>
  </si>
  <si>
    <t>Spotřební materiál (příchytky,hmoždinky,vruty,kabelové štítky) 3% z dodávky kabelů a kabelových tras</t>
  </si>
  <si>
    <t>sada</t>
  </si>
  <si>
    <t xml:space="preserve">Nastavení a oživení </t>
  </si>
  <si>
    <t>Pol43</t>
  </si>
  <si>
    <t>Oživení a konfigurace systému</t>
  </si>
  <si>
    <t>clk</t>
  </si>
  <si>
    <t>D7</t>
  </si>
  <si>
    <t>Montáž ostatní</t>
  </si>
  <si>
    <t>Pol44</t>
  </si>
  <si>
    <t>Bourací a stavební přípomoce</t>
  </si>
  <si>
    <t>Pol45</t>
  </si>
  <si>
    <t>Úklidové práce</t>
  </si>
  <si>
    <t>Pol46</t>
  </si>
  <si>
    <t>Průraz panelového zdiva do tl. 400 mm</t>
  </si>
  <si>
    <t>Pol47</t>
  </si>
  <si>
    <t>Průraz panelového zdiva do tl. 200 mm</t>
  </si>
  <si>
    <t>Pol48</t>
  </si>
  <si>
    <t>Protipožární ucpávky</t>
  </si>
  <si>
    <t>Pol49</t>
  </si>
  <si>
    <t>Hodinová zúčtovací sazba montér slaboproudých zařízení odborný</t>
  </si>
  <si>
    <t>Pol50</t>
  </si>
  <si>
    <t>Revize elektro</t>
  </si>
  <si>
    <t>Pol51</t>
  </si>
  <si>
    <t>Školení obsluhy</t>
  </si>
  <si>
    <t>Pol52</t>
  </si>
  <si>
    <t>Měření metalických kabelů</t>
  </si>
  <si>
    <t>Pol53</t>
  </si>
  <si>
    <t>Korodinační činnost</t>
  </si>
  <si>
    <t>Pol54</t>
  </si>
  <si>
    <t>Dokumentace skutečného provedení</t>
  </si>
  <si>
    <t>Pol55</t>
  </si>
  <si>
    <t>Pomocný materiál</t>
  </si>
  <si>
    <t>Pol56</t>
  </si>
  <si>
    <t>Odvoz a likvidace odpadu</t>
  </si>
  <si>
    <t>Pol57</t>
  </si>
  <si>
    <t>Přesun materiálu a ostratní VRN</t>
  </si>
  <si>
    <t>D8</t>
  </si>
  <si>
    <t>Pol58</t>
  </si>
  <si>
    <t>Doprava Praha</t>
  </si>
  <si>
    <t>06 - Truhlářské práce</t>
  </si>
  <si>
    <t>766000T05aR</t>
  </si>
  <si>
    <t>D+M - postel (č. 5a)</t>
  </si>
  <si>
    <t>512</t>
  </si>
  <si>
    <t>359433543</t>
  </si>
  <si>
    <t>4+21*5+3*2</t>
  </si>
  <si>
    <t>766000T06R</t>
  </si>
  <si>
    <t>D+M - noční stolek velký (č. 6)</t>
  </si>
  <si>
    <t>-1265461320</t>
  </si>
  <si>
    <t>4+21*5</t>
  </si>
  <si>
    <t>766000T05R</t>
  </si>
  <si>
    <t>D+M - noční stolek malý (č. 5)</t>
  </si>
  <si>
    <t>-368469498</t>
  </si>
  <si>
    <t>2*2</t>
  </si>
  <si>
    <t>766000T10R</t>
  </si>
  <si>
    <t>D+M - šatní skříň velká (č. 10)</t>
  </si>
  <si>
    <t>1158485643</t>
  </si>
  <si>
    <t>2+9*5+1*2</t>
  </si>
  <si>
    <t>766000T11R</t>
  </si>
  <si>
    <t>D+M - šatní skříň malá (č. 11)</t>
  </si>
  <si>
    <t>-1589855101</t>
  </si>
  <si>
    <t>1*5+1*2</t>
  </si>
  <si>
    <t>766000T18R</t>
  </si>
  <si>
    <t>D+M - stůl jídelní (č. 18)</t>
  </si>
  <si>
    <t>-1041742692</t>
  </si>
  <si>
    <t>766000T09R</t>
  </si>
  <si>
    <t>D+M - židle (č. 9)</t>
  </si>
  <si>
    <t>520666453</t>
  </si>
  <si>
    <t>766000T08aR</t>
  </si>
  <si>
    <t>D+M - věšáková stěna malá (č. 8a)</t>
  </si>
  <si>
    <t>676963569</t>
  </si>
  <si>
    <t>1+2*5</t>
  </si>
  <si>
    <t>766000T08bR</t>
  </si>
  <si>
    <t>D+M - věšáková stěna střední (č. 8b)</t>
  </si>
  <si>
    <t>-1453778421</t>
  </si>
  <si>
    <t>1*5</t>
  </si>
  <si>
    <t>766000T08cR</t>
  </si>
  <si>
    <t>D+M - věšáková stěna velká (č. 8c)</t>
  </si>
  <si>
    <t>-868173092</t>
  </si>
  <si>
    <t>1+7*5+1*2</t>
  </si>
  <si>
    <t>766000T08dR</t>
  </si>
  <si>
    <t>D+M - zrcadlová stěna (č. 8d)</t>
  </si>
  <si>
    <t>-309168189</t>
  </si>
  <si>
    <t>2+10*5+1*2</t>
  </si>
  <si>
    <t>766000T03R</t>
  </si>
  <si>
    <t>D+M - polička nad postelí (č. 3)</t>
  </si>
  <si>
    <t>-1186710091</t>
  </si>
  <si>
    <t>766000T14R</t>
  </si>
  <si>
    <t>D+M - kuchyňka velká (č. 14)</t>
  </si>
  <si>
    <t>-97479416</t>
  </si>
  <si>
    <t>2*5</t>
  </si>
  <si>
    <t>766000T15R</t>
  </si>
  <si>
    <t>D+M - kuchyňka malá (č. 15)</t>
  </si>
  <si>
    <t>210979440</t>
  </si>
  <si>
    <t>2+7*5</t>
  </si>
  <si>
    <t>766000T19R</t>
  </si>
  <si>
    <t>D+M - stůl pracovní (č. 19)</t>
  </si>
  <si>
    <t>2144518669</t>
  </si>
  <si>
    <t>766000T11.R</t>
  </si>
  <si>
    <t>D+M - chladnička (č. 11)</t>
  </si>
  <si>
    <t>-1291387580</t>
  </si>
  <si>
    <t>766000T02R</t>
  </si>
  <si>
    <t>D+M - obložení u postele (č. 2)</t>
  </si>
  <si>
    <t>1957965051</t>
  </si>
  <si>
    <t>2,1*53</t>
  </si>
  <si>
    <t>1,6*5</t>
  </si>
  <si>
    <t>3,5*5</t>
  </si>
  <si>
    <t>1,68*5</t>
  </si>
  <si>
    <t>1,5*5</t>
  </si>
  <si>
    <t>3,7*7</t>
  </si>
  <si>
    <t>2,8*5</t>
  </si>
  <si>
    <t>1,65*5</t>
  </si>
  <si>
    <t>1,0*10</t>
  </si>
  <si>
    <t>2,85*5</t>
  </si>
  <si>
    <t>3,64*5</t>
  </si>
  <si>
    <t>2,95*5</t>
  </si>
  <si>
    <t>3,1*6</t>
  </si>
  <si>
    <t>2,89*5</t>
  </si>
  <si>
    <t>3,53</t>
  </si>
  <si>
    <t>766000T12R</t>
  </si>
  <si>
    <t>D+M - mikrovlnná trouba (č. 12)</t>
  </si>
  <si>
    <t>776347136</t>
  </si>
  <si>
    <t>766000T16R</t>
  </si>
  <si>
    <t>D+M - skříň s policemi velká (č. 16)</t>
  </si>
  <si>
    <t>-962062613</t>
  </si>
  <si>
    <t>766000T17R</t>
  </si>
  <si>
    <t>D+M - skříň s policemi malá (č. 17)</t>
  </si>
  <si>
    <t>-2071803310</t>
  </si>
  <si>
    <t>1*2</t>
  </si>
  <si>
    <t>766000T04R</t>
  </si>
  <si>
    <t>D+M - skříňka pod umyvadlo (č. 4)</t>
  </si>
  <si>
    <t>-2101072937</t>
  </si>
  <si>
    <t>766000T07R</t>
  </si>
  <si>
    <t>D+M - polička pod zrcadlem (č. 7)</t>
  </si>
  <si>
    <t>-853475042</t>
  </si>
  <si>
    <t>766000T13R</t>
  </si>
  <si>
    <t>D+M - zrcadlo (č. 13)</t>
  </si>
  <si>
    <t>530199373</t>
  </si>
  <si>
    <t>766000T01R</t>
  </si>
  <si>
    <t>D+M - kryt na garnýže (č. 1)</t>
  </si>
  <si>
    <t>-1980162370</t>
  </si>
  <si>
    <t>2,1*20</t>
  </si>
  <si>
    <t>5,4*7</t>
  </si>
  <si>
    <t>5,6*10</t>
  </si>
  <si>
    <t>1,3*10</t>
  </si>
  <si>
    <t>4,88*5</t>
  </si>
  <si>
    <t>5,45*5</t>
  </si>
  <si>
    <t>2,9*5</t>
  </si>
  <si>
    <t>4,6*2</t>
  </si>
  <si>
    <t>-98074908</t>
  </si>
  <si>
    <t>VRN - Vedlejší rozpočtové náklady</t>
  </si>
  <si>
    <t>010001000</t>
  </si>
  <si>
    <t>Průzkumné, zeměměřičské a projektové práce</t>
  </si>
  <si>
    <t>…</t>
  </si>
  <si>
    <t>CS ÚRS 2025 01</t>
  </si>
  <si>
    <t>1024</t>
  </si>
  <si>
    <t>-48393582</t>
  </si>
  <si>
    <t>https://podminky.urs.cz/item/CS_URS_2025_01/010001000</t>
  </si>
  <si>
    <t>020001000</t>
  </si>
  <si>
    <t>Příprava staveniště</t>
  </si>
  <si>
    <t>-9568158</t>
  </si>
  <si>
    <t>https://podminky.urs.cz/item/CS_URS_2025_01/020001000</t>
  </si>
  <si>
    <t>030001000</t>
  </si>
  <si>
    <t>Zařízení staveniště</t>
  </si>
  <si>
    <t>-771330204</t>
  </si>
  <si>
    <t>https://podminky.urs.cz/item/CS_URS_2025_01/030001000</t>
  </si>
  <si>
    <t>040001000</t>
  </si>
  <si>
    <t>Inženýrská činnost</t>
  </si>
  <si>
    <t>1544874582</t>
  </si>
  <si>
    <t>https://podminky.urs.cz/item/CS_URS_2025_01/040001000</t>
  </si>
  <si>
    <t>060001000</t>
  </si>
  <si>
    <t>Územní vlivy</t>
  </si>
  <si>
    <t>-1651222282</t>
  </si>
  <si>
    <t>https://podminky.urs.cz/item/CS_URS_2025_01/060001000</t>
  </si>
  <si>
    <t>070001000</t>
  </si>
  <si>
    <t>Provozní vlivy</t>
  </si>
  <si>
    <t>-1576186835</t>
  </si>
  <si>
    <t>https://podminky.urs.cz/item/CS_URS_2025_01/070001000</t>
  </si>
  <si>
    <t>090001000</t>
  </si>
  <si>
    <t>Ostatní náklady</t>
  </si>
  <si>
    <t>-404591996</t>
  </si>
  <si>
    <t>https://podminky.urs.cz/item/CS_URS_2025_01/090001000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</si>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</sst>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2/766812830" TargetMode="External"/><Relationship Id="rId21" Type="http://schemas.openxmlformats.org/officeDocument/2006/relationships/hyperlink" Target="https://podminky.urs.cz/item/CS_URS_2025_02/763121714" TargetMode="External"/><Relationship Id="rId34" Type="http://schemas.openxmlformats.org/officeDocument/2006/relationships/hyperlink" Target="https://podminky.urs.cz/item/CS_URS_2025_02/771121011" TargetMode="External"/><Relationship Id="rId42" Type="http://schemas.openxmlformats.org/officeDocument/2006/relationships/hyperlink" Target="https://podminky.urs.cz/item/CS_URS_2025_02/771592011" TargetMode="External"/><Relationship Id="rId47" Type="http://schemas.openxmlformats.org/officeDocument/2006/relationships/hyperlink" Target="https://podminky.urs.cz/item/CS_URS_2025_02/776111311" TargetMode="External"/><Relationship Id="rId50" Type="http://schemas.openxmlformats.org/officeDocument/2006/relationships/hyperlink" Target="https://podminky.urs.cz/item/CS_URS_2025_02/776421111" TargetMode="External"/><Relationship Id="rId55" Type="http://schemas.openxmlformats.org/officeDocument/2006/relationships/hyperlink" Target="https://podminky.urs.cz/item/CS_URS_2025_02/781111011" TargetMode="External"/><Relationship Id="rId63" Type="http://schemas.openxmlformats.org/officeDocument/2006/relationships/hyperlink" Target="https://podminky.urs.cz/item/CS_URS_2025_02/998781123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podminky.urs.cz/item/CS_URS_2025_02/997006012" TargetMode="External"/><Relationship Id="rId2" Type="http://schemas.openxmlformats.org/officeDocument/2006/relationships/hyperlink" Target="https://podminky.urs.cz/item/CS_URS_2025_02/612325411" TargetMode="External"/><Relationship Id="rId16" Type="http://schemas.openxmlformats.org/officeDocument/2006/relationships/hyperlink" Target="https://podminky.urs.cz/item/CS_URS_2025_02/763131414" TargetMode="External"/><Relationship Id="rId29" Type="http://schemas.openxmlformats.org/officeDocument/2006/relationships/hyperlink" Target="https://podminky.urs.cz/item/CS_URS_2025_02/771573810" TargetMode="External"/><Relationship Id="rId11" Type="http://schemas.openxmlformats.org/officeDocument/2006/relationships/hyperlink" Target="https://podminky.urs.cz/item/CS_URS_2025_02/998018003" TargetMode="External"/><Relationship Id="rId24" Type="http://schemas.openxmlformats.org/officeDocument/2006/relationships/hyperlink" Target="https://podminky.urs.cz/item/CS_URS_2025_02/998763333" TargetMode="External"/><Relationship Id="rId32" Type="http://schemas.openxmlformats.org/officeDocument/2006/relationships/hyperlink" Target="https://podminky.urs.cz/item/CS_URS_2025_02/771111011" TargetMode="External"/><Relationship Id="rId37" Type="http://schemas.openxmlformats.org/officeDocument/2006/relationships/hyperlink" Target="https://podminky.urs.cz/item/CS_URS_2025_02/771591241" TargetMode="External"/><Relationship Id="rId40" Type="http://schemas.openxmlformats.org/officeDocument/2006/relationships/hyperlink" Target="https://podminky.urs.cz/item/CS_URS_2025_02/771474112" TargetMode="External"/><Relationship Id="rId45" Type="http://schemas.openxmlformats.org/officeDocument/2006/relationships/hyperlink" Target="https://podminky.urs.cz/item/CS_URS_2025_02/776410811" TargetMode="External"/><Relationship Id="rId53" Type="http://schemas.openxmlformats.org/officeDocument/2006/relationships/hyperlink" Target="https://podminky.urs.cz/item/CS_URS_2025_02/998776123" TargetMode="External"/><Relationship Id="rId58" Type="http://schemas.openxmlformats.org/officeDocument/2006/relationships/hyperlink" Target="https://podminky.urs.cz/item/CS_URS_2025_02/781131232" TargetMode="External"/><Relationship Id="rId66" Type="http://schemas.openxmlformats.org/officeDocument/2006/relationships/hyperlink" Target="https://podminky.urs.cz/item/CS_URS_2025_02/784181101" TargetMode="External"/><Relationship Id="rId5" Type="http://schemas.openxmlformats.org/officeDocument/2006/relationships/hyperlink" Target="https://podminky.urs.cz/item/CS_URS_2025_02/952901111" TargetMode="External"/><Relationship Id="rId61" Type="http://schemas.openxmlformats.org/officeDocument/2006/relationships/hyperlink" Target="https://podminky.urs.cz/item/CS_URS_2025_02/781495115" TargetMode="External"/><Relationship Id="rId19" Type="http://schemas.openxmlformats.org/officeDocument/2006/relationships/hyperlink" Target="https://podminky.urs.cz/item/CS_URS_2025_02/763121590" TargetMode="External"/><Relationship Id="rId14" Type="http://schemas.openxmlformats.org/officeDocument/2006/relationships/hyperlink" Target="https://podminky.urs.cz/item/CS_URS_2025_02/998735123" TargetMode="External"/><Relationship Id="rId22" Type="http://schemas.openxmlformats.org/officeDocument/2006/relationships/hyperlink" Target="https://podminky.urs.cz/item/CS_URS_2025_02/763172322" TargetMode="External"/><Relationship Id="rId27" Type="http://schemas.openxmlformats.org/officeDocument/2006/relationships/hyperlink" Target="https://podminky.urs.cz/item/CS_URS_2025_02/766691914" TargetMode="External"/><Relationship Id="rId30" Type="http://schemas.openxmlformats.org/officeDocument/2006/relationships/hyperlink" Target="https://podminky.urs.cz/item/CS_URS_2025_02/771473810" TargetMode="External"/><Relationship Id="rId35" Type="http://schemas.openxmlformats.org/officeDocument/2006/relationships/hyperlink" Target="https://podminky.urs.cz/item/CS_URS_2025_02/771591112" TargetMode="External"/><Relationship Id="rId43" Type="http://schemas.openxmlformats.org/officeDocument/2006/relationships/hyperlink" Target="https://podminky.urs.cz/item/CS_URS_2025_02/998771123" TargetMode="External"/><Relationship Id="rId48" Type="http://schemas.openxmlformats.org/officeDocument/2006/relationships/hyperlink" Target="https://podminky.urs.cz/item/CS_URS_2025_02/776141112" TargetMode="External"/><Relationship Id="rId56" Type="http://schemas.openxmlformats.org/officeDocument/2006/relationships/hyperlink" Target="https://podminky.urs.cz/item/CS_URS_2025_02/781121011" TargetMode="External"/><Relationship Id="rId64" Type="http://schemas.openxmlformats.org/officeDocument/2006/relationships/hyperlink" Target="https://podminky.urs.cz/item/CS_URS_2025_02/784121001" TargetMode="External"/><Relationship Id="rId8" Type="http://schemas.openxmlformats.org/officeDocument/2006/relationships/hyperlink" Target="https://podminky.urs.cz/item/CS_URS_2025_02/997006512" TargetMode="External"/><Relationship Id="rId51" Type="http://schemas.openxmlformats.org/officeDocument/2006/relationships/hyperlink" Target="https://podminky.urs.cz/item/CS_URS_2025_02/776421312" TargetMode="External"/><Relationship Id="rId3" Type="http://schemas.openxmlformats.org/officeDocument/2006/relationships/hyperlink" Target="https://podminky.urs.cz/item/CS_URS_2025_02/611325422" TargetMode="External"/><Relationship Id="rId12" Type="http://schemas.openxmlformats.org/officeDocument/2006/relationships/hyperlink" Target="https://podminky.urs.cz/item/CS_URS_2025_02/735161811" TargetMode="External"/><Relationship Id="rId17" Type="http://schemas.openxmlformats.org/officeDocument/2006/relationships/hyperlink" Target="https://podminky.urs.cz/item/CS_URS_2025_02/763131761" TargetMode="External"/><Relationship Id="rId25" Type="http://schemas.openxmlformats.org/officeDocument/2006/relationships/hyperlink" Target="https://podminky.urs.cz/item/CS_URS_2025_02/766812820" TargetMode="External"/><Relationship Id="rId33" Type="http://schemas.openxmlformats.org/officeDocument/2006/relationships/hyperlink" Target="https://podminky.urs.cz/item/CS_URS_2025_02/771151012" TargetMode="External"/><Relationship Id="rId38" Type="http://schemas.openxmlformats.org/officeDocument/2006/relationships/hyperlink" Target="https://podminky.urs.cz/item/CS_URS_2025_02/771591242" TargetMode="External"/><Relationship Id="rId46" Type="http://schemas.openxmlformats.org/officeDocument/2006/relationships/hyperlink" Target="https://podminky.urs.cz/item/CS_URS_2025_02/776111115" TargetMode="External"/><Relationship Id="rId59" Type="http://schemas.openxmlformats.org/officeDocument/2006/relationships/hyperlink" Target="https://podminky.urs.cz/item/CS_URS_2025_02/781474153" TargetMode="External"/><Relationship Id="rId67" Type="http://schemas.openxmlformats.org/officeDocument/2006/relationships/hyperlink" Target="https://podminky.urs.cz/item/CS_URS_2025_02/784211101" TargetMode="External"/><Relationship Id="rId20" Type="http://schemas.openxmlformats.org/officeDocument/2006/relationships/hyperlink" Target="https://podminky.urs.cz/item/CS_URS_2025_02/763121751" TargetMode="External"/><Relationship Id="rId41" Type="http://schemas.openxmlformats.org/officeDocument/2006/relationships/hyperlink" Target="https://podminky.urs.cz/item/CS_URS_2025_02/771591115" TargetMode="External"/><Relationship Id="rId54" Type="http://schemas.openxmlformats.org/officeDocument/2006/relationships/hyperlink" Target="https://podminky.urs.cz/item/CS_URS_2025_02/781473810" TargetMode="External"/><Relationship Id="rId62" Type="http://schemas.openxmlformats.org/officeDocument/2006/relationships/hyperlink" Target="https://podminky.urs.cz/item/CS_URS_2025_02/781495211" TargetMode="External"/><Relationship Id="rId1" Type="http://schemas.openxmlformats.org/officeDocument/2006/relationships/hyperlink" Target="https://podminky.urs.cz/item/CS_URS_2025_02/612325422" TargetMode="External"/><Relationship Id="rId6" Type="http://schemas.openxmlformats.org/officeDocument/2006/relationships/hyperlink" Target="https://podminky.urs.cz/item/CS_URS_2025_02/997013216" TargetMode="External"/><Relationship Id="rId15" Type="http://schemas.openxmlformats.org/officeDocument/2006/relationships/hyperlink" Target="https://podminky.urs.cz/item/CS_URS_2025_02/763131821" TargetMode="External"/><Relationship Id="rId23" Type="http://schemas.openxmlformats.org/officeDocument/2006/relationships/hyperlink" Target="https://podminky.urs.cz/item/CS_URS_2025_02/763172352" TargetMode="External"/><Relationship Id="rId28" Type="http://schemas.openxmlformats.org/officeDocument/2006/relationships/hyperlink" Target="https://podminky.urs.cz/item/CS_URS_2025_02/998766313" TargetMode="External"/><Relationship Id="rId36" Type="http://schemas.openxmlformats.org/officeDocument/2006/relationships/hyperlink" Target="https://podminky.urs.cz/item/CS_URS_2025_02/771591264" TargetMode="External"/><Relationship Id="rId49" Type="http://schemas.openxmlformats.org/officeDocument/2006/relationships/hyperlink" Target="https://podminky.urs.cz/item/CS_URS_2025_02/776231111" TargetMode="External"/><Relationship Id="rId57" Type="http://schemas.openxmlformats.org/officeDocument/2006/relationships/hyperlink" Target="https://podminky.urs.cz/item/CS_URS_2025_02/781131112" TargetMode="External"/><Relationship Id="rId10" Type="http://schemas.openxmlformats.org/officeDocument/2006/relationships/hyperlink" Target="https://podminky.urs.cz/item/CS_URS_2025_02/997013871" TargetMode="External"/><Relationship Id="rId31" Type="http://schemas.openxmlformats.org/officeDocument/2006/relationships/hyperlink" Target="https://podminky.urs.cz/item/CS_URS_2025_02/771121025" TargetMode="External"/><Relationship Id="rId44" Type="http://schemas.openxmlformats.org/officeDocument/2006/relationships/hyperlink" Target="https://podminky.urs.cz/item/CS_URS_2025_02/776201812" TargetMode="External"/><Relationship Id="rId52" Type="http://schemas.openxmlformats.org/officeDocument/2006/relationships/hyperlink" Target="https://podminky.urs.cz/item/CS_URS_2025_02/776991121" TargetMode="External"/><Relationship Id="rId60" Type="http://schemas.openxmlformats.org/officeDocument/2006/relationships/hyperlink" Target="https://podminky.urs.cz/item/CS_URS_2025_02/781492211" TargetMode="External"/><Relationship Id="rId65" Type="http://schemas.openxmlformats.org/officeDocument/2006/relationships/hyperlink" Target="https://podminky.urs.cz/item/CS_URS_2025_02/784111001" TargetMode="External"/><Relationship Id="rId4" Type="http://schemas.openxmlformats.org/officeDocument/2006/relationships/hyperlink" Target="https://podminky.urs.cz/item/CS_URS_2025_02/949101112" TargetMode="External"/><Relationship Id="rId9" Type="http://schemas.openxmlformats.org/officeDocument/2006/relationships/hyperlink" Target="https://podminky.urs.cz/item/CS_URS_2025_02/997006519" TargetMode="External"/><Relationship Id="rId13" Type="http://schemas.openxmlformats.org/officeDocument/2006/relationships/hyperlink" Target="https://podminky.urs.cz/item/CS_URS_2025_02/735160131" TargetMode="External"/><Relationship Id="rId18" Type="http://schemas.openxmlformats.org/officeDocument/2006/relationships/hyperlink" Target="https://podminky.urs.cz/item/CS_URS_2025_02/763131714" TargetMode="External"/><Relationship Id="rId39" Type="http://schemas.openxmlformats.org/officeDocument/2006/relationships/hyperlink" Target="https://podminky.urs.cz/item/CS_URS_2025_02/7715744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5_02/99876631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090001000" TargetMode="External"/><Relationship Id="rId2" Type="http://schemas.openxmlformats.org/officeDocument/2006/relationships/hyperlink" Target="https://podminky.urs.cz/item/CS_URS_2025_01/020001000" TargetMode="External"/><Relationship Id="rId1" Type="http://schemas.openxmlformats.org/officeDocument/2006/relationships/hyperlink" Target="https://podminky.urs.cz/item/CS_URS_2025_01/010001000" TargetMode="External"/><Relationship Id="rId6" Type="http://schemas.openxmlformats.org/officeDocument/2006/relationships/hyperlink" Target="https://podminky.urs.cz/item/CS_URS_2025_01/070001000" TargetMode="External"/><Relationship Id="rId5" Type="http://schemas.openxmlformats.org/officeDocument/2006/relationships/hyperlink" Target="https://podminky.urs.cz/item/CS_URS_2025_01/060001000" TargetMode="External"/><Relationship Id="rId4" Type="http://schemas.openxmlformats.org/officeDocument/2006/relationships/hyperlink" Target="https://podminky.urs.cz/item/CS_URS_2025_01/04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5"/>
      <c r="AQ5" s="25"/>
      <c r="AR5" s="23"/>
      <c r="BE5" s="368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5"/>
      <c r="AQ6" s="25"/>
      <c r="AR6" s="23"/>
      <c r="BE6" s="369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9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9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9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69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69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9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32</v>
      </c>
      <c r="AO13" s="25"/>
      <c r="AP13" s="25"/>
      <c r="AQ13" s="25"/>
      <c r="AR13" s="23"/>
      <c r="BE13" s="369"/>
      <c r="BS13" s="20" t="s">
        <v>6</v>
      </c>
    </row>
    <row r="14" spans="1:74" ht="12.75">
      <c r="B14" s="24"/>
      <c r="C14" s="25"/>
      <c r="D14" s="25"/>
      <c r="E14" s="374" t="s">
        <v>32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2" t="s">
        <v>29</v>
      </c>
      <c r="AL14" s="25"/>
      <c r="AM14" s="25"/>
      <c r="AN14" s="34" t="s">
        <v>32</v>
      </c>
      <c r="AO14" s="25"/>
      <c r="AP14" s="25"/>
      <c r="AQ14" s="25"/>
      <c r="AR14" s="23"/>
      <c r="BE14" s="369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9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69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69"/>
      <c r="BS17" s="20" t="s">
        <v>37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9"/>
      <c r="BS18" s="20" t="s">
        <v>6</v>
      </c>
    </row>
    <row r="19" spans="1:71" s="1" customFormat="1" ht="12" customHeight="1">
      <c r="B19" s="24"/>
      <c r="C19" s="25"/>
      <c r="D19" s="32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69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69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9"/>
    </row>
    <row r="22" spans="1:71" s="1" customFormat="1" ht="12" customHeight="1">
      <c r="B22" s="24"/>
      <c r="C22" s="25"/>
      <c r="D22" s="32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9"/>
    </row>
    <row r="23" spans="1:71" s="1" customFormat="1" ht="83.25" customHeight="1">
      <c r="B23" s="24"/>
      <c r="C23" s="25"/>
      <c r="D23" s="25"/>
      <c r="E23" s="376" t="s">
        <v>42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5"/>
      <c r="AP23" s="25"/>
      <c r="AQ23" s="25"/>
      <c r="AR23" s="23"/>
      <c r="BE23" s="369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9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9"/>
    </row>
    <row r="26" spans="1:71" s="2" customFormat="1" ht="25.9" customHeight="1">
      <c r="A26" s="37"/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7">
        <f>ROUND(AG54,2)</f>
        <v>0</v>
      </c>
      <c r="AL26" s="378"/>
      <c r="AM26" s="378"/>
      <c r="AN26" s="378"/>
      <c r="AO26" s="378"/>
      <c r="AP26" s="39"/>
      <c r="AQ26" s="39"/>
      <c r="AR26" s="42"/>
      <c r="BE26" s="369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9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9" t="s">
        <v>44</v>
      </c>
      <c r="M28" s="379"/>
      <c r="N28" s="379"/>
      <c r="O28" s="379"/>
      <c r="P28" s="379"/>
      <c r="Q28" s="39"/>
      <c r="R28" s="39"/>
      <c r="S28" s="39"/>
      <c r="T28" s="39"/>
      <c r="U28" s="39"/>
      <c r="V28" s="39"/>
      <c r="W28" s="379" t="s">
        <v>45</v>
      </c>
      <c r="X28" s="379"/>
      <c r="Y28" s="379"/>
      <c r="Z28" s="379"/>
      <c r="AA28" s="379"/>
      <c r="AB28" s="379"/>
      <c r="AC28" s="379"/>
      <c r="AD28" s="379"/>
      <c r="AE28" s="379"/>
      <c r="AF28" s="39"/>
      <c r="AG28" s="39"/>
      <c r="AH28" s="39"/>
      <c r="AI28" s="39"/>
      <c r="AJ28" s="39"/>
      <c r="AK28" s="379" t="s">
        <v>46</v>
      </c>
      <c r="AL28" s="379"/>
      <c r="AM28" s="379"/>
      <c r="AN28" s="379"/>
      <c r="AO28" s="379"/>
      <c r="AP28" s="39"/>
      <c r="AQ28" s="39"/>
      <c r="AR28" s="42"/>
      <c r="BE28" s="369"/>
    </row>
    <row r="29" spans="1:71" s="3" customFormat="1" ht="14.45" customHeight="1">
      <c r="B29" s="43"/>
      <c r="C29" s="44"/>
      <c r="D29" s="32" t="s">
        <v>47</v>
      </c>
      <c r="E29" s="44"/>
      <c r="F29" s="32" t="s">
        <v>48</v>
      </c>
      <c r="G29" s="44"/>
      <c r="H29" s="44"/>
      <c r="I29" s="44"/>
      <c r="J29" s="44"/>
      <c r="K29" s="44"/>
      <c r="L29" s="382">
        <v>0.21</v>
      </c>
      <c r="M29" s="381"/>
      <c r="N29" s="381"/>
      <c r="O29" s="381"/>
      <c r="P29" s="381"/>
      <c r="Q29" s="44"/>
      <c r="R29" s="44"/>
      <c r="S29" s="44"/>
      <c r="T29" s="44"/>
      <c r="U29" s="44"/>
      <c r="V29" s="44"/>
      <c r="W29" s="380">
        <f>ROUND(AZ54, 2)</f>
        <v>0</v>
      </c>
      <c r="X29" s="381"/>
      <c r="Y29" s="381"/>
      <c r="Z29" s="381"/>
      <c r="AA29" s="381"/>
      <c r="AB29" s="381"/>
      <c r="AC29" s="381"/>
      <c r="AD29" s="381"/>
      <c r="AE29" s="381"/>
      <c r="AF29" s="44"/>
      <c r="AG29" s="44"/>
      <c r="AH29" s="44"/>
      <c r="AI29" s="44"/>
      <c r="AJ29" s="44"/>
      <c r="AK29" s="380">
        <f>ROUND(AV54, 2)</f>
        <v>0</v>
      </c>
      <c r="AL29" s="381"/>
      <c r="AM29" s="381"/>
      <c r="AN29" s="381"/>
      <c r="AO29" s="381"/>
      <c r="AP29" s="44"/>
      <c r="AQ29" s="44"/>
      <c r="AR29" s="45"/>
      <c r="BE29" s="370"/>
    </row>
    <row r="30" spans="1:71" s="3" customFormat="1" ht="14.45" customHeight="1">
      <c r="B30" s="43"/>
      <c r="C30" s="44"/>
      <c r="D30" s="44"/>
      <c r="E30" s="44"/>
      <c r="F30" s="32" t="s">
        <v>49</v>
      </c>
      <c r="G30" s="44"/>
      <c r="H30" s="44"/>
      <c r="I30" s="44"/>
      <c r="J30" s="44"/>
      <c r="K30" s="44"/>
      <c r="L30" s="382">
        <v>0.12</v>
      </c>
      <c r="M30" s="381"/>
      <c r="N30" s="381"/>
      <c r="O30" s="381"/>
      <c r="P30" s="381"/>
      <c r="Q30" s="44"/>
      <c r="R30" s="44"/>
      <c r="S30" s="44"/>
      <c r="T30" s="44"/>
      <c r="U30" s="44"/>
      <c r="V30" s="44"/>
      <c r="W30" s="380">
        <f>ROUND(BA54, 2)</f>
        <v>0</v>
      </c>
      <c r="X30" s="381"/>
      <c r="Y30" s="381"/>
      <c r="Z30" s="381"/>
      <c r="AA30" s="381"/>
      <c r="AB30" s="381"/>
      <c r="AC30" s="381"/>
      <c r="AD30" s="381"/>
      <c r="AE30" s="381"/>
      <c r="AF30" s="44"/>
      <c r="AG30" s="44"/>
      <c r="AH30" s="44"/>
      <c r="AI30" s="44"/>
      <c r="AJ30" s="44"/>
      <c r="AK30" s="380">
        <f>ROUND(AW54, 2)</f>
        <v>0</v>
      </c>
      <c r="AL30" s="381"/>
      <c r="AM30" s="381"/>
      <c r="AN30" s="381"/>
      <c r="AO30" s="381"/>
      <c r="AP30" s="44"/>
      <c r="AQ30" s="44"/>
      <c r="AR30" s="45"/>
      <c r="BE30" s="370"/>
    </row>
    <row r="31" spans="1:71" s="3" customFormat="1" ht="14.45" hidden="1" customHeight="1">
      <c r="B31" s="43"/>
      <c r="C31" s="44"/>
      <c r="D31" s="44"/>
      <c r="E31" s="44"/>
      <c r="F31" s="32" t="s">
        <v>50</v>
      </c>
      <c r="G31" s="44"/>
      <c r="H31" s="44"/>
      <c r="I31" s="44"/>
      <c r="J31" s="44"/>
      <c r="K31" s="44"/>
      <c r="L31" s="382">
        <v>0.21</v>
      </c>
      <c r="M31" s="381"/>
      <c r="N31" s="381"/>
      <c r="O31" s="381"/>
      <c r="P31" s="381"/>
      <c r="Q31" s="44"/>
      <c r="R31" s="44"/>
      <c r="S31" s="44"/>
      <c r="T31" s="44"/>
      <c r="U31" s="44"/>
      <c r="V31" s="44"/>
      <c r="W31" s="380">
        <f>ROUND(BB54, 2)</f>
        <v>0</v>
      </c>
      <c r="X31" s="381"/>
      <c r="Y31" s="381"/>
      <c r="Z31" s="381"/>
      <c r="AA31" s="381"/>
      <c r="AB31" s="381"/>
      <c r="AC31" s="381"/>
      <c r="AD31" s="381"/>
      <c r="AE31" s="381"/>
      <c r="AF31" s="44"/>
      <c r="AG31" s="44"/>
      <c r="AH31" s="44"/>
      <c r="AI31" s="44"/>
      <c r="AJ31" s="44"/>
      <c r="AK31" s="380">
        <v>0</v>
      </c>
      <c r="AL31" s="381"/>
      <c r="AM31" s="381"/>
      <c r="AN31" s="381"/>
      <c r="AO31" s="381"/>
      <c r="AP31" s="44"/>
      <c r="AQ31" s="44"/>
      <c r="AR31" s="45"/>
      <c r="BE31" s="370"/>
    </row>
    <row r="32" spans="1:71" s="3" customFormat="1" ht="14.45" hidden="1" customHeight="1">
      <c r="B32" s="43"/>
      <c r="C32" s="44"/>
      <c r="D32" s="44"/>
      <c r="E32" s="44"/>
      <c r="F32" s="32" t="s">
        <v>51</v>
      </c>
      <c r="G32" s="44"/>
      <c r="H32" s="44"/>
      <c r="I32" s="44"/>
      <c r="J32" s="44"/>
      <c r="K32" s="44"/>
      <c r="L32" s="382">
        <v>0.12</v>
      </c>
      <c r="M32" s="381"/>
      <c r="N32" s="381"/>
      <c r="O32" s="381"/>
      <c r="P32" s="381"/>
      <c r="Q32" s="44"/>
      <c r="R32" s="44"/>
      <c r="S32" s="44"/>
      <c r="T32" s="44"/>
      <c r="U32" s="44"/>
      <c r="V32" s="44"/>
      <c r="W32" s="380">
        <f>ROUND(BC54, 2)</f>
        <v>0</v>
      </c>
      <c r="X32" s="381"/>
      <c r="Y32" s="381"/>
      <c r="Z32" s="381"/>
      <c r="AA32" s="381"/>
      <c r="AB32" s="381"/>
      <c r="AC32" s="381"/>
      <c r="AD32" s="381"/>
      <c r="AE32" s="381"/>
      <c r="AF32" s="44"/>
      <c r="AG32" s="44"/>
      <c r="AH32" s="44"/>
      <c r="AI32" s="44"/>
      <c r="AJ32" s="44"/>
      <c r="AK32" s="380">
        <v>0</v>
      </c>
      <c r="AL32" s="381"/>
      <c r="AM32" s="381"/>
      <c r="AN32" s="381"/>
      <c r="AO32" s="381"/>
      <c r="AP32" s="44"/>
      <c r="AQ32" s="44"/>
      <c r="AR32" s="45"/>
      <c r="BE32" s="370"/>
    </row>
    <row r="33" spans="1:57" s="3" customFormat="1" ht="14.45" hidden="1" customHeight="1">
      <c r="B33" s="43"/>
      <c r="C33" s="44"/>
      <c r="D33" s="44"/>
      <c r="E33" s="44"/>
      <c r="F33" s="32" t="s">
        <v>52</v>
      </c>
      <c r="G33" s="44"/>
      <c r="H33" s="44"/>
      <c r="I33" s="44"/>
      <c r="J33" s="44"/>
      <c r="K33" s="44"/>
      <c r="L33" s="382">
        <v>0</v>
      </c>
      <c r="M33" s="381"/>
      <c r="N33" s="381"/>
      <c r="O33" s="381"/>
      <c r="P33" s="381"/>
      <c r="Q33" s="44"/>
      <c r="R33" s="44"/>
      <c r="S33" s="44"/>
      <c r="T33" s="44"/>
      <c r="U33" s="44"/>
      <c r="V33" s="44"/>
      <c r="W33" s="380">
        <f>ROUND(BD54, 2)</f>
        <v>0</v>
      </c>
      <c r="X33" s="381"/>
      <c r="Y33" s="381"/>
      <c r="Z33" s="381"/>
      <c r="AA33" s="381"/>
      <c r="AB33" s="381"/>
      <c r="AC33" s="381"/>
      <c r="AD33" s="381"/>
      <c r="AE33" s="381"/>
      <c r="AF33" s="44"/>
      <c r="AG33" s="44"/>
      <c r="AH33" s="44"/>
      <c r="AI33" s="44"/>
      <c r="AJ33" s="44"/>
      <c r="AK33" s="380">
        <v>0</v>
      </c>
      <c r="AL33" s="381"/>
      <c r="AM33" s="381"/>
      <c r="AN33" s="381"/>
      <c r="AO33" s="381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386" t="s">
        <v>55</v>
      </c>
      <c r="Y35" s="384"/>
      <c r="Z35" s="384"/>
      <c r="AA35" s="384"/>
      <c r="AB35" s="384"/>
      <c r="AC35" s="48"/>
      <c r="AD35" s="48"/>
      <c r="AE35" s="48"/>
      <c r="AF35" s="48"/>
      <c r="AG35" s="48"/>
      <c r="AH35" s="48"/>
      <c r="AI35" s="48"/>
      <c r="AJ35" s="48"/>
      <c r="AK35" s="383">
        <f>SUM(AK26:AK33)</f>
        <v>0</v>
      </c>
      <c r="AL35" s="384"/>
      <c r="AM35" s="384"/>
      <c r="AN35" s="384"/>
      <c r="AO35" s="385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JS25-118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8" t="str">
        <f>K6</f>
        <v>Rekonstrukce ubytovacích jednotek University hotelu Palachovy koleje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Hartigova 198, 130 00 Praha 3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0" t="str">
        <f>IF(AN8= "","",AN8)</f>
        <v>11. 9. 2025</v>
      </c>
      <c r="AN47" s="35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Vysoká škola ekonomická v Praze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51" t="str">
        <f>IF(E17="","",E17)</f>
        <v>Drobný Architects, s.r.o.</v>
      </c>
      <c r="AN49" s="352"/>
      <c r="AO49" s="352"/>
      <c r="AP49" s="352"/>
      <c r="AQ49" s="39"/>
      <c r="AR49" s="42"/>
      <c r="AS49" s="353" t="s">
        <v>57</v>
      </c>
      <c r="AT49" s="35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38</v>
      </c>
      <c r="AJ50" s="39"/>
      <c r="AK50" s="39"/>
      <c r="AL50" s="39"/>
      <c r="AM50" s="351" t="str">
        <f>IF(E20="","",E20)</f>
        <v>Ing. Jaroslav Stolička</v>
      </c>
      <c r="AN50" s="352"/>
      <c r="AO50" s="352"/>
      <c r="AP50" s="352"/>
      <c r="AQ50" s="39"/>
      <c r="AR50" s="42"/>
      <c r="AS50" s="355"/>
      <c r="AT50" s="35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7"/>
      <c r="AT51" s="35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9" t="s">
        <v>58</v>
      </c>
      <c r="D52" s="360"/>
      <c r="E52" s="360"/>
      <c r="F52" s="360"/>
      <c r="G52" s="360"/>
      <c r="H52" s="69"/>
      <c r="I52" s="362" t="s">
        <v>59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1" t="s">
        <v>60</v>
      </c>
      <c r="AH52" s="360"/>
      <c r="AI52" s="360"/>
      <c r="AJ52" s="360"/>
      <c r="AK52" s="360"/>
      <c r="AL52" s="360"/>
      <c r="AM52" s="360"/>
      <c r="AN52" s="362" t="s">
        <v>61</v>
      </c>
      <c r="AO52" s="360"/>
      <c r="AP52" s="360"/>
      <c r="AQ52" s="70" t="s">
        <v>62</v>
      </c>
      <c r="AR52" s="42"/>
      <c r="AS52" s="71" t="s">
        <v>63</v>
      </c>
      <c r="AT52" s="72" t="s">
        <v>64</v>
      </c>
      <c r="AU52" s="72" t="s">
        <v>65</v>
      </c>
      <c r="AV52" s="72" t="s">
        <v>66</v>
      </c>
      <c r="AW52" s="72" t="s">
        <v>67</v>
      </c>
      <c r="AX52" s="72" t="s">
        <v>68</v>
      </c>
      <c r="AY52" s="72" t="s">
        <v>69</v>
      </c>
      <c r="AZ52" s="72" t="s">
        <v>70</v>
      </c>
      <c r="BA52" s="72" t="s">
        <v>71</v>
      </c>
      <c r="BB52" s="72" t="s">
        <v>72</v>
      </c>
      <c r="BC52" s="72" t="s">
        <v>73</v>
      </c>
      <c r="BD52" s="73" t="s">
        <v>74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6">
        <f>ROUND(SUM(AG55:AG61),2)</f>
        <v>0</v>
      </c>
      <c r="AH54" s="366"/>
      <c r="AI54" s="366"/>
      <c r="AJ54" s="366"/>
      <c r="AK54" s="366"/>
      <c r="AL54" s="366"/>
      <c r="AM54" s="366"/>
      <c r="AN54" s="367">
        <f t="shared" ref="AN54:AN61" si="0">SUM(AG54,AT54)</f>
        <v>0</v>
      </c>
      <c r="AO54" s="367"/>
      <c r="AP54" s="367"/>
      <c r="AQ54" s="81" t="s">
        <v>19</v>
      </c>
      <c r="AR54" s="82"/>
      <c r="AS54" s="83">
        <f>ROUND(SUM(AS55:AS61),2)</f>
        <v>0</v>
      </c>
      <c r="AT54" s="84">
        <f t="shared" ref="AT54:AT61" si="1">ROUND(SUM(AV54:AW54),2)</f>
        <v>0</v>
      </c>
      <c r="AU54" s="85">
        <f>ROUND(SUM(AU55:AU61),5)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ROUND(SUM(AZ55:AZ61),2)</f>
        <v>0</v>
      </c>
      <c r="BA54" s="84">
        <f>ROUND(SUM(BA55:BA61),2)</f>
        <v>0</v>
      </c>
      <c r="BB54" s="84">
        <f>ROUND(SUM(BB55:BB61),2)</f>
        <v>0</v>
      </c>
      <c r="BC54" s="84">
        <f>ROUND(SUM(BC55:BC61),2)</f>
        <v>0</v>
      </c>
      <c r="BD54" s="86">
        <f>ROUND(SUM(BD55:BD61),2)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16.5" customHeight="1">
      <c r="A55" s="89" t="s">
        <v>81</v>
      </c>
      <c r="B55" s="90"/>
      <c r="C55" s="91"/>
      <c r="D55" s="363" t="s">
        <v>82</v>
      </c>
      <c r="E55" s="363"/>
      <c r="F55" s="363"/>
      <c r="G55" s="363"/>
      <c r="H55" s="363"/>
      <c r="I55" s="92"/>
      <c r="J55" s="363" t="s">
        <v>83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4">
        <f>'01 - Stavební úpravy'!J30</f>
        <v>0</v>
      </c>
      <c r="AH55" s="365"/>
      <c r="AI55" s="365"/>
      <c r="AJ55" s="365"/>
      <c r="AK55" s="365"/>
      <c r="AL55" s="365"/>
      <c r="AM55" s="365"/>
      <c r="AN55" s="364">
        <f t="shared" si="0"/>
        <v>0</v>
      </c>
      <c r="AO55" s="365"/>
      <c r="AP55" s="365"/>
      <c r="AQ55" s="93" t="s">
        <v>84</v>
      </c>
      <c r="AR55" s="94"/>
      <c r="AS55" s="95">
        <v>0</v>
      </c>
      <c r="AT55" s="96">
        <f t="shared" si="1"/>
        <v>0</v>
      </c>
      <c r="AU55" s="97">
        <f>'01 - Stavební úpravy'!P95</f>
        <v>0</v>
      </c>
      <c r="AV55" s="96">
        <f>'01 - Stavební úpravy'!J33</f>
        <v>0</v>
      </c>
      <c r="AW55" s="96">
        <f>'01 - Stavební úpravy'!J34</f>
        <v>0</v>
      </c>
      <c r="AX55" s="96">
        <f>'01 - Stavební úpravy'!J35</f>
        <v>0</v>
      </c>
      <c r="AY55" s="96">
        <f>'01 - Stavební úpravy'!J36</f>
        <v>0</v>
      </c>
      <c r="AZ55" s="96">
        <f>'01 - Stavební úpravy'!F33</f>
        <v>0</v>
      </c>
      <c r="BA55" s="96">
        <f>'01 - Stavební úpravy'!F34</f>
        <v>0</v>
      </c>
      <c r="BB55" s="96">
        <f>'01 - Stavební úpravy'!F35</f>
        <v>0</v>
      </c>
      <c r="BC55" s="96">
        <f>'01 - Stavební úpravy'!F36</f>
        <v>0</v>
      </c>
      <c r="BD55" s="98">
        <f>'01 - Stavební úpravy'!F37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16.5" customHeight="1">
      <c r="A56" s="89" t="s">
        <v>81</v>
      </c>
      <c r="B56" s="90"/>
      <c r="C56" s="91"/>
      <c r="D56" s="363" t="s">
        <v>88</v>
      </c>
      <c r="E56" s="363"/>
      <c r="F56" s="363"/>
      <c r="G56" s="363"/>
      <c r="H56" s="363"/>
      <c r="I56" s="92"/>
      <c r="J56" s="363" t="s">
        <v>89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4">
        <f>'02 - ZTI a VZT'!J30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3" t="s">
        <v>84</v>
      </c>
      <c r="AR56" s="94"/>
      <c r="AS56" s="95">
        <v>0</v>
      </c>
      <c r="AT56" s="96">
        <f t="shared" si="1"/>
        <v>0</v>
      </c>
      <c r="AU56" s="97">
        <f>'02 - ZTI a VZT'!P83</f>
        <v>0</v>
      </c>
      <c r="AV56" s="96">
        <f>'02 - ZTI a VZT'!J33</f>
        <v>0</v>
      </c>
      <c r="AW56" s="96">
        <f>'02 - ZTI a VZT'!J34</f>
        <v>0</v>
      </c>
      <c r="AX56" s="96">
        <f>'02 - ZTI a VZT'!J35</f>
        <v>0</v>
      </c>
      <c r="AY56" s="96">
        <f>'02 - ZTI a VZT'!J36</f>
        <v>0</v>
      </c>
      <c r="AZ56" s="96">
        <f>'02 - ZTI a VZT'!F33</f>
        <v>0</v>
      </c>
      <c r="BA56" s="96">
        <f>'02 - ZTI a VZT'!F34</f>
        <v>0</v>
      </c>
      <c r="BB56" s="96">
        <f>'02 - ZTI a VZT'!F35</f>
        <v>0</v>
      </c>
      <c r="BC56" s="96">
        <f>'02 - ZTI a VZT'!F36</f>
        <v>0</v>
      </c>
      <c r="BD56" s="98">
        <f>'02 - ZTI a VZT'!F37</f>
        <v>0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7" customFormat="1" ht="16.5" customHeight="1">
      <c r="A57" s="89" t="s">
        <v>81</v>
      </c>
      <c r="B57" s="90"/>
      <c r="C57" s="91"/>
      <c r="D57" s="363" t="s">
        <v>91</v>
      </c>
      <c r="E57" s="363"/>
      <c r="F57" s="363"/>
      <c r="G57" s="363"/>
      <c r="H57" s="363"/>
      <c r="I57" s="92"/>
      <c r="J57" s="363" t="s">
        <v>92</v>
      </c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4">
        <f>'03 - Elektroinstalace'!J30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93" t="s">
        <v>84</v>
      </c>
      <c r="AR57" s="94"/>
      <c r="AS57" s="95">
        <v>0</v>
      </c>
      <c r="AT57" s="96">
        <f t="shared" si="1"/>
        <v>0</v>
      </c>
      <c r="AU57" s="97">
        <f>'03 - Elektroinstalace'!P89</f>
        <v>0</v>
      </c>
      <c r="AV57" s="96">
        <f>'03 - Elektroinstalace'!J33</f>
        <v>0</v>
      </c>
      <c r="AW57" s="96">
        <f>'03 - Elektroinstalace'!J34</f>
        <v>0</v>
      </c>
      <c r="AX57" s="96">
        <f>'03 - Elektroinstalace'!J35</f>
        <v>0</v>
      </c>
      <c r="AY57" s="96">
        <f>'03 - Elektroinstalace'!J36</f>
        <v>0</v>
      </c>
      <c r="AZ57" s="96">
        <f>'03 - Elektroinstalace'!F33</f>
        <v>0</v>
      </c>
      <c r="BA57" s="96">
        <f>'03 - Elektroinstalace'!F34</f>
        <v>0</v>
      </c>
      <c r="BB57" s="96">
        <f>'03 - Elektroinstalace'!F35</f>
        <v>0</v>
      </c>
      <c r="BC57" s="96">
        <f>'03 - Elektroinstalace'!F36</f>
        <v>0</v>
      </c>
      <c r="BD57" s="98">
        <f>'03 - Elektroinstalace'!F37</f>
        <v>0</v>
      </c>
      <c r="BT57" s="99" t="s">
        <v>85</v>
      </c>
      <c r="BV57" s="99" t="s">
        <v>79</v>
      </c>
      <c r="BW57" s="99" t="s">
        <v>93</v>
      </c>
      <c r="BX57" s="99" t="s">
        <v>5</v>
      </c>
      <c r="CL57" s="99" t="s">
        <v>19</v>
      </c>
      <c r="CM57" s="99" t="s">
        <v>87</v>
      </c>
    </row>
    <row r="58" spans="1:91" s="7" customFormat="1" ht="16.5" customHeight="1">
      <c r="A58" s="89" t="s">
        <v>81</v>
      </c>
      <c r="B58" s="90"/>
      <c r="C58" s="91"/>
      <c r="D58" s="363" t="s">
        <v>94</v>
      </c>
      <c r="E58" s="363"/>
      <c r="F58" s="363"/>
      <c r="G58" s="363"/>
      <c r="H58" s="363"/>
      <c r="I58" s="92"/>
      <c r="J58" s="363" t="s">
        <v>95</v>
      </c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4">
        <f>'04 - EPS a NZS'!J30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93" t="s">
        <v>84</v>
      </c>
      <c r="AR58" s="94"/>
      <c r="AS58" s="95">
        <v>0</v>
      </c>
      <c r="AT58" s="96">
        <f t="shared" si="1"/>
        <v>0</v>
      </c>
      <c r="AU58" s="97">
        <f>'04 - EPS a NZS'!P85</f>
        <v>0</v>
      </c>
      <c r="AV58" s="96">
        <f>'04 - EPS a NZS'!J33</f>
        <v>0</v>
      </c>
      <c r="AW58" s="96">
        <f>'04 - EPS a NZS'!J34</f>
        <v>0</v>
      </c>
      <c r="AX58" s="96">
        <f>'04 - EPS a NZS'!J35</f>
        <v>0</v>
      </c>
      <c r="AY58" s="96">
        <f>'04 - EPS a NZS'!J36</f>
        <v>0</v>
      </c>
      <c r="AZ58" s="96">
        <f>'04 - EPS a NZS'!F33</f>
        <v>0</v>
      </c>
      <c r="BA58" s="96">
        <f>'04 - EPS a NZS'!F34</f>
        <v>0</v>
      </c>
      <c r="BB58" s="96">
        <f>'04 - EPS a NZS'!F35</f>
        <v>0</v>
      </c>
      <c r="BC58" s="96">
        <f>'04 - EPS a NZS'!F36</f>
        <v>0</v>
      </c>
      <c r="BD58" s="98">
        <f>'04 - EPS a NZS'!F37</f>
        <v>0</v>
      </c>
      <c r="BT58" s="99" t="s">
        <v>85</v>
      </c>
      <c r="BV58" s="99" t="s">
        <v>79</v>
      </c>
      <c r="BW58" s="99" t="s">
        <v>96</v>
      </c>
      <c r="BX58" s="99" t="s">
        <v>5</v>
      </c>
      <c r="CL58" s="99" t="s">
        <v>19</v>
      </c>
      <c r="CM58" s="99" t="s">
        <v>87</v>
      </c>
    </row>
    <row r="59" spans="1:91" s="7" customFormat="1" ht="16.5" customHeight="1">
      <c r="A59" s="89" t="s">
        <v>81</v>
      </c>
      <c r="B59" s="90"/>
      <c r="C59" s="91"/>
      <c r="D59" s="363" t="s">
        <v>97</v>
      </c>
      <c r="E59" s="363"/>
      <c r="F59" s="363"/>
      <c r="G59" s="363"/>
      <c r="H59" s="363"/>
      <c r="I59" s="92"/>
      <c r="J59" s="363" t="s">
        <v>98</v>
      </c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4">
        <f>'05 - Přístupový systém'!J30</f>
        <v>0</v>
      </c>
      <c r="AH59" s="365"/>
      <c r="AI59" s="365"/>
      <c r="AJ59" s="365"/>
      <c r="AK59" s="365"/>
      <c r="AL59" s="365"/>
      <c r="AM59" s="365"/>
      <c r="AN59" s="364">
        <f t="shared" si="0"/>
        <v>0</v>
      </c>
      <c r="AO59" s="365"/>
      <c r="AP59" s="365"/>
      <c r="AQ59" s="93" t="s">
        <v>84</v>
      </c>
      <c r="AR59" s="94"/>
      <c r="AS59" s="95">
        <v>0</v>
      </c>
      <c r="AT59" s="96">
        <f t="shared" si="1"/>
        <v>0</v>
      </c>
      <c r="AU59" s="97">
        <f>'05 - Přístupový systém'!P87</f>
        <v>0</v>
      </c>
      <c r="AV59" s="96">
        <f>'05 - Přístupový systém'!J33</f>
        <v>0</v>
      </c>
      <c r="AW59" s="96">
        <f>'05 - Přístupový systém'!J34</f>
        <v>0</v>
      </c>
      <c r="AX59" s="96">
        <f>'05 - Přístupový systém'!J35</f>
        <v>0</v>
      </c>
      <c r="AY59" s="96">
        <f>'05 - Přístupový systém'!J36</f>
        <v>0</v>
      </c>
      <c r="AZ59" s="96">
        <f>'05 - Přístupový systém'!F33</f>
        <v>0</v>
      </c>
      <c r="BA59" s="96">
        <f>'05 - Přístupový systém'!F34</f>
        <v>0</v>
      </c>
      <c r="BB59" s="96">
        <f>'05 - Přístupový systém'!F35</f>
        <v>0</v>
      </c>
      <c r="BC59" s="96">
        <f>'05 - Přístupový systém'!F36</f>
        <v>0</v>
      </c>
      <c r="BD59" s="98">
        <f>'05 - Přístupový systém'!F37</f>
        <v>0</v>
      </c>
      <c r="BT59" s="99" t="s">
        <v>85</v>
      </c>
      <c r="BV59" s="99" t="s">
        <v>79</v>
      </c>
      <c r="BW59" s="99" t="s">
        <v>99</v>
      </c>
      <c r="BX59" s="99" t="s">
        <v>5</v>
      </c>
      <c r="CL59" s="99" t="s">
        <v>19</v>
      </c>
      <c r="CM59" s="99" t="s">
        <v>87</v>
      </c>
    </row>
    <row r="60" spans="1:91" s="7" customFormat="1" ht="16.5" customHeight="1">
      <c r="A60" s="89" t="s">
        <v>81</v>
      </c>
      <c r="B60" s="90"/>
      <c r="C60" s="91"/>
      <c r="D60" s="363" t="s">
        <v>100</v>
      </c>
      <c r="E60" s="363"/>
      <c r="F60" s="363"/>
      <c r="G60" s="363"/>
      <c r="H60" s="363"/>
      <c r="I60" s="92"/>
      <c r="J60" s="363" t="s">
        <v>101</v>
      </c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4">
        <f>'06 - Truhlářské práce'!J30</f>
        <v>0</v>
      </c>
      <c r="AH60" s="365"/>
      <c r="AI60" s="365"/>
      <c r="AJ60" s="365"/>
      <c r="AK60" s="365"/>
      <c r="AL60" s="365"/>
      <c r="AM60" s="365"/>
      <c r="AN60" s="364">
        <f t="shared" si="0"/>
        <v>0</v>
      </c>
      <c r="AO60" s="365"/>
      <c r="AP60" s="365"/>
      <c r="AQ60" s="93" t="s">
        <v>84</v>
      </c>
      <c r="AR60" s="94"/>
      <c r="AS60" s="95">
        <v>0</v>
      </c>
      <c r="AT60" s="96">
        <f t="shared" si="1"/>
        <v>0</v>
      </c>
      <c r="AU60" s="97">
        <f>'06 - Truhlářské práce'!P81</f>
        <v>0</v>
      </c>
      <c r="AV60" s="96">
        <f>'06 - Truhlářské práce'!J33</f>
        <v>0</v>
      </c>
      <c r="AW60" s="96">
        <f>'06 - Truhlářské práce'!J34</f>
        <v>0</v>
      </c>
      <c r="AX60" s="96">
        <f>'06 - Truhlářské práce'!J35</f>
        <v>0</v>
      </c>
      <c r="AY60" s="96">
        <f>'06 - Truhlářské práce'!J36</f>
        <v>0</v>
      </c>
      <c r="AZ60" s="96">
        <f>'06 - Truhlářské práce'!F33</f>
        <v>0</v>
      </c>
      <c r="BA60" s="96">
        <f>'06 - Truhlářské práce'!F34</f>
        <v>0</v>
      </c>
      <c r="BB60" s="96">
        <f>'06 - Truhlářské práce'!F35</f>
        <v>0</v>
      </c>
      <c r="BC60" s="96">
        <f>'06 - Truhlářské práce'!F36</f>
        <v>0</v>
      </c>
      <c r="BD60" s="98">
        <f>'06 - Truhlářské práce'!F37</f>
        <v>0</v>
      </c>
      <c r="BT60" s="99" t="s">
        <v>85</v>
      </c>
      <c r="BV60" s="99" t="s">
        <v>79</v>
      </c>
      <c r="BW60" s="99" t="s">
        <v>102</v>
      </c>
      <c r="BX60" s="99" t="s">
        <v>5</v>
      </c>
      <c r="CL60" s="99" t="s">
        <v>19</v>
      </c>
      <c r="CM60" s="99" t="s">
        <v>87</v>
      </c>
    </row>
    <row r="61" spans="1:91" s="7" customFormat="1" ht="16.5" customHeight="1">
      <c r="A61" s="89" t="s">
        <v>81</v>
      </c>
      <c r="B61" s="90"/>
      <c r="C61" s="91"/>
      <c r="D61" s="363" t="s">
        <v>103</v>
      </c>
      <c r="E61" s="363"/>
      <c r="F61" s="363"/>
      <c r="G61" s="363"/>
      <c r="H61" s="363"/>
      <c r="I61" s="92"/>
      <c r="J61" s="363" t="s">
        <v>104</v>
      </c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4">
        <f>'VRN - Vedlejší rozpočtové...'!J30</f>
        <v>0</v>
      </c>
      <c r="AH61" s="365"/>
      <c r="AI61" s="365"/>
      <c r="AJ61" s="365"/>
      <c r="AK61" s="365"/>
      <c r="AL61" s="365"/>
      <c r="AM61" s="365"/>
      <c r="AN61" s="364">
        <f t="shared" si="0"/>
        <v>0</v>
      </c>
      <c r="AO61" s="365"/>
      <c r="AP61" s="365"/>
      <c r="AQ61" s="93" t="s">
        <v>84</v>
      </c>
      <c r="AR61" s="94"/>
      <c r="AS61" s="100">
        <v>0</v>
      </c>
      <c r="AT61" s="101">
        <f t="shared" si="1"/>
        <v>0</v>
      </c>
      <c r="AU61" s="102">
        <f>'VRN - Vedlejší rozpočtové...'!P80</f>
        <v>0</v>
      </c>
      <c r="AV61" s="101">
        <f>'VRN - Vedlejší rozpočtové...'!J33</f>
        <v>0</v>
      </c>
      <c r="AW61" s="101">
        <f>'VRN - Vedlejší rozpočtové...'!J34</f>
        <v>0</v>
      </c>
      <c r="AX61" s="101">
        <f>'VRN - Vedlejší rozpočtové...'!J35</f>
        <v>0</v>
      </c>
      <c r="AY61" s="101">
        <f>'VRN - Vedlejší rozpočtové...'!J36</f>
        <v>0</v>
      </c>
      <c r="AZ61" s="101">
        <f>'VRN - Vedlejší rozpočtové...'!F33</f>
        <v>0</v>
      </c>
      <c r="BA61" s="101">
        <f>'VRN - Vedlejší rozpočtové...'!F34</f>
        <v>0</v>
      </c>
      <c r="BB61" s="101">
        <f>'VRN - Vedlejší rozpočtové...'!F35</f>
        <v>0</v>
      </c>
      <c r="BC61" s="101">
        <f>'VRN - Vedlejší rozpočtové...'!F36</f>
        <v>0</v>
      </c>
      <c r="BD61" s="103">
        <f>'VRN - Vedlejší rozpočtové...'!F37</f>
        <v>0</v>
      </c>
      <c r="BT61" s="99" t="s">
        <v>85</v>
      </c>
      <c r="BV61" s="99" t="s">
        <v>79</v>
      </c>
      <c r="BW61" s="99" t="s">
        <v>105</v>
      </c>
      <c r="BX61" s="99" t="s">
        <v>5</v>
      </c>
      <c r="CL61" s="99" t="s">
        <v>19</v>
      </c>
      <c r="CM61" s="99" t="s">
        <v>87</v>
      </c>
    </row>
    <row r="62" spans="1:91" s="2" customFormat="1" ht="30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  <row r="63" spans="1:91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</sheetData>
  <sheetProtection algorithmName="SHA-512" hashValue="E0gpmJbw2FY8gogPdvaYaeJN46lrXo9Jygj5dTgPywJszCKx68nkgT7AKOg4mAhUY3KWwW7gL/nc3mh7kG2QuA==" saltValue="zG/P3rKRTxQ9RAMf/toW0OmblXWQfdbANs5HfCQf1X5rLwWR3uDQVguon+2IYIk9ttVX61e/QICd+6+Q2P1My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úpravy'!C2" display="/" xr:uid="{00000000-0004-0000-0000-000000000000}"/>
    <hyperlink ref="A56" location="'02 - ZTI a VZT'!C2" display="/" xr:uid="{00000000-0004-0000-0000-000001000000}"/>
    <hyperlink ref="A57" location="'03 - Elektroinstalace'!C2" display="/" xr:uid="{00000000-0004-0000-0000-000002000000}"/>
    <hyperlink ref="A58" location="'04 - EPS a NZS'!C2" display="/" xr:uid="{00000000-0004-0000-0000-000003000000}"/>
    <hyperlink ref="A59" location="'05 - Přístupový systém'!C2" display="/" xr:uid="{00000000-0004-0000-0000-000004000000}"/>
    <hyperlink ref="A60" location="'06 - Truhlářské práce'!C2" display="/" xr:uid="{00000000-0004-0000-0000-000005000000}"/>
    <hyperlink ref="A6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108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ROUND((SUM(BE95:BE3160)),  2)</f>
        <v>0</v>
      </c>
      <c r="G33" s="37"/>
      <c r="H33" s="37"/>
      <c r="I33" s="121">
        <v>0.21</v>
      </c>
      <c r="J33" s="120">
        <f>ROUND(((SUM(BE95:BE3160))*I33),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ROUND((SUM(BF95:BF3160)),  2)</f>
        <v>0</v>
      </c>
      <c r="G34" s="37"/>
      <c r="H34" s="37"/>
      <c r="I34" s="121">
        <v>0.12</v>
      </c>
      <c r="J34" s="120">
        <f>ROUND(((SUM(BF95:BF3160))*I34),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ROUND((SUM(BG95:BG3160)),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ROUND((SUM(BH95:BH3160)),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ROUND((SUM(BI95:BI3160)),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01 - Stavební úpravy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113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114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4.85" customHeight="1">
      <c r="B62" s="143"/>
      <c r="C62" s="144"/>
      <c r="D62" s="145" t="s">
        <v>115</v>
      </c>
      <c r="E62" s="146"/>
      <c r="F62" s="146"/>
      <c r="G62" s="146"/>
      <c r="H62" s="146"/>
      <c r="I62" s="146"/>
      <c r="J62" s="147">
        <f>J98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116</v>
      </c>
      <c r="E63" s="146"/>
      <c r="F63" s="146"/>
      <c r="G63" s="146"/>
      <c r="H63" s="146"/>
      <c r="I63" s="146"/>
      <c r="J63" s="147">
        <f>J360</f>
        <v>0</v>
      </c>
      <c r="K63" s="144"/>
      <c r="L63" s="148"/>
    </row>
    <row r="64" spans="1:47" s="10" customFormat="1" ht="14.85" customHeight="1">
      <c r="B64" s="143"/>
      <c r="C64" s="144"/>
      <c r="D64" s="145" t="s">
        <v>117</v>
      </c>
      <c r="E64" s="146"/>
      <c r="F64" s="146"/>
      <c r="G64" s="146"/>
      <c r="H64" s="146"/>
      <c r="I64" s="146"/>
      <c r="J64" s="147">
        <f>J361</f>
        <v>0</v>
      </c>
      <c r="K64" s="144"/>
      <c r="L64" s="148"/>
    </row>
    <row r="65" spans="1:31" s="10" customFormat="1" ht="14.85" customHeight="1">
      <c r="B65" s="143"/>
      <c r="C65" s="144"/>
      <c r="D65" s="145" t="s">
        <v>118</v>
      </c>
      <c r="E65" s="146"/>
      <c r="F65" s="146"/>
      <c r="G65" s="146"/>
      <c r="H65" s="146"/>
      <c r="I65" s="146"/>
      <c r="J65" s="147">
        <f>J539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119</v>
      </c>
      <c r="E66" s="146"/>
      <c r="F66" s="146"/>
      <c r="G66" s="146"/>
      <c r="H66" s="146"/>
      <c r="I66" s="146"/>
      <c r="J66" s="147">
        <f>J717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120</v>
      </c>
      <c r="E67" s="146"/>
      <c r="F67" s="146"/>
      <c r="G67" s="146"/>
      <c r="H67" s="146"/>
      <c r="I67" s="146"/>
      <c r="J67" s="147">
        <f>J729</f>
        <v>0</v>
      </c>
      <c r="K67" s="144"/>
      <c r="L67" s="148"/>
    </row>
    <row r="68" spans="1:31" s="9" customFormat="1" ht="24.95" customHeight="1">
      <c r="B68" s="137"/>
      <c r="C68" s="138"/>
      <c r="D68" s="139" t="s">
        <v>121</v>
      </c>
      <c r="E68" s="140"/>
      <c r="F68" s="140"/>
      <c r="G68" s="140"/>
      <c r="H68" s="140"/>
      <c r="I68" s="140"/>
      <c r="J68" s="141">
        <f>J732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122</v>
      </c>
      <c r="E69" s="146"/>
      <c r="F69" s="146"/>
      <c r="G69" s="146"/>
      <c r="H69" s="146"/>
      <c r="I69" s="146"/>
      <c r="J69" s="147">
        <f>J733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123</v>
      </c>
      <c r="E70" s="146"/>
      <c r="F70" s="146"/>
      <c r="G70" s="146"/>
      <c r="H70" s="146"/>
      <c r="I70" s="146"/>
      <c r="J70" s="147">
        <f>J874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124</v>
      </c>
      <c r="E71" s="146"/>
      <c r="F71" s="146"/>
      <c r="G71" s="146"/>
      <c r="H71" s="146"/>
      <c r="I71" s="146"/>
      <c r="J71" s="147">
        <f>J1452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125</v>
      </c>
      <c r="E72" s="146"/>
      <c r="F72" s="146"/>
      <c r="G72" s="146"/>
      <c r="H72" s="146"/>
      <c r="I72" s="146"/>
      <c r="J72" s="147">
        <f>J1545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126</v>
      </c>
      <c r="E73" s="146"/>
      <c r="F73" s="146"/>
      <c r="G73" s="146"/>
      <c r="H73" s="146"/>
      <c r="I73" s="146"/>
      <c r="J73" s="147">
        <f>J2350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127</v>
      </c>
      <c r="E74" s="146"/>
      <c r="F74" s="146"/>
      <c r="G74" s="146"/>
      <c r="H74" s="146"/>
      <c r="I74" s="146"/>
      <c r="J74" s="147">
        <f>J2715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128</v>
      </c>
      <c r="E75" s="146"/>
      <c r="F75" s="146"/>
      <c r="G75" s="146"/>
      <c r="H75" s="146"/>
      <c r="I75" s="146"/>
      <c r="J75" s="147">
        <f>J3144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129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395" t="str">
        <f>E7</f>
        <v>Rekonstrukce ubytovacích jednotek University hotelu Palachovy koleje</v>
      </c>
      <c r="F85" s="396"/>
      <c r="G85" s="396"/>
      <c r="H85" s="396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107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48" t="str">
        <f>E9</f>
        <v>01 - Stavební úpravy</v>
      </c>
      <c r="F87" s="397"/>
      <c r="G87" s="397"/>
      <c r="H87" s="397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Hartigova 198, 130 00 Praha 3</v>
      </c>
      <c r="G89" s="39"/>
      <c r="H89" s="39"/>
      <c r="I89" s="32" t="s">
        <v>23</v>
      </c>
      <c r="J89" s="62" t="str">
        <f>IF(J12="","",J12)</f>
        <v>11. 9. 2025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E15</f>
        <v>Vysoká škola ekonomická v Praze</v>
      </c>
      <c r="G91" s="39"/>
      <c r="H91" s="39"/>
      <c r="I91" s="32" t="s">
        <v>33</v>
      </c>
      <c r="J91" s="35" t="str">
        <f>E21</f>
        <v>Drobný Architects, s.r.o.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31</v>
      </c>
      <c r="D92" s="39"/>
      <c r="E92" s="39"/>
      <c r="F92" s="30" t="str">
        <f>IF(E18="","",E18)</f>
        <v>Vyplň údaj</v>
      </c>
      <c r="G92" s="39"/>
      <c r="H92" s="39"/>
      <c r="I92" s="32" t="s">
        <v>38</v>
      </c>
      <c r="J92" s="35" t="str">
        <f>E24</f>
        <v>Ing. Jaroslav Stolička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130</v>
      </c>
      <c r="D94" s="152" t="s">
        <v>62</v>
      </c>
      <c r="E94" s="152" t="s">
        <v>58</v>
      </c>
      <c r="F94" s="152" t="s">
        <v>59</v>
      </c>
      <c r="G94" s="152" t="s">
        <v>131</v>
      </c>
      <c r="H94" s="152" t="s">
        <v>132</v>
      </c>
      <c r="I94" s="152" t="s">
        <v>133</v>
      </c>
      <c r="J94" s="152" t="s">
        <v>111</v>
      </c>
      <c r="K94" s="153" t="s">
        <v>134</v>
      </c>
      <c r="L94" s="154"/>
      <c r="M94" s="71" t="s">
        <v>19</v>
      </c>
      <c r="N94" s="72" t="s">
        <v>47</v>
      </c>
      <c r="O94" s="72" t="s">
        <v>135</v>
      </c>
      <c r="P94" s="72" t="s">
        <v>136</v>
      </c>
      <c r="Q94" s="72" t="s">
        <v>137</v>
      </c>
      <c r="R94" s="72" t="s">
        <v>138</v>
      </c>
      <c r="S94" s="72" t="s">
        <v>139</v>
      </c>
      <c r="T94" s="73" t="s">
        <v>140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9" customHeight="1">
      <c r="A95" s="37"/>
      <c r="B95" s="38"/>
      <c r="C95" s="78" t="s">
        <v>141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P96+P732</f>
        <v>0</v>
      </c>
      <c r="Q95" s="75"/>
      <c r="R95" s="157">
        <f>R96+R732</f>
        <v>146.80983020000002</v>
      </c>
      <c r="S95" s="75"/>
      <c r="T95" s="158">
        <f>T96+T732</f>
        <v>51.264116910000006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76</v>
      </c>
      <c r="AU95" s="20" t="s">
        <v>112</v>
      </c>
      <c r="BK95" s="159">
        <f>BK96+BK732</f>
        <v>0</v>
      </c>
    </row>
    <row r="96" spans="1:63" s="12" customFormat="1" ht="25.9" customHeight="1">
      <c r="B96" s="160"/>
      <c r="C96" s="161"/>
      <c r="D96" s="162" t="s">
        <v>76</v>
      </c>
      <c r="E96" s="163" t="s">
        <v>142</v>
      </c>
      <c r="F96" s="163" t="s">
        <v>143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P97+P360+P717+P729</f>
        <v>0</v>
      </c>
      <c r="Q96" s="168"/>
      <c r="R96" s="169">
        <f>R97+R360+R717+R729</f>
        <v>73.255667200000019</v>
      </c>
      <c r="S96" s="168"/>
      <c r="T96" s="170">
        <f>T97+T360+T717+T729</f>
        <v>0</v>
      </c>
      <c r="AR96" s="171" t="s">
        <v>85</v>
      </c>
      <c r="AT96" s="172" t="s">
        <v>76</v>
      </c>
      <c r="AU96" s="172" t="s">
        <v>77</v>
      </c>
      <c r="AY96" s="171" t="s">
        <v>144</v>
      </c>
      <c r="BK96" s="173">
        <f>BK97+BK360+BK717+BK729</f>
        <v>0</v>
      </c>
    </row>
    <row r="97" spans="1:65" s="12" customFormat="1" ht="22.9" customHeight="1">
      <c r="B97" s="160"/>
      <c r="C97" s="161"/>
      <c r="D97" s="162" t="s">
        <v>76</v>
      </c>
      <c r="E97" s="174" t="s">
        <v>145</v>
      </c>
      <c r="F97" s="174" t="s">
        <v>146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P98</f>
        <v>0</v>
      </c>
      <c r="Q97" s="168"/>
      <c r="R97" s="169">
        <f>R98</f>
        <v>73.205909600000012</v>
      </c>
      <c r="S97" s="168"/>
      <c r="T97" s="170">
        <f>T98</f>
        <v>0</v>
      </c>
      <c r="AR97" s="171" t="s">
        <v>85</v>
      </c>
      <c r="AT97" s="172" t="s">
        <v>76</v>
      </c>
      <c r="AU97" s="172" t="s">
        <v>85</v>
      </c>
      <c r="AY97" s="171" t="s">
        <v>144</v>
      </c>
      <c r="BK97" s="173">
        <f>BK98</f>
        <v>0</v>
      </c>
    </row>
    <row r="98" spans="1:65" s="12" customFormat="1" ht="20.85" customHeight="1">
      <c r="B98" s="160"/>
      <c r="C98" s="161"/>
      <c r="D98" s="162" t="s">
        <v>76</v>
      </c>
      <c r="E98" s="174" t="s">
        <v>147</v>
      </c>
      <c r="F98" s="174" t="s">
        <v>148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SUM(P99:P359)</f>
        <v>0</v>
      </c>
      <c r="Q98" s="168"/>
      <c r="R98" s="169">
        <f>SUM(R99:R359)</f>
        <v>73.205909600000012</v>
      </c>
      <c r="S98" s="168"/>
      <c r="T98" s="170">
        <f>SUM(T99:T359)</f>
        <v>0</v>
      </c>
      <c r="AR98" s="171" t="s">
        <v>85</v>
      </c>
      <c r="AT98" s="172" t="s">
        <v>76</v>
      </c>
      <c r="AU98" s="172" t="s">
        <v>87</v>
      </c>
      <c r="AY98" s="171" t="s">
        <v>144</v>
      </c>
      <c r="BK98" s="173">
        <f>SUM(BK99:BK359)</f>
        <v>0</v>
      </c>
    </row>
    <row r="99" spans="1:65" s="2" customFormat="1" ht="49.15" customHeight="1">
      <c r="A99" s="37"/>
      <c r="B99" s="38"/>
      <c r="C99" s="176" t="s">
        <v>85</v>
      </c>
      <c r="D99" s="176" t="s">
        <v>149</v>
      </c>
      <c r="E99" s="177" t="s">
        <v>150</v>
      </c>
      <c r="F99" s="178" t="s">
        <v>151</v>
      </c>
      <c r="G99" s="179" t="s">
        <v>152</v>
      </c>
      <c r="H99" s="180">
        <v>3033.194</v>
      </c>
      <c r="I99" s="181"/>
      <c r="J99" s="182">
        <f>ROUND(I99*H99,2)</f>
        <v>0</v>
      </c>
      <c r="K99" s="178" t="s">
        <v>153</v>
      </c>
      <c r="L99" s="42"/>
      <c r="M99" s="183" t="s">
        <v>19</v>
      </c>
      <c r="N99" s="184" t="s">
        <v>48</v>
      </c>
      <c r="O99" s="67"/>
      <c r="P99" s="185">
        <f>O99*H99</f>
        <v>0</v>
      </c>
      <c r="Q99" s="185">
        <v>1.7600000000000001E-2</v>
      </c>
      <c r="R99" s="185">
        <f>Q99*H99</f>
        <v>53.384214400000005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154</v>
      </c>
      <c r="AT99" s="187" t="s">
        <v>149</v>
      </c>
      <c r="AU99" s="187" t="s">
        <v>155</v>
      </c>
      <c r="AY99" s="20" t="s">
        <v>144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85</v>
      </c>
      <c r="BK99" s="188">
        <f>ROUND(I99*H99,2)</f>
        <v>0</v>
      </c>
      <c r="BL99" s="20" t="s">
        <v>154</v>
      </c>
      <c r="BM99" s="187" t="s">
        <v>156</v>
      </c>
    </row>
    <row r="100" spans="1:65" s="2" customFormat="1" ht="11.25">
      <c r="A100" s="37"/>
      <c r="B100" s="38"/>
      <c r="C100" s="39"/>
      <c r="D100" s="189" t="s">
        <v>157</v>
      </c>
      <c r="E100" s="39"/>
      <c r="F100" s="190" t="s">
        <v>158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157</v>
      </c>
      <c r="AU100" s="20" t="s">
        <v>155</v>
      </c>
    </row>
    <row r="101" spans="1:65" s="13" customFormat="1" ht="11.25">
      <c r="B101" s="194"/>
      <c r="C101" s="195"/>
      <c r="D101" s="196" t="s">
        <v>159</v>
      </c>
      <c r="E101" s="197" t="s">
        <v>19</v>
      </c>
      <c r="F101" s="198" t="s">
        <v>160</v>
      </c>
      <c r="G101" s="195"/>
      <c r="H101" s="197" t="s">
        <v>19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159</v>
      </c>
      <c r="AU101" s="204" t="s">
        <v>155</v>
      </c>
      <c r="AV101" s="13" t="s">
        <v>85</v>
      </c>
      <c r="AW101" s="13" t="s">
        <v>37</v>
      </c>
      <c r="AX101" s="13" t="s">
        <v>77</v>
      </c>
      <c r="AY101" s="204" t="s">
        <v>144</v>
      </c>
    </row>
    <row r="102" spans="1:65" s="14" customFormat="1" ht="11.25">
      <c r="B102" s="205"/>
      <c r="C102" s="206"/>
      <c r="D102" s="196" t="s">
        <v>159</v>
      </c>
      <c r="E102" s="207" t="s">
        <v>19</v>
      </c>
      <c r="F102" s="208" t="s">
        <v>161</v>
      </c>
      <c r="G102" s="206"/>
      <c r="H102" s="209">
        <v>12.1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159</v>
      </c>
      <c r="AU102" s="215" t="s">
        <v>155</v>
      </c>
      <c r="AV102" s="14" t="s">
        <v>87</v>
      </c>
      <c r="AW102" s="14" t="s">
        <v>37</v>
      </c>
      <c r="AX102" s="14" t="s">
        <v>77</v>
      </c>
      <c r="AY102" s="215" t="s">
        <v>144</v>
      </c>
    </row>
    <row r="103" spans="1:65" s="14" customFormat="1" ht="11.25">
      <c r="B103" s="205"/>
      <c r="C103" s="206"/>
      <c r="D103" s="196" t="s">
        <v>159</v>
      </c>
      <c r="E103" s="207" t="s">
        <v>19</v>
      </c>
      <c r="F103" s="208" t="s">
        <v>162</v>
      </c>
      <c r="G103" s="206"/>
      <c r="H103" s="209">
        <v>42.423999999999999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159</v>
      </c>
      <c r="AU103" s="215" t="s">
        <v>155</v>
      </c>
      <c r="AV103" s="14" t="s">
        <v>87</v>
      </c>
      <c r="AW103" s="14" t="s">
        <v>37</v>
      </c>
      <c r="AX103" s="14" t="s">
        <v>77</v>
      </c>
      <c r="AY103" s="215" t="s">
        <v>144</v>
      </c>
    </row>
    <row r="104" spans="1:65" s="14" customFormat="1" ht="11.25">
      <c r="B104" s="205"/>
      <c r="C104" s="206"/>
      <c r="D104" s="196" t="s">
        <v>159</v>
      </c>
      <c r="E104" s="207" t="s">
        <v>19</v>
      </c>
      <c r="F104" s="208" t="s">
        <v>163</v>
      </c>
      <c r="G104" s="206"/>
      <c r="H104" s="209">
        <v>13.276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159</v>
      </c>
      <c r="AU104" s="215" t="s">
        <v>155</v>
      </c>
      <c r="AV104" s="14" t="s">
        <v>87</v>
      </c>
      <c r="AW104" s="14" t="s">
        <v>37</v>
      </c>
      <c r="AX104" s="14" t="s">
        <v>77</v>
      </c>
      <c r="AY104" s="215" t="s">
        <v>144</v>
      </c>
    </row>
    <row r="105" spans="1:65" s="14" customFormat="1" ht="11.25">
      <c r="B105" s="205"/>
      <c r="C105" s="206"/>
      <c r="D105" s="196" t="s">
        <v>159</v>
      </c>
      <c r="E105" s="207" t="s">
        <v>19</v>
      </c>
      <c r="F105" s="208" t="s">
        <v>164</v>
      </c>
      <c r="G105" s="206"/>
      <c r="H105" s="209">
        <v>42.802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159</v>
      </c>
      <c r="AU105" s="215" t="s">
        <v>155</v>
      </c>
      <c r="AV105" s="14" t="s">
        <v>87</v>
      </c>
      <c r="AW105" s="14" t="s">
        <v>37</v>
      </c>
      <c r="AX105" s="14" t="s">
        <v>77</v>
      </c>
      <c r="AY105" s="215" t="s">
        <v>144</v>
      </c>
    </row>
    <row r="106" spans="1:65" s="15" customFormat="1" ht="11.25">
      <c r="B106" s="216"/>
      <c r="C106" s="217"/>
      <c r="D106" s="196" t="s">
        <v>159</v>
      </c>
      <c r="E106" s="218" t="s">
        <v>19</v>
      </c>
      <c r="F106" s="219" t="s">
        <v>165</v>
      </c>
      <c r="G106" s="217"/>
      <c r="H106" s="220">
        <v>110.602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159</v>
      </c>
      <c r="AU106" s="226" t="s">
        <v>155</v>
      </c>
      <c r="AV106" s="15" t="s">
        <v>155</v>
      </c>
      <c r="AW106" s="15" t="s">
        <v>37</v>
      </c>
      <c r="AX106" s="15" t="s">
        <v>77</v>
      </c>
      <c r="AY106" s="226" t="s">
        <v>144</v>
      </c>
    </row>
    <row r="107" spans="1:65" s="13" customFormat="1" ht="11.25">
      <c r="B107" s="194"/>
      <c r="C107" s="195"/>
      <c r="D107" s="196" t="s">
        <v>159</v>
      </c>
      <c r="E107" s="197" t="s">
        <v>19</v>
      </c>
      <c r="F107" s="198" t="s">
        <v>166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159</v>
      </c>
      <c r="AU107" s="204" t="s">
        <v>155</v>
      </c>
      <c r="AV107" s="13" t="s">
        <v>85</v>
      </c>
      <c r="AW107" s="13" t="s">
        <v>37</v>
      </c>
      <c r="AX107" s="13" t="s">
        <v>77</v>
      </c>
      <c r="AY107" s="204" t="s">
        <v>144</v>
      </c>
    </row>
    <row r="108" spans="1:65" s="14" customFormat="1" ht="11.25">
      <c r="B108" s="205"/>
      <c r="C108" s="206"/>
      <c r="D108" s="196" t="s">
        <v>159</v>
      </c>
      <c r="E108" s="207" t="s">
        <v>19</v>
      </c>
      <c r="F108" s="208" t="s">
        <v>167</v>
      </c>
      <c r="G108" s="206"/>
      <c r="H108" s="209">
        <v>10.18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159</v>
      </c>
      <c r="AU108" s="215" t="s">
        <v>155</v>
      </c>
      <c r="AV108" s="14" t="s">
        <v>87</v>
      </c>
      <c r="AW108" s="14" t="s">
        <v>37</v>
      </c>
      <c r="AX108" s="14" t="s">
        <v>77</v>
      </c>
      <c r="AY108" s="215" t="s">
        <v>144</v>
      </c>
    </row>
    <row r="109" spans="1:65" s="14" customFormat="1" ht="11.25">
      <c r="B109" s="205"/>
      <c r="C109" s="206"/>
      <c r="D109" s="196" t="s">
        <v>159</v>
      </c>
      <c r="E109" s="207" t="s">
        <v>19</v>
      </c>
      <c r="F109" s="208" t="s">
        <v>168</v>
      </c>
      <c r="G109" s="206"/>
      <c r="H109" s="209">
        <v>36.043999999999997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159</v>
      </c>
      <c r="AU109" s="215" t="s">
        <v>155</v>
      </c>
      <c r="AV109" s="14" t="s">
        <v>87</v>
      </c>
      <c r="AW109" s="14" t="s">
        <v>37</v>
      </c>
      <c r="AX109" s="14" t="s">
        <v>77</v>
      </c>
      <c r="AY109" s="215" t="s">
        <v>144</v>
      </c>
    </row>
    <row r="110" spans="1:65" s="14" customFormat="1" ht="11.25">
      <c r="B110" s="205"/>
      <c r="C110" s="206"/>
      <c r="D110" s="196" t="s">
        <v>159</v>
      </c>
      <c r="E110" s="207" t="s">
        <v>19</v>
      </c>
      <c r="F110" s="208" t="s">
        <v>169</v>
      </c>
      <c r="G110" s="206"/>
      <c r="H110" s="209">
        <v>12.1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159</v>
      </c>
      <c r="AU110" s="215" t="s">
        <v>155</v>
      </c>
      <c r="AV110" s="14" t="s">
        <v>87</v>
      </c>
      <c r="AW110" s="14" t="s">
        <v>37</v>
      </c>
      <c r="AX110" s="14" t="s">
        <v>77</v>
      </c>
      <c r="AY110" s="215" t="s">
        <v>144</v>
      </c>
    </row>
    <row r="111" spans="1:65" s="14" customFormat="1" ht="11.25">
      <c r="B111" s="205"/>
      <c r="C111" s="206"/>
      <c r="D111" s="196" t="s">
        <v>159</v>
      </c>
      <c r="E111" s="207" t="s">
        <v>19</v>
      </c>
      <c r="F111" s="208" t="s">
        <v>170</v>
      </c>
      <c r="G111" s="206"/>
      <c r="H111" s="209">
        <v>42.262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159</v>
      </c>
      <c r="AU111" s="215" t="s">
        <v>155</v>
      </c>
      <c r="AV111" s="14" t="s">
        <v>87</v>
      </c>
      <c r="AW111" s="14" t="s">
        <v>37</v>
      </c>
      <c r="AX111" s="14" t="s">
        <v>77</v>
      </c>
      <c r="AY111" s="215" t="s">
        <v>144</v>
      </c>
    </row>
    <row r="112" spans="1:65" s="14" customFormat="1" ht="11.25">
      <c r="B112" s="205"/>
      <c r="C112" s="206"/>
      <c r="D112" s="196" t="s">
        <v>159</v>
      </c>
      <c r="E112" s="207" t="s">
        <v>19</v>
      </c>
      <c r="F112" s="208" t="s">
        <v>171</v>
      </c>
      <c r="G112" s="206"/>
      <c r="H112" s="209">
        <v>13.996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159</v>
      </c>
      <c r="AU112" s="215" t="s">
        <v>155</v>
      </c>
      <c r="AV112" s="14" t="s">
        <v>87</v>
      </c>
      <c r="AW112" s="14" t="s">
        <v>37</v>
      </c>
      <c r="AX112" s="14" t="s">
        <v>77</v>
      </c>
      <c r="AY112" s="215" t="s">
        <v>144</v>
      </c>
    </row>
    <row r="113" spans="2:51" s="14" customFormat="1" ht="11.25">
      <c r="B113" s="205"/>
      <c r="C113" s="206"/>
      <c r="D113" s="196" t="s">
        <v>159</v>
      </c>
      <c r="E113" s="207" t="s">
        <v>19</v>
      </c>
      <c r="F113" s="208" t="s">
        <v>172</v>
      </c>
      <c r="G113" s="206"/>
      <c r="H113" s="209">
        <v>40.768999999999998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159</v>
      </c>
      <c r="AU113" s="215" t="s">
        <v>155</v>
      </c>
      <c r="AV113" s="14" t="s">
        <v>87</v>
      </c>
      <c r="AW113" s="14" t="s">
        <v>37</v>
      </c>
      <c r="AX113" s="14" t="s">
        <v>77</v>
      </c>
      <c r="AY113" s="215" t="s">
        <v>144</v>
      </c>
    </row>
    <row r="114" spans="2:51" s="14" customFormat="1" ht="11.25">
      <c r="B114" s="205"/>
      <c r="C114" s="206"/>
      <c r="D114" s="196" t="s">
        <v>159</v>
      </c>
      <c r="E114" s="207" t="s">
        <v>19</v>
      </c>
      <c r="F114" s="208" t="s">
        <v>173</v>
      </c>
      <c r="G114" s="206"/>
      <c r="H114" s="209">
        <v>16.492000000000001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159</v>
      </c>
      <c r="AU114" s="215" t="s">
        <v>155</v>
      </c>
      <c r="AV114" s="14" t="s">
        <v>87</v>
      </c>
      <c r="AW114" s="14" t="s">
        <v>37</v>
      </c>
      <c r="AX114" s="14" t="s">
        <v>77</v>
      </c>
      <c r="AY114" s="215" t="s">
        <v>144</v>
      </c>
    </row>
    <row r="115" spans="2:51" s="14" customFormat="1" ht="11.25">
      <c r="B115" s="205"/>
      <c r="C115" s="206"/>
      <c r="D115" s="196" t="s">
        <v>159</v>
      </c>
      <c r="E115" s="207" t="s">
        <v>19</v>
      </c>
      <c r="F115" s="208" t="s">
        <v>174</v>
      </c>
      <c r="G115" s="206"/>
      <c r="H115" s="209">
        <v>41.451999999999998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159</v>
      </c>
      <c r="AU115" s="215" t="s">
        <v>155</v>
      </c>
      <c r="AV115" s="14" t="s">
        <v>87</v>
      </c>
      <c r="AW115" s="14" t="s">
        <v>37</v>
      </c>
      <c r="AX115" s="14" t="s">
        <v>77</v>
      </c>
      <c r="AY115" s="215" t="s">
        <v>144</v>
      </c>
    </row>
    <row r="116" spans="2:51" s="14" customFormat="1" ht="11.25">
      <c r="B116" s="205"/>
      <c r="C116" s="206"/>
      <c r="D116" s="196" t="s">
        <v>159</v>
      </c>
      <c r="E116" s="207" t="s">
        <v>19</v>
      </c>
      <c r="F116" s="208" t="s">
        <v>175</v>
      </c>
      <c r="G116" s="206"/>
      <c r="H116" s="209">
        <v>14.404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159</v>
      </c>
      <c r="AU116" s="215" t="s">
        <v>155</v>
      </c>
      <c r="AV116" s="14" t="s">
        <v>87</v>
      </c>
      <c r="AW116" s="14" t="s">
        <v>37</v>
      </c>
      <c r="AX116" s="14" t="s">
        <v>77</v>
      </c>
      <c r="AY116" s="215" t="s">
        <v>144</v>
      </c>
    </row>
    <row r="117" spans="2:51" s="14" customFormat="1" ht="11.25">
      <c r="B117" s="205"/>
      <c r="C117" s="206"/>
      <c r="D117" s="196" t="s">
        <v>159</v>
      </c>
      <c r="E117" s="207" t="s">
        <v>19</v>
      </c>
      <c r="F117" s="208" t="s">
        <v>176</v>
      </c>
      <c r="G117" s="206"/>
      <c r="H117" s="209">
        <v>51.137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159</v>
      </c>
      <c r="AU117" s="215" t="s">
        <v>155</v>
      </c>
      <c r="AV117" s="14" t="s">
        <v>87</v>
      </c>
      <c r="AW117" s="14" t="s">
        <v>37</v>
      </c>
      <c r="AX117" s="14" t="s">
        <v>77</v>
      </c>
      <c r="AY117" s="215" t="s">
        <v>144</v>
      </c>
    </row>
    <row r="118" spans="2:51" s="14" customFormat="1" ht="11.25">
      <c r="B118" s="205"/>
      <c r="C118" s="206"/>
      <c r="D118" s="196" t="s">
        <v>159</v>
      </c>
      <c r="E118" s="207" t="s">
        <v>19</v>
      </c>
      <c r="F118" s="208" t="s">
        <v>177</v>
      </c>
      <c r="G118" s="206"/>
      <c r="H118" s="209">
        <v>14.356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159</v>
      </c>
      <c r="AU118" s="215" t="s">
        <v>155</v>
      </c>
      <c r="AV118" s="14" t="s">
        <v>87</v>
      </c>
      <c r="AW118" s="14" t="s">
        <v>37</v>
      </c>
      <c r="AX118" s="14" t="s">
        <v>77</v>
      </c>
      <c r="AY118" s="215" t="s">
        <v>144</v>
      </c>
    </row>
    <row r="119" spans="2:51" s="14" customFormat="1" ht="11.25">
      <c r="B119" s="205"/>
      <c r="C119" s="206"/>
      <c r="D119" s="196" t="s">
        <v>159</v>
      </c>
      <c r="E119" s="207" t="s">
        <v>19</v>
      </c>
      <c r="F119" s="208" t="s">
        <v>178</v>
      </c>
      <c r="G119" s="206"/>
      <c r="H119" s="209">
        <v>51.137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159</v>
      </c>
      <c r="AU119" s="215" t="s">
        <v>155</v>
      </c>
      <c r="AV119" s="14" t="s">
        <v>87</v>
      </c>
      <c r="AW119" s="14" t="s">
        <v>37</v>
      </c>
      <c r="AX119" s="14" t="s">
        <v>77</v>
      </c>
      <c r="AY119" s="215" t="s">
        <v>144</v>
      </c>
    </row>
    <row r="120" spans="2:51" s="14" customFormat="1" ht="11.25">
      <c r="B120" s="205"/>
      <c r="C120" s="206"/>
      <c r="D120" s="196" t="s">
        <v>159</v>
      </c>
      <c r="E120" s="207" t="s">
        <v>19</v>
      </c>
      <c r="F120" s="208" t="s">
        <v>179</v>
      </c>
      <c r="G120" s="206"/>
      <c r="H120" s="209">
        <v>16.492000000000001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159</v>
      </c>
      <c r="AU120" s="215" t="s">
        <v>155</v>
      </c>
      <c r="AV120" s="14" t="s">
        <v>87</v>
      </c>
      <c r="AW120" s="14" t="s">
        <v>37</v>
      </c>
      <c r="AX120" s="14" t="s">
        <v>77</v>
      </c>
      <c r="AY120" s="215" t="s">
        <v>144</v>
      </c>
    </row>
    <row r="121" spans="2:51" s="14" customFormat="1" ht="11.25">
      <c r="B121" s="205"/>
      <c r="C121" s="206"/>
      <c r="D121" s="196" t="s">
        <v>159</v>
      </c>
      <c r="E121" s="207" t="s">
        <v>19</v>
      </c>
      <c r="F121" s="208" t="s">
        <v>180</v>
      </c>
      <c r="G121" s="206"/>
      <c r="H121" s="209">
        <v>41.451999999999998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159</v>
      </c>
      <c r="AU121" s="215" t="s">
        <v>155</v>
      </c>
      <c r="AV121" s="14" t="s">
        <v>87</v>
      </c>
      <c r="AW121" s="14" t="s">
        <v>37</v>
      </c>
      <c r="AX121" s="14" t="s">
        <v>77</v>
      </c>
      <c r="AY121" s="215" t="s">
        <v>144</v>
      </c>
    </row>
    <row r="122" spans="2:51" s="14" customFormat="1" ht="11.25">
      <c r="B122" s="205"/>
      <c r="C122" s="206"/>
      <c r="D122" s="196" t="s">
        <v>159</v>
      </c>
      <c r="E122" s="207" t="s">
        <v>19</v>
      </c>
      <c r="F122" s="208" t="s">
        <v>181</v>
      </c>
      <c r="G122" s="206"/>
      <c r="H122" s="209">
        <v>14.02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159</v>
      </c>
      <c r="AU122" s="215" t="s">
        <v>155</v>
      </c>
      <c r="AV122" s="14" t="s">
        <v>87</v>
      </c>
      <c r="AW122" s="14" t="s">
        <v>37</v>
      </c>
      <c r="AX122" s="14" t="s">
        <v>77</v>
      </c>
      <c r="AY122" s="215" t="s">
        <v>144</v>
      </c>
    </row>
    <row r="123" spans="2:51" s="14" customFormat="1" ht="11.25">
      <c r="B123" s="205"/>
      <c r="C123" s="206"/>
      <c r="D123" s="196" t="s">
        <v>159</v>
      </c>
      <c r="E123" s="207" t="s">
        <v>19</v>
      </c>
      <c r="F123" s="208" t="s">
        <v>182</v>
      </c>
      <c r="G123" s="206"/>
      <c r="H123" s="209">
        <v>40.823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159</v>
      </c>
      <c r="AU123" s="215" t="s">
        <v>155</v>
      </c>
      <c r="AV123" s="14" t="s">
        <v>87</v>
      </c>
      <c r="AW123" s="14" t="s">
        <v>37</v>
      </c>
      <c r="AX123" s="14" t="s">
        <v>77</v>
      </c>
      <c r="AY123" s="215" t="s">
        <v>144</v>
      </c>
    </row>
    <row r="124" spans="2:51" s="14" customFormat="1" ht="11.25">
      <c r="B124" s="205"/>
      <c r="C124" s="206"/>
      <c r="D124" s="196" t="s">
        <v>159</v>
      </c>
      <c r="E124" s="207" t="s">
        <v>19</v>
      </c>
      <c r="F124" s="208" t="s">
        <v>183</v>
      </c>
      <c r="G124" s="206"/>
      <c r="H124" s="209">
        <v>13.276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159</v>
      </c>
      <c r="AU124" s="215" t="s">
        <v>155</v>
      </c>
      <c r="AV124" s="14" t="s">
        <v>87</v>
      </c>
      <c r="AW124" s="14" t="s">
        <v>37</v>
      </c>
      <c r="AX124" s="14" t="s">
        <v>77</v>
      </c>
      <c r="AY124" s="215" t="s">
        <v>144</v>
      </c>
    </row>
    <row r="125" spans="2:51" s="14" customFormat="1" ht="11.25">
      <c r="B125" s="205"/>
      <c r="C125" s="206"/>
      <c r="D125" s="196" t="s">
        <v>159</v>
      </c>
      <c r="E125" s="207" t="s">
        <v>19</v>
      </c>
      <c r="F125" s="208" t="s">
        <v>184</v>
      </c>
      <c r="G125" s="206"/>
      <c r="H125" s="209">
        <v>43.018000000000001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159</v>
      </c>
      <c r="AU125" s="215" t="s">
        <v>155</v>
      </c>
      <c r="AV125" s="14" t="s">
        <v>87</v>
      </c>
      <c r="AW125" s="14" t="s">
        <v>37</v>
      </c>
      <c r="AX125" s="14" t="s">
        <v>77</v>
      </c>
      <c r="AY125" s="215" t="s">
        <v>144</v>
      </c>
    </row>
    <row r="126" spans="2:51" s="14" customFormat="1" ht="11.25">
      <c r="B126" s="205"/>
      <c r="C126" s="206"/>
      <c r="D126" s="196" t="s">
        <v>159</v>
      </c>
      <c r="E126" s="207" t="s">
        <v>19</v>
      </c>
      <c r="F126" s="208" t="s">
        <v>185</v>
      </c>
      <c r="G126" s="206"/>
      <c r="H126" s="209">
        <v>9.1590000000000007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159</v>
      </c>
      <c r="AU126" s="215" t="s">
        <v>155</v>
      </c>
      <c r="AV126" s="14" t="s">
        <v>87</v>
      </c>
      <c r="AW126" s="14" t="s">
        <v>37</v>
      </c>
      <c r="AX126" s="14" t="s">
        <v>77</v>
      </c>
      <c r="AY126" s="215" t="s">
        <v>144</v>
      </c>
    </row>
    <row r="127" spans="2:51" s="14" customFormat="1" ht="11.25">
      <c r="B127" s="205"/>
      <c r="C127" s="206"/>
      <c r="D127" s="196" t="s">
        <v>159</v>
      </c>
      <c r="E127" s="207" t="s">
        <v>19</v>
      </c>
      <c r="F127" s="208" t="s">
        <v>186</v>
      </c>
      <c r="G127" s="206"/>
      <c r="H127" s="209">
        <v>38.771000000000001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155</v>
      </c>
      <c r="AV127" s="14" t="s">
        <v>87</v>
      </c>
      <c r="AW127" s="14" t="s">
        <v>37</v>
      </c>
      <c r="AX127" s="14" t="s">
        <v>77</v>
      </c>
      <c r="AY127" s="215" t="s">
        <v>144</v>
      </c>
    </row>
    <row r="128" spans="2:51" s="15" customFormat="1" ht="11.25">
      <c r="B128" s="216"/>
      <c r="C128" s="217"/>
      <c r="D128" s="196" t="s">
        <v>159</v>
      </c>
      <c r="E128" s="218" t="s">
        <v>19</v>
      </c>
      <c r="F128" s="219" t="s">
        <v>165</v>
      </c>
      <c r="G128" s="217"/>
      <c r="H128" s="220">
        <v>561.33999999999992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159</v>
      </c>
      <c r="AU128" s="226" t="s">
        <v>155</v>
      </c>
      <c r="AV128" s="15" t="s">
        <v>155</v>
      </c>
      <c r="AW128" s="15" t="s">
        <v>37</v>
      </c>
      <c r="AX128" s="15" t="s">
        <v>77</v>
      </c>
      <c r="AY128" s="226" t="s">
        <v>144</v>
      </c>
    </row>
    <row r="129" spans="2:51" s="13" customFormat="1" ht="11.25">
      <c r="B129" s="194"/>
      <c r="C129" s="195"/>
      <c r="D129" s="196" t="s">
        <v>159</v>
      </c>
      <c r="E129" s="197" t="s">
        <v>19</v>
      </c>
      <c r="F129" s="198" t="s">
        <v>187</v>
      </c>
      <c r="G129" s="195"/>
      <c r="H129" s="197" t="s">
        <v>19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159</v>
      </c>
      <c r="AU129" s="204" t="s">
        <v>155</v>
      </c>
      <c r="AV129" s="13" t="s">
        <v>85</v>
      </c>
      <c r="AW129" s="13" t="s">
        <v>37</v>
      </c>
      <c r="AX129" s="13" t="s">
        <v>77</v>
      </c>
      <c r="AY129" s="204" t="s">
        <v>144</v>
      </c>
    </row>
    <row r="130" spans="2:51" s="14" customFormat="1" ht="11.25">
      <c r="B130" s="205"/>
      <c r="C130" s="206"/>
      <c r="D130" s="196" t="s">
        <v>159</v>
      </c>
      <c r="E130" s="207" t="s">
        <v>19</v>
      </c>
      <c r="F130" s="208" t="s">
        <v>188</v>
      </c>
      <c r="G130" s="206"/>
      <c r="H130" s="209">
        <v>10.18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155</v>
      </c>
      <c r="AV130" s="14" t="s">
        <v>87</v>
      </c>
      <c r="AW130" s="14" t="s">
        <v>37</v>
      </c>
      <c r="AX130" s="14" t="s">
        <v>77</v>
      </c>
      <c r="AY130" s="215" t="s">
        <v>144</v>
      </c>
    </row>
    <row r="131" spans="2:51" s="14" customFormat="1" ht="11.25">
      <c r="B131" s="205"/>
      <c r="C131" s="206"/>
      <c r="D131" s="196" t="s">
        <v>159</v>
      </c>
      <c r="E131" s="207" t="s">
        <v>19</v>
      </c>
      <c r="F131" s="208" t="s">
        <v>189</v>
      </c>
      <c r="G131" s="206"/>
      <c r="H131" s="209">
        <v>36.043999999999997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159</v>
      </c>
      <c r="AU131" s="215" t="s">
        <v>155</v>
      </c>
      <c r="AV131" s="14" t="s">
        <v>87</v>
      </c>
      <c r="AW131" s="14" t="s">
        <v>37</v>
      </c>
      <c r="AX131" s="14" t="s">
        <v>77</v>
      </c>
      <c r="AY131" s="215" t="s">
        <v>144</v>
      </c>
    </row>
    <row r="132" spans="2:51" s="14" customFormat="1" ht="11.25">
      <c r="B132" s="205"/>
      <c r="C132" s="206"/>
      <c r="D132" s="196" t="s">
        <v>159</v>
      </c>
      <c r="E132" s="207" t="s">
        <v>19</v>
      </c>
      <c r="F132" s="208" t="s">
        <v>190</v>
      </c>
      <c r="G132" s="206"/>
      <c r="H132" s="209">
        <v>12.1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159</v>
      </c>
      <c r="AU132" s="215" t="s">
        <v>155</v>
      </c>
      <c r="AV132" s="14" t="s">
        <v>87</v>
      </c>
      <c r="AW132" s="14" t="s">
        <v>37</v>
      </c>
      <c r="AX132" s="14" t="s">
        <v>77</v>
      </c>
      <c r="AY132" s="215" t="s">
        <v>144</v>
      </c>
    </row>
    <row r="133" spans="2:51" s="14" customFormat="1" ht="11.25">
      <c r="B133" s="205"/>
      <c r="C133" s="206"/>
      <c r="D133" s="196" t="s">
        <v>159</v>
      </c>
      <c r="E133" s="207" t="s">
        <v>19</v>
      </c>
      <c r="F133" s="208" t="s">
        <v>191</v>
      </c>
      <c r="G133" s="206"/>
      <c r="H133" s="209">
        <v>42.262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155</v>
      </c>
      <c r="AV133" s="14" t="s">
        <v>87</v>
      </c>
      <c r="AW133" s="14" t="s">
        <v>37</v>
      </c>
      <c r="AX133" s="14" t="s">
        <v>77</v>
      </c>
      <c r="AY133" s="215" t="s">
        <v>144</v>
      </c>
    </row>
    <row r="134" spans="2:51" s="14" customFormat="1" ht="11.25">
      <c r="B134" s="205"/>
      <c r="C134" s="206"/>
      <c r="D134" s="196" t="s">
        <v>159</v>
      </c>
      <c r="E134" s="207" t="s">
        <v>19</v>
      </c>
      <c r="F134" s="208" t="s">
        <v>192</v>
      </c>
      <c r="G134" s="206"/>
      <c r="H134" s="209">
        <v>13.996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159</v>
      </c>
      <c r="AU134" s="215" t="s">
        <v>155</v>
      </c>
      <c r="AV134" s="14" t="s">
        <v>87</v>
      </c>
      <c r="AW134" s="14" t="s">
        <v>37</v>
      </c>
      <c r="AX134" s="14" t="s">
        <v>77</v>
      </c>
      <c r="AY134" s="215" t="s">
        <v>144</v>
      </c>
    </row>
    <row r="135" spans="2:51" s="14" customFormat="1" ht="11.25">
      <c r="B135" s="205"/>
      <c r="C135" s="206"/>
      <c r="D135" s="196" t="s">
        <v>159</v>
      </c>
      <c r="E135" s="207" t="s">
        <v>19</v>
      </c>
      <c r="F135" s="208" t="s">
        <v>193</v>
      </c>
      <c r="G135" s="206"/>
      <c r="H135" s="209">
        <v>40.768999999999998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155</v>
      </c>
      <c r="AV135" s="14" t="s">
        <v>87</v>
      </c>
      <c r="AW135" s="14" t="s">
        <v>37</v>
      </c>
      <c r="AX135" s="14" t="s">
        <v>77</v>
      </c>
      <c r="AY135" s="215" t="s">
        <v>144</v>
      </c>
    </row>
    <row r="136" spans="2:51" s="14" customFormat="1" ht="11.25">
      <c r="B136" s="205"/>
      <c r="C136" s="206"/>
      <c r="D136" s="196" t="s">
        <v>159</v>
      </c>
      <c r="E136" s="207" t="s">
        <v>19</v>
      </c>
      <c r="F136" s="208" t="s">
        <v>194</v>
      </c>
      <c r="G136" s="206"/>
      <c r="H136" s="209">
        <v>16.492000000000001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159</v>
      </c>
      <c r="AU136" s="215" t="s">
        <v>155</v>
      </c>
      <c r="AV136" s="14" t="s">
        <v>87</v>
      </c>
      <c r="AW136" s="14" t="s">
        <v>37</v>
      </c>
      <c r="AX136" s="14" t="s">
        <v>77</v>
      </c>
      <c r="AY136" s="215" t="s">
        <v>144</v>
      </c>
    </row>
    <row r="137" spans="2:51" s="14" customFormat="1" ht="11.25">
      <c r="B137" s="205"/>
      <c r="C137" s="206"/>
      <c r="D137" s="196" t="s">
        <v>159</v>
      </c>
      <c r="E137" s="207" t="s">
        <v>19</v>
      </c>
      <c r="F137" s="208" t="s">
        <v>195</v>
      </c>
      <c r="G137" s="206"/>
      <c r="H137" s="209">
        <v>41.451999999999998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159</v>
      </c>
      <c r="AU137" s="215" t="s">
        <v>155</v>
      </c>
      <c r="AV137" s="14" t="s">
        <v>87</v>
      </c>
      <c r="AW137" s="14" t="s">
        <v>37</v>
      </c>
      <c r="AX137" s="14" t="s">
        <v>77</v>
      </c>
      <c r="AY137" s="215" t="s">
        <v>144</v>
      </c>
    </row>
    <row r="138" spans="2:51" s="14" customFormat="1" ht="11.25">
      <c r="B138" s="205"/>
      <c r="C138" s="206"/>
      <c r="D138" s="196" t="s">
        <v>159</v>
      </c>
      <c r="E138" s="207" t="s">
        <v>19</v>
      </c>
      <c r="F138" s="208" t="s">
        <v>196</v>
      </c>
      <c r="G138" s="206"/>
      <c r="H138" s="209">
        <v>14.404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159</v>
      </c>
      <c r="AU138" s="215" t="s">
        <v>155</v>
      </c>
      <c r="AV138" s="14" t="s">
        <v>87</v>
      </c>
      <c r="AW138" s="14" t="s">
        <v>37</v>
      </c>
      <c r="AX138" s="14" t="s">
        <v>77</v>
      </c>
      <c r="AY138" s="215" t="s">
        <v>144</v>
      </c>
    </row>
    <row r="139" spans="2:51" s="14" customFormat="1" ht="11.25">
      <c r="B139" s="205"/>
      <c r="C139" s="206"/>
      <c r="D139" s="196" t="s">
        <v>159</v>
      </c>
      <c r="E139" s="207" t="s">
        <v>19</v>
      </c>
      <c r="F139" s="208" t="s">
        <v>197</v>
      </c>
      <c r="G139" s="206"/>
      <c r="H139" s="209">
        <v>51.137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159</v>
      </c>
      <c r="AU139" s="215" t="s">
        <v>155</v>
      </c>
      <c r="AV139" s="14" t="s">
        <v>87</v>
      </c>
      <c r="AW139" s="14" t="s">
        <v>37</v>
      </c>
      <c r="AX139" s="14" t="s">
        <v>77</v>
      </c>
      <c r="AY139" s="215" t="s">
        <v>144</v>
      </c>
    </row>
    <row r="140" spans="2:51" s="14" customFormat="1" ht="11.25">
      <c r="B140" s="205"/>
      <c r="C140" s="206"/>
      <c r="D140" s="196" t="s">
        <v>159</v>
      </c>
      <c r="E140" s="207" t="s">
        <v>19</v>
      </c>
      <c r="F140" s="208" t="s">
        <v>198</v>
      </c>
      <c r="G140" s="206"/>
      <c r="H140" s="209">
        <v>14.356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159</v>
      </c>
      <c r="AU140" s="215" t="s">
        <v>155</v>
      </c>
      <c r="AV140" s="14" t="s">
        <v>87</v>
      </c>
      <c r="AW140" s="14" t="s">
        <v>37</v>
      </c>
      <c r="AX140" s="14" t="s">
        <v>77</v>
      </c>
      <c r="AY140" s="215" t="s">
        <v>144</v>
      </c>
    </row>
    <row r="141" spans="2:51" s="14" customFormat="1" ht="11.25">
      <c r="B141" s="205"/>
      <c r="C141" s="206"/>
      <c r="D141" s="196" t="s">
        <v>159</v>
      </c>
      <c r="E141" s="207" t="s">
        <v>19</v>
      </c>
      <c r="F141" s="208" t="s">
        <v>199</v>
      </c>
      <c r="G141" s="206"/>
      <c r="H141" s="209">
        <v>51.137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159</v>
      </c>
      <c r="AU141" s="215" t="s">
        <v>155</v>
      </c>
      <c r="AV141" s="14" t="s">
        <v>87</v>
      </c>
      <c r="AW141" s="14" t="s">
        <v>37</v>
      </c>
      <c r="AX141" s="14" t="s">
        <v>77</v>
      </c>
      <c r="AY141" s="215" t="s">
        <v>144</v>
      </c>
    </row>
    <row r="142" spans="2:51" s="14" customFormat="1" ht="11.25">
      <c r="B142" s="205"/>
      <c r="C142" s="206"/>
      <c r="D142" s="196" t="s">
        <v>159</v>
      </c>
      <c r="E142" s="207" t="s">
        <v>19</v>
      </c>
      <c r="F142" s="208" t="s">
        <v>200</v>
      </c>
      <c r="G142" s="206"/>
      <c r="H142" s="209">
        <v>16.492000000000001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155</v>
      </c>
      <c r="AV142" s="14" t="s">
        <v>87</v>
      </c>
      <c r="AW142" s="14" t="s">
        <v>37</v>
      </c>
      <c r="AX142" s="14" t="s">
        <v>77</v>
      </c>
      <c r="AY142" s="215" t="s">
        <v>144</v>
      </c>
    </row>
    <row r="143" spans="2:51" s="14" customFormat="1" ht="11.25">
      <c r="B143" s="205"/>
      <c r="C143" s="206"/>
      <c r="D143" s="196" t="s">
        <v>159</v>
      </c>
      <c r="E143" s="207" t="s">
        <v>19</v>
      </c>
      <c r="F143" s="208" t="s">
        <v>201</v>
      </c>
      <c r="G143" s="206"/>
      <c r="H143" s="209">
        <v>41.451999999999998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159</v>
      </c>
      <c r="AU143" s="215" t="s">
        <v>155</v>
      </c>
      <c r="AV143" s="14" t="s">
        <v>87</v>
      </c>
      <c r="AW143" s="14" t="s">
        <v>37</v>
      </c>
      <c r="AX143" s="14" t="s">
        <v>77</v>
      </c>
      <c r="AY143" s="215" t="s">
        <v>144</v>
      </c>
    </row>
    <row r="144" spans="2:51" s="14" customFormat="1" ht="11.25">
      <c r="B144" s="205"/>
      <c r="C144" s="206"/>
      <c r="D144" s="196" t="s">
        <v>159</v>
      </c>
      <c r="E144" s="207" t="s">
        <v>19</v>
      </c>
      <c r="F144" s="208" t="s">
        <v>202</v>
      </c>
      <c r="G144" s="206"/>
      <c r="H144" s="209">
        <v>14.02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155</v>
      </c>
      <c r="AV144" s="14" t="s">
        <v>87</v>
      </c>
      <c r="AW144" s="14" t="s">
        <v>37</v>
      </c>
      <c r="AX144" s="14" t="s">
        <v>77</v>
      </c>
      <c r="AY144" s="215" t="s">
        <v>144</v>
      </c>
    </row>
    <row r="145" spans="2:51" s="14" customFormat="1" ht="11.25">
      <c r="B145" s="205"/>
      <c r="C145" s="206"/>
      <c r="D145" s="196" t="s">
        <v>159</v>
      </c>
      <c r="E145" s="207" t="s">
        <v>19</v>
      </c>
      <c r="F145" s="208" t="s">
        <v>203</v>
      </c>
      <c r="G145" s="206"/>
      <c r="H145" s="209">
        <v>40.823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159</v>
      </c>
      <c r="AU145" s="215" t="s">
        <v>155</v>
      </c>
      <c r="AV145" s="14" t="s">
        <v>87</v>
      </c>
      <c r="AW145" s="14" t="s">
        <v>37</v>
      </c>
      <c r="AX145" s="14" t="s">
        <v>77</v>
      </c>
      <c r="AY145" s="215" t="s">
        <v>144</v>
      </c>
    </row>
    <row r="146" spans="2:51" s="14" customFormat="1" ht="11.25">
      <c r="B146" s="205"/>
      <c r="C146" s="206"/>
      <c r="D146" s="196" t="s">
        <v>159</v>
      </c>
      <c r="E146" s="207" t="s">
        <v>19</v>
      </c>
      <c r="F146" s="208" t="s">
        <v>204</v>
      </c>
      <c r="G146" s="206"/>
      <c r="H146" s="209">
        <v>13.276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159</v>
      </c>
      <c r="AU146" s="215" t="s">
        <v>155</v>
      </c>
      <c r="AV146" s="14" t="s">
        <v>87</v>
      </c>
      <c r="AW146" s="14" t="s">
        <v>37</v>
      </c>
      <c r="AX146" s="14" t="s">
        <v>77</v>
      </c>
      <c r="AY146" s="215" t="s">
        <v>144</v>
      </c>
    </row>
    <row r="147" spans="2:51" s="14" customFormat="1" ht="11.25">
      <c r="B147" s="205"/>
      <c r="C147" s="206"/>
      <c r="D147" s="196" t="s">
        <v>159</v>
      </c>
      <c r="E147" s="207" t="s">
        <v>19</v>
      </c>
      <c r="F147" s="208" t="s">
        <v>205</v>
      </c>
      <c r="G147" s="206"/>
      <c r="H147" s="209">
        <v>43.018000000000001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159</v>
      </c>
      <c r="AU147" s="215" t="s">
        <v>155</v>
      </c>
      <c r="AV147" s="14" t="s">
        <v>87</v>
      </c>
      <c r="AW147" s="14" t="s">
        <v>37</v>
      </c>
      <c r="AX147" s="14" t="s">
        <v>77</v>
      </c>
      <c r="AY147" s="215" t="s">
        <v>144</v>
      </c>
    </row>
    <row r="148" spans="2:51" s="14" customFormat="1" ht="11.25">
      <c r="B148" s="205"/>
      <c r="C148" s="206"/>
      <c r="D148" s="196" t="s">
        <v>159</v>
      </c>
      <c r="E148" s="207" t="s">
        <v>19</v>
      </c>
      <c r="F148" s="208" t="s">
        <v>206</v>
      </c>
      <c r="G148" s="206"/>
      <c r="H148" s="209">
        <v>12.868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159</v>
      </c>
      <c r="AU148" s="215" t="s">
        <v>155</v>
      </c>
      <c r="AV148" s="14" t="s">
        <v>87</v>
      </c>
      <c r="AW148" s="14" t="s">
        <v>37</v>
      </c>
      <c r="AX148" s="14" t="s">
        <v>77</v>
      </c>
      <c r="AY148" s="215" t="s">
        <v>144</v>
      </c>
    </row>
    <row r="149" spans="2:51" s="14" customFormat="1" ht="11.25">
      <c r="B149" s="205"/>
      <c r="C149" s="206"/>
      <c r="D149" s="196" t="s">
        <v>159</v>
      </c>
      <c r="E149" s="207" t="s">
        <v>19</v>
      </c>
      <c r="F149" s="208" t="s">
        <v>207</v>
      </c>
      <c r="G149" s="206"/>
      <c r="H149" s="209">
        <v>38.771000000000001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159</v>
      </c>
      <c r="AU149" s="215" t="s">
        <v>155</v>
      </c>
      <c r="AV149" s="14" t="s">
        <v>87</v>
      </c>
      <c r="AW149" s="14" t="s">
        <v>37</v>
      </c>
      <c r="AX149" s="14" t="s">
        <v>77</v>
      </c>
      <c r="AY149" s="215" t="s">
        <v>144</v>
      </c>
    </row>
    <row r="150" spans="2:51" s="15" customFormat="1" ht="11.25">
      <c r="B150" s="216"/>
      <c r="C150" s="217"/>
      <c r="D150" s="196" t="s">
        <v>159</v>
      </c>
      <c r="E150" s="218" t="s">
        <v>19</v>
      </c>
      <c r="F150" s="219" t="s">
        <v>165</v>
      </c>
      <c r="G150" s="217"/>
      <c r="H150" s="220">
        <v>565.04899999999998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159</v>
      </c>
      <c r="AU150" s="226" t="s">
        <v>155</v>
      </c>
      <c r="AV150" s="15" t="s">
        <v>155</v>
      </c>
      <c r="AW150" s="15" t="s">
        <v>37</v>
      </c>
      <c r="AX150" s="15" t="s">
        <v>77</v>
      </c>
      <c r="AY150" s="226" t="s">
        <v>144</v>
      </c>
    </row>
    <row r="151" spans="2:51" s="13" customFormat="1" ht="11.25">
      <c r="B151" s="194"/>
      <c r="C151" s="195"/>
      <c r="D151" s="196" t="s">
        <v>159</v>
      </c>
      <c r="E151" s="197" t="s">
        <v>19</v>
      </c>
      <c r="F151" s="198" t="s">
        <v>208</v>
      </c>
      <c r="G151" s="195"/>
      <c r="H151" s="197" t="s">
        <v>19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159</v>
      </c>
      <c r="AU151" s="204" t="s">
        <v>155</v>
      </c>
      <c r="AV151" s="13" t="s">
        <v>85</v>
      </c>
      <c r="AW151" s="13" t="s">
        <v>37</v>
      </c>
      <c r="AX151" s="13" t="s">
        <v>77</v>
      </c>
      <c r="AY151" s="204" t="s">
        <v>144</v>
      </c>
    </row>
    <row r="152" spans="2:51" s="14" customFormat="1" ht="11.25">
      <c r="B152" s="205"/>
      <c r="C152" s="206"/>
      <c r="D152" s="196" t="s">
        <v>159</v>
      </c>
      <c r="E152" s="207" t="s">
        <v>19</v>
      </c>
      <c r="F152" s="208" t="s">
        <v>209</v>
      </c>
      <c r="G152" s="206"/>
      <c r="H152" s="209">
        <v>10.18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159</v>
      </c>
      <c r="AU152" s="215" t="s">
        <v>155</v>
      </c>
      <c r="AV152" s="14" t="s">
        <v>87</v>
      </c>
      <c r="AW152" s="14" t="s">
        <v>37</v>
      </c>
      <c r="AX152" s="14" t="s">
        <v>77</v>
      </c>
      <c r="AY152" s="215" t="s">
        <v>144</v>
      </c>
    </row>
    <row r="153" spans="2:51" s="14" customFormat="1" ht="11.25">
      <c r="B153" s="205"/>
      <c r="C153" s="206"/>
      <c r="D153" s="196" t="s">
        <v>159</v>
      </c>
      <c r="E153" s="207" t="s">
        <v>19</v>
      </c>
      <c r="F153" s="208" t="s">
        <v>210</v>
      </c>
      <c r="G153" s="206"/>
      <c r="H153" s="209">
        <v>36.043999999999997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159</v>
      </c>
      <c r="AU153" s="215" t="s">
        <v>155</v>
      </c>
      <c r="AV153" s="14" t="s">
        <v>87</v>
      </c>
      <c r="AW153" s="14" t="s">
        <v>37</v>
      </c>
      <c r="AX153" s="14" t="s">
        <v>77</v>
      </c>
      <c r="AY153" s="215" t="s">
        <v>144</v>
      </c>
    </row>
    <row r="154" spans="2:51" s="14" customFormat="1" ht="11.25">
      <c r="B154" s="205"/>
      <c r="C154" s="206"/>
      <c r="D154" s="196" t="s">
        <v>159</v>
      </c>
      <c r="E154" s="207" t="s">
        <v>19</v>
      </c>
      <c r="F154" s="208" t="s">
        <v>211</v>
      </c>
      <c r="G154" s="206"/>
      <c r="H154" s="209">
        <v>12.1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159</v>
      </c>
      <c r="AU154" s="215" t="s">
        <v>155</v>
      </c>
      <c r="AV154" s="14" t="s">
        <v>87</v>
      </c>
      <c r="AW154" s="14" t="s">
        <v>37</v>
      </c>
      <c r="AX154" s="14" t="s">
        <v>77</v>
      </c>
      <c r="AY154" s="215" t="s">
        <v>144</v>
      </c>
    </row>
    <row r="155" spans="2:51" s="14" customFormat="1" ht="11.25">
      <c r="B155" s="205"/>
      <c r="C155" s="206"/>
      <c r="D155" s="196" t="s">
        <v>159</v>
      </c>
      <c r="E155" s="207" t="s">
        <v>19</v>
      </c>
      <c r="F155" s="208" t="s">
        <v>212</v>
      </c>
      <c r="G155" s="206"/>
      <c r="H155" s="209">
        <v>42.262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159</v>
      </c>
      <c r="AU155" s="215" t="s">
        <v>155</v>
      </c>
      <c r="AV155" s="14" t="s">
        <v>87</v>
      </c>
      <c r="AW155" s="14" t="s">
        <v>37</v>
      </c>
      <c r="AX155" s="14" t="s">
        <v>77</v>
      </c>
      <c r="AY155" s="215" t="s">
        <v>144</v>
      </c>
    </row>
    <row r="156" spans="2:51" s="14" customFormat="1" ht="11.25">
      <c r="B156" s="205"/>
      <c r="C156" s="206"/>
      <c r="D156" s="196" t="s">
        <v>159</v>
      </c>
      <c r="E156" s="207" t="s">
        <v>19</v>
      </c>
      <c r="F156" s="208" t="s">
        <v>213</v>
      </c>
      <c r="G156" s="206"/>
      <c r="H156" s="209">
        <v>13.996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159</v>
      </c>
      <c r="AU156" s="215" t="s">
        <v>155</v>
      </c>
      <c r="AV156" s="14" t="s">
        <v>87</v>
      </c>
      <c r="AW156" s="14" t="s">
        <v>37</v>
      </c>
      <c r="AX156" s="14" t="s">
        <v>77</v>
      </c>
      <c r="AY156" s="215" t="s">
        <v>144</v>
      </c>
    </row>
    <row r="157" spans="2:51" s="14" customFormat="1" ht="11.25">
      <c r="B157" s="205"/>
      <c r="C157" s="206"/>
      <c r="D157" s="196" t="s">
        <v>159</v>
      </c>
      <c r="E157" s="207" t="s">
        <v>19</v>
      </c>
      <c r="F157" s="208" t="s">
        <v>214</v>
      </c>
      <c r="G157" s="206"/>
      <c r="H157" s="209">
        <v>40.768999999999998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159</v>
      </c>
      <c r="AU157" s="215" t="s">
        <v>155</v>
      </c>
      <c r="AV157" s="14" t="s">
        <v>87</v>
      </c>
      <c r="AW157" s="14" t="s">
        <v>37</v>
      </c>
      <c r="AX157" s="14" t="s">
        <v>77</v>
      </c>
      <c r="AY157" s="215" t="s">
        <v>144</v>
      </c>
    </row>
    <row r="158" spans="2:51" s="14" customFormat="1" ht="11.25">
      <c r="B158" s="205"/>
      <c r="C158" s="206"/>
      <c r="D158" s="196" t="s">
        <v>159</v>
      </c>
      <c r="E158" s="207" t="s">
        <v>19</v>
      </c>
      <c r="F158" s="208" t="s">
        <v>215</v>
      </c>
      <c r="G158" s="206"/>
      <c r="H158" s="209">
        <v>16.492000000000001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159</v>
      </c>
      <c r="AU158" s="215" t="s">
        <v>155</v>
      </c>
      <c r="AV158" s="14" t="s">
        <v>87</v>
      </c>
      <c r="AW158" s="14" t="s">
        <v>37</v>
      </c>
      <c r="AX158" s="14" t="s">
        <v>77</v>
      </c>
      <c r="AY158" s="215" t="s">
        <v>144</v>
      </c>
    </row>
    <row r="159" spans="2:51" s="14" customFormat="1" ht="11.25">
      <c r="B159" s="205"/>
      <c r="C159" s="206"/>
      <c r="D159" s="196" t="s">
        <v>159</v>
      </c>
      <c r="E159" s="207" t="s">
        <v>19</v>
      </c>
      <c r="F159" s="208" t="s">
        <v>216</v>
      </c>
      <c r="G159" s="206"/>
      <c r="H159" s="209">
        <v>41.451999999999998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159</v>
      </c>
      <c r="AU159" s="215" t="s">
        <v>155</v>
      </c>
      <c r="AV159" s="14" t="s">
        <v>87</v>
      </c>
      <c r="AW159" s="14" t="s">
        <v>37</v>
      </c>
      <c r="AX159" s="14" t="s">
        <v>77</v>
      </c>
      <c r="AY159" s="215" t="s">
        <v>144</v>
      </c>
    </row>
    <row r="160" spans="2:51" s="14" customFormat="1" ht="11.25">
      <c r="B160" s="205"/>
      <c r="C160" s="206"/>
      <c r="D160" s="196" t="s">
        <v>159</v>
      </c>
      <c r="E160" s="207" t="s">
        <v>19</v>
      </c>
      <c r="F160" s="208" t="s">
        <v>217</v>
      </c>
      <c r="G160" s="206"/>
      <c r="H160" s="209">
        <v>14.404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159</v>
      </c>
      <c r="AU160" s="215" t="s">
        <v>155</v>
      </c>
      <c r="AV160" s="14" t="s">
        <v>87</v>
      </c>
      <c r="AW160" s="14" t="s">
        <v>37</v>
      </c>
      <c r="AX160" s="14" t="s">
        <v>77</v>
      </c>
      <c r="AY160" s="215" t="s">
        <v>144</v>
      </c>
    </row>
    <row r="161" spans="2:51" s="14" customFormat="1" ht="11.25">
      <c r="B161" s="205"/>
      <c r="C161" s="206"/>
      <c r="D161" s="196" t="s">
        <v>159</v>
      </c>
      <c r="E161" s="207" t="s">
        <v>19</v>
      </c>
      <c r="F161" s="208" t="s">
        <v>218</v>
      </c>
      <c r="G161" s="206"/>
      <c r="H161" s="209">
        <v>51.137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159</v>
      </c>
      <c r="AU161" s="215" t="s">
        <v>155</v>
      </c>
      <c r="AV161" s="14" t="s">
        <v>87</v>
      </c>
      <c r="AW161" s="14" t="s">
        <v>37</v>
      </c>
      <c r="AX161" s="14" t="s">
        <v>77</v>
      </c>
      <c r="AY161" s="215" t="s">
        <v>144</v>
      </c>
    </row>
    <row r="162" spans="2:51" s="14" customFormat="1" ht="11.25">
      <c r="B162" s="205"/>
      <c r="C162" s="206"/>
      <c r="D162" s="196" t="s">
        <v>159</v>
      </c>
      <c r="E162" s="207" t="s">
        <v>19</v>
      </c>
      <c r="F162" s="208" t="s">
        <v>219</v>
      </c>
      <c r="G162" s="206"/>
      <c r="H162" s="209">
        <v>14.356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159</v>
      </c>
      <c r="AU162" s="215" t="s">
        <v>155</v>
      </c>
      <c r="AV162" s="14" t="s">
        <v>87</v>
      </c>
      <c r="AW162" s="14" t="s">
        <v>37</v>
      </c>
      <c r="AX162" s="14" t="s">
        <v>77</v>
      </c>
      <c r="AY162" s="215" t="s">
        <v>144</v>
      </c>
    </row>
    <row r="163" spans="2:51" s="14" customFormat="1" ht="11.25">
      <c r="B163" s="205"/>
      <c r="C163" s="206"/>
      <c r="D163" s="196" t="s">
        <v>159</v>
      </c>
      <c r="E163" s="207" t="s">
        <v>19</v>
      </c>
      <c r="F163" s="208" t="s">
        <v>220</v>
      </c>
      <c r="G163" s="206"/>
      <c r="H163" s="209">
        <v>51.137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159</v>
      </c>
      <c r="AU163" s="215" t="s">
        <v>155</v>
      </c>
      <c r="AV163" s="14" t="s">
        <v>87</v>
      </c>
      <c r="AW163" s="14" t="s">
        <v>37</v>
      </c>
      <c r="AX163" s="14" t="s">
        <v>77</v>
      </c>
      <c r="AY163" s="215" t="s">
        <v>144</v>
      </c>
    </row>
    <row r="164" spans="2:51" s="14" customFormat="1" ht="11.25">
      <c r="B164" s="205"/>
      <c r="C164" s="206"/>
      <c r="D164" s="196" t="s">
        <v>159</v>
      </c>
      <c r="E164" s="207" t="s">
        <v>19</v>
      </c>
      <c r="F164" s="208" t="s">
        <v>221</v>
      </c>
      <c r="G164" s="206"/>
      <c r="H164" s="209">
        <v>16.492000000000001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159</v>
      </c>
      <c r="AU164" s="215" t="s">
        <v>155</v>
      </c>
      <c r="AV164" s="14" t="s">
        <v>87</v>
      </c>
      <c r="AW164" s="14" t="s">
        <v>37</v>
      </c>
      <c r="AX164" s="14" t="s">
        <v>77</v>
      </c>
      <c r="AY164" s="215" t="s">
        <v>144</v>
      </c>
    </row>
    <row r="165" spans="2:51" s="14" customFormat="1" ht="11.25">
      <c r="B165" s="205"/>
      <c r="C165" s="206"/>
      <c r="D165" s="196" t="s">
        <v>159</v>
      </c>
      <c r="E165" s="207" t="s">
        <v>19</v>
      </c>
      <c r="F165" s="208" t="s">
        <v>222</v>
      </c>
      <c r="G165" s="206"/>
      <c r="H165" s="209">
        <v>41.451999999999998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159</v>
      </c>
      <c r="AU165" s="215" t="s">
        <v>155</v>
      </c>
      <c r="AV165" s="14" t="s">
        <v>87</v>
      </c>
      <c r="AW165" s="14" t="s">
        <v>37</v>
      </c>
      <c r="AX165" s="14" t="s">
        <v>77</v>
      </c>
      <c r="AY165" s="215" t="s">
        <v>144</v>
      </c>
    </row>
    <row r="166" spans="2:51" s="14" customFormat="1" ht="11.25">
      <c r="B166" s="205"/>
      <c r="C166" s="206"/>
      <c r="D166" s="196" t="s">
        <v>159</v>
      </c>
      <c r="E166" s="207" t="s">
        <v>19</v>
      </c>
      <c r="F166" s="208" t="s">
        <v>223</v>
      </c>
      <c r="G166" s="206"/>
      <c r="H166" s="209">
        <v>14.02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159</v>
      </c>
      <c r="AU166" s="215" t="s">
        <v>155</v>
      </c>
      <c r="AV166" s="14" t="s">
        <v>87</v>
      </c>
      <c r="AW166" s="14" t="s">
        <v>37</v>
      </c>
      <c r="AX166" s="14" t="s">
        <v>77</v>
      </c>
      <c r="AY166" s="215" t="s">
        <v>144</v>
      </c>
    </row>
    <row r="167" spans="2:51" s="14" customFormat="1" ht="11.25">
      <c r="B167" s="205"/>
      <c r="C167" s="206"/>
      <c r="D167" s="196" t="s">
        <v>159</v>
      </c>
      <c r="E167" s="207" t="s">
        <v>19</v>
      </c>
      <c r="F167" s="208" t="s">
        <v>224</v>
      </c>
      <c r="G167" s="206"/>
      <c r="H167" s="209">
        <v>40.823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159</v>
      </c>
      <c r="AU167" s="215" t="s">
        <v>155</v>
      </c>
      <c r="AV167" s="14" t="s">
        <v>87</v>
      </c>
      <c r="AW167" s="14" t="s">
        <v>37</v>
      </c>
      <c r="AX167" s="14" t="s">
        <v>77</v>
      </c>
      <c r="AY167" s="215" t="s">
        <v>144</v>
      </c>
    </row>
    <row r="168" spans="2:51" s="14" customFormat="1" ht="11.25">
      <c r="B168" s="205"/>
      <c r="C168" s="206"/>
      <c r="D168" s="196" t="s">
        <v>159</v>
      </c>
      <c r="E168" s="207" t="s">
        <v>19</v>
      </c>
      <c r="F168" s="208" t="s">
        <v>225</v>
      </c>
      <c r="G168" s="206"/>
      <c r="H168" s="209">
        <v>13.276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159</v>
      </c>
      <c r="AU168" s="215" t="s">
        <v>155</v>
      </c>
      <c r="AV168" s="14" t="s">
        <v>87</v>
      </c>
      <c r="AW168" s="14" t="s">
        <v>37</v>
      </c>
      <c r="AX168" s="14" t="s">
        <v>77</v>
      </c>
      <c r="AY168" s="215" t="s">
        <v>144</v>
      </c>
    </row>
    <row r="169" spans="2:51" s="14" customFormat="1" ht="11.25">
      <c r="B169" s="205"/>
      <c r="C169" s="206"/>
      <c r="D169" s="196" t="s">
        <v>159</v>
      </c>
      <c r="E169" s="207" t="s">
        <v>19</v>
      </c>
      <c r="F169" s="208" t="s">
        <v>226</v>
      </c>
      <c r="G169" s="206"/>
      <c r="H169" s="209">
        <v>43.018000000000001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159</v>
      </c>
      <c r="AU169" s="215" t="s">
        <v>155</v>
      </c>
      <c r="AV169" s="14" t="s">
        <v>87</v>
      </c>
      <c r="AW169" s="14" t="s">
        <v>37</v>
      </c>
      <c r="AX169" s="14" t="s">
        <v>77</v>
      </c>
      <c r="AY169" s="215" t="s">
        <v>144</v>
      </c>
    </row>
    <row r="170" spans="2:51" s="14" customFormat="1" ht="11.25">
      <c r="B170" s="205"/>
      <c r="C170" s="206"/>
      <c r="D170" s="196" t="s">
        <v>159</v>
      </c>
      <c r="E170" s="207" t="s">
        <v>19</v>
      </c>
      <c r="F170" s="208" t="s">
        <v>227</v>
      </c>
      <c r="G170" s="206"/>
      <c r="H170" s="209">
        <v>12.868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159</v>
      </c>
      <c r="AU170" s="215" t="s">
        <v>155</v>
      </c>
      <c r="AV170" s="14" t="s">
        <v>87</v>
      </c>
      <c r="AW170" s="14" t="s">
        <v>37</v>
      </c>
      <c r="AX170" s="14" t="s">
        <v>77</v>
      </c>
      <c r="AY170" s="215" t="s">
        <v>144</v>
      </c>
    </row>
    <row r="171" spans="2:51" s="14" customFormat="1" ht="11.25">
      <c r="B171" s="205"/>
      <c r="C171" s="206"/>
      <c r="D171" s="196" t="s">
        <v>159</v>
      </c>
      <c r="E171" s="207" t="s">
        <v>19</v>
      </c>
      <c r="F171" s="208" t="s">
        <v>228</v>
      </c>
      <c r="G171" s="206"/>
      <c r="H171" s="209">
        <v>38.771000000000001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159</v>
      </c>
      <c r="AU171" s="215" t="s">
        <v>155</v>
      </c>
      <c r="AV171" s="14" t="s">
        <v>87</v>
      </c>
      <c r="AW171" s="14" t="s">
        <v>37</v>
      </c>
      <c r="AX171" s="14" t="s">
        <v>77</v>
      </c>
      <c r="AY171" s="215" t="s">
        <v>144</v>
      </c>
    </row>
    <row r="172" spans="2:51" s="15" customFormat="1" ht="11.25">
      <c r="B172" s="216"/>
      <c r="C172" s="217"/>
      <c r="D172" s="196" t="s">
        <v>159</v>
      </c>
      <c r="E172" s="218" t="s">
        <v>19</v>
      </c>
      <c r="F172" s="219" t="s">
        <v>165</v>
      </c>
      <c r="G172" s="217"/>
      <c r="H172" s="220">
        <v>565.04899999999998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159</v>
      </c>
      <c r="AU172" s="226" t="s">
        <v>155</v>
      </c>
      <c r="AV172" s="15" t="s">
        <v>155</v>
      </c>
      <c r="AW172" s="15" t="s">
        <v>37</v>
      </c>
      <c r="AX172" s="15" t="s">
        <v>77</v>
      </c>
      <c r="AY172" s="226" t="s">
        <v>144</v>
      </c>
    </row>
    <row r="173" spans="2:51" s="13" customFormat="1" ht="11.25">
      <c r="B173" s="194"/>
      <c r="C173" s="195"/>
      <c r="D173" s="196" t="s">
        <v>159</v>
      </c>
      <c r="E173" s="197" t="s">
        <v>19</v>
      </c>
      <c r="F173" s="198" t="s">
        <v>229</v>
      </c>
      <c r="G173" s="195"/>
      <c r="H173" s="197" t="s">
        <v>19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159</v>
      </c>
      <c r="AU173" s="204" t="s">
        <v>155</v>
      </c>
      <c r="AV173" s="13" t="s">
        <v>85</v>
      </c>
      <c r="AW173" s="13" t="s">
        <v>37</v>
      </c>
      <c r="AX173" s="13" t="s">
        <v>77</v>
      </c>
      <c r="AY173" s="204" t="s">
        <v>144</v>
      </c>
    </row>
    <row r="174" spans="2:51" s="14" customFormat="1" ht="11.25">
      <c r="B174" s="205"/>
      <c r="C174" s="206"/>
      <c r="D174" s="196" t="s">
        <v>159</v>
      </c>
      <c r="E174" s="207" t="s">
        <v>19</v>
      </c>
      <c r="F174" s="208" t="s">
        <v>230</v>
      </c>
      <c r="G174" s="206"/>
      <c r="H174" s="209">
        <v>8.4280000000000008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159</v>
      </c>
      <c r="AU174" s="215" t="s">
        <v>155</v>
      </c>
      <c r="AV174" s="14" t="s">
        <v>87</v>
      </c>
      <c r="AW174" s="14" t="s">
        <v>37</v>
      </c>
      <c r="AX174" s="14" t="s">
        <v>77</v>
      </c>
      <c r="AY174" s="215" t="s">
        <v>144</v>
      </c>
    </row>
    <row r="175" spans="2:51" s="14" customFormat="1" ht="11.25">
      <c r="B175" s="205"/>
      <c r="C175" s="206"/>
      <c r="D175" s="196" t="s">
        <v>159</v>
      </c>
      <c r="E175" s="207" t="s">
        <v>19</v>
      </c>
      <c r="F175" s="208" t="s">
        <v>231</v>
      </c>
      <c r="G175" s="206"/>
      <c r="H175" s="209">
        <v>42.1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159</v>
      </c>
      <c r="AU175" s="215" t="s">
        <v>155</v>
      </c>
      <c r="AV175" s="14" t="s">
        <v>87</v>
      </c>
      <c r="AW175" s="14" t="s">
        <v>37</v>
      </c>
      <c r="AX175" s="14" t="s">
        <v>77</v>
      </c>
      <c r="AY175" s="215" t="s">
        <v>144</v>
      </c>
    </row>
    <row r="176" spans="2:51" s="14" customFormat="1" ht="11.25">
      <c r="B176" s="205"/>
      <c r="C176" s="206"/>
      <c r="D176" s="196" t="s">
        <v>159</v>
      </c>
      <c r="E176" s="207" t="s">
        <v>19</v>
      </c>
      <c r="F176" s="208" t="s">
        <v>232</v>
      </c>
      <c r="G176" s="206"/>
      <c r="H176" s="209">
        <v>10.18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159</v>
      </c>
      <c r="AU176" s="215" t="s">
        <v>155</v>
      </c>
      <c r="AV176" s="14" t="s">
        <v>87</v>
      </c>
      <c r="AW176" s="14" t="s">
        <v>37</v>
      </c>
      <c r="AX176" s="14" t="s">
        <v>77</v>
      </c>
      <c r="AY176" s="215" t="s">
        <v>144</v>
      </c>
    </row>
    <row r="177" spans="2:51" s="14" customFormat="1" ht="11.25">
      <c r="B177" s="205"/>
      <c r="C177" s="206"/>
      <c r="D177" s="196" t="s">
        <v>159</v>
      </c>
      <c r="E177" s="207" t="s">
        <v>19</v>
      </c>
      <c r="F177" s="208" t="s">
        <v>233</v>
      </c>
      <c r="G177" s="206"/>
      <c r="H177" s="209">
        <v>36.043999999999997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159</v>
      </c>
      <c r="AU177" s="215" t="s">
        <v>155</v>
      </c>
      <c r="AV177" s="14" t="s">
        <v>87</v>
      </c>
      <c r="AW177" s="14" t="s">
        <v>37</v>
      </c>
      <c r="AX177" s="14" t="s">
        <v>77</v>
      </c>
      <c r="AY177" s="215" t="s">
        <v>144</v>
      </c>
    </row>
    <row r="178" spans="2:51" s="14" customFormat="1" ht="11.25">
      <c r="B178" s="205"/>
      <c r="C178" s="206"/>
      <c r="D178" s="196" t="s">
        <v>159</v>
      </c>
      <c r="E178" s="207" t="s">
        <v>19</v>
      </c>
      <c r="F178" s="208" t="s">
        <v>234</v>
      </c>
      <c r="G178" s="206"/>
      <c r="H178" s="209">
        <v>12.1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159</v>
      </c>
      <c r="AU178" s="215" t="s">
        <v>155</v>
      </c>
      <c r="AV178" s="14" t="s">
        <v>87</v>
      </c>
      <c r="AW178" s="14" t="s">
        <v>37</v>
      </c>
      <c r="AX178" s="14" t="s">
        <v>77</v>
      </c>
      <c r="AY178" s="215" t="s">
        <v>144</v>
      </c>
    </row>
    <row r="179" spans="2:51" s="14" customFormat="1" ht="11.25">
      <c r="B179" s="205"/>
      <c r="C179" s="206"/>
      <c r="D179" s="196" t="s">
        <v>159</v>
      </c>
      <c r="E179" s="207" t="s">
        <v>19</v>
      </c>
      <c r="F179" s="208" t="s">
        <v>235</v>
      </c>
      <c r="G179" s="206"/>
      <c r="H179" s="209">
        <v>42.262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159</v>
      </c>
      <c r="AU179" s="215" t="s">
        <v>155</v>
      </c>
      <c r="AV179" s="14" t="s">
        <v>87</v>
      </c>
      <c r="AW179" s="14" t="s">
        <v>37</v>
      </c>
      <c r="AX179" s="14" t="s">
        <v>77</v>
      </c>
      <c r="AY179" s="215" t="s">
        <v>144</v>
      </c>
    </row>
    <row r="180" spans="2:51" s="14" customFormat="1" ht="11.25">
      <c r="B180" s="205"/>
      <c r="C180" s="206"/>
      <c r="D180" s="196" t="s">
        <v>159</v>
      </c>
      <c r="E180" s="207" t="s">
        <v>19</v>
      </c>
      <c r="F180" s="208" t="s">
        <v>236</v>
      </c>
      <c r="G180" s="206"/>
      <c r="H180" s="209">
        <v>13.996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159</v>
      </c>
      <c r="AU180" s="215" t="s">
        <v>155</v>
      </c>
      <c r="AV180" s="14" t="s">
        <v>87</v>
      </c>
      <c r="AW180" s="14" t="s">
        <v>37</v>
      </c>
      <c r="AX180" s="14" t="s">
        <v>77</v>
      </c>
      <c r="AY180" s="215" t="s">
        <v>144</v>
      </c>
    </row>
    <row r="181" spans="2:51" s="14" customFormat="1" ht="11.25">
      <c r="B181" s="205"/>
      <c r="C181" s="206"/>
      <c r="D181" s="196" t="s">
        <v>159</v>
      </c>
      <c r="E181" s="207" t="s">
        <v>19</v>
      </c>
      <c r="F181" s="208" t="s">
        <v>237</v>
      </c>
      <c r="G181" s="206"/>
      <c r="H181" s="209">
        <v>40.768999999999998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159</v>
      </c>
      <c r="AU181" s="215" t="s">
        <v>155</v>
      </c>
      <c r="AV181" s="14" t="s">
        <v>87</v>
      </c>
      <c r="AW181" s="14" t="s">
        <v>37</v>
      </c>
      <c r="AX181" s="14" t="s">
        <v>77</v>
      </c>
      <c r="AY181" s="215" t="s">
        <v>144</v>
      </c>
    </row>
    <row r="182" spans="2:51" s="14" customFormat="1" ht="11.25">
      <c r="B182" s="205"/>
      <c r="C182" s="206"/>
      <c r="D182" s="196" t="s">
        <v>159</v>
      </c>
      <c r="E182" s="207" t="s">
        <v>19</v>
      </c>
      <c r="F182" s="208" t="s">
        <v>238</v>
      </c>
      <c r="G182" s="206"/>
      <c r="H182" s="209">
        <v>16.492000000000001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159</v>
      </c>
      <c r="AU182" s="215" t="s">
        <v>155</v>
      </c>
      <c r="AV182" s="14" t="s">
        <v>87</v>
      </c>
      <c r="AW182" s="14" t="s">
        <v>37</v>
      </c>
      <c r="AX182" s="14" t="s">
        <v>77</v>
      </c>
      <c r="AY182" s="215" t="s">
        <v>144</v>
      </c>
    </row>
    <row r="183" spans="2:51" s="14" customFormat="1" ht="11.25">
      <c r="B183" s="205"/>
      <c r="C183" s="206"/>
      <c r="D183" s="196" t="s">
        <v>159</v>
      </c>
      <c r="E183" s="207" t="s">
        <v>19</v>
      </c>
      <c r="F183" s="208" t="s">
        <v>239</v>
      </c>
      <c r="G183" s="206"/>
      <c r="H183" s="209">
        <v>41.451999999999998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159</v>
      </c>
      <c r="AU183" s="215" t="s">
        <v>155</v>
      </c>
      <c r="AV183" s="14" t="s">
        <v>87</v>
      </c>
      <c r="AW183" s="14" t="s">
        <v>37</v>
      </c>
      <c r="AX183" s="14" t="s">
        <v>77</v>
      </c>
      <c r="AY183" s="215" t="s">
        <v>144</v>
      </c>
    </row>
    <row r="184" spans="2:51" s="14" customFormat="1" ht="11.25">
      <c r="B184" s="205"/>
      <c r="C184" s="206"/>
      <c r="D184" s="196" t="s">
        <v>159</v>
      </c>
      <c r="E184" s="207" t="s">
        <v>19</v>
      </c>
      <c r="F184" s="208" t="s">
        <v>240</v>
      </c>
      <c r="G184" s="206"/>
      <c r="H184" s="209">
        <v>14.404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159</v>
      </c>
      <c r="AU184" s="215" t="s">
        <v>155</v>
      </c>
      <c r="AV184" s="14" t="s">
        <v>87</v>
      </c>
      <c r="AW184" s="14" t="s">
        <v>37</v>
      </c>
      <c r="AX184" s="14" t="s">
        <v>77</v>
      </c>
      <c r="AY184" s="215" t="s">
        <v>144</v>
      </c>
    </row>
    <row r="185" spans="2:51" s="14" customFormat="1" ht="11.25">
      <c r="B185" s="205"/>
      <c r="C185" s="206"/>
      <c r="D185" s="196" t="s">
        <v>159</v>
      </c>
      <c r="E185" s="207" t="s">
        <v>19</v>
      </c>
      <c r="F185" s="208" t="s">
        <v>241</v>
      </c>
      <c r="G185" s="206"/>
      <c r="H185" s="209">
        <v>51.137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159</v>
      </c>
      <c r="AU185" s="215" t="s">
        <v>155</v>
      </c>
      <c r="AV185" s="14" t="s">
        <v>87</v>
      </c>
      <c r="AW185" s="14" t="s">
        <v>37</v>
      </c>
      <c r="AX185" s="14" t="s">
        <v>77</v>
      </c>
      <c r="AY185" s="215" t="s">
        <v>144</v>
      </c>
    </row>
    <row r="186" spans="2:51" s="14" customFormat="1" ht="11.25">
      <c r="B186" s="205"/>
      <c r="C186" s="206"/>
      <c r="D186" s="196" t="s">
        <v>159</v>
      </c>
      <c r="E186" s="207" t="s">
        <v>19</v>
      </c>
      <c r="F186" s="208" t="s">
        <v>242</v>
      </c>
      <c r="G186" s="206"/>
      <c r="H186" s="209">
        <v>14.356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159</v>
      </c>
      <c r="AU186" s="215" t="s">
        <v>155</v>
      </c>
      <c r="AV186" s="14" t="s">
        <v>87</v>
      </c>
      <c r="AW186" s="14" t="s">
        <v>37</v>
      </c>
      <c r="AX186" s="14" t="s">
        <v>77</v>
      </c>
      <c r="AY186" s="215" t="s">
        <v>144</v>
      </c>
    </row>
    <row r="187" spans="2:51" s="14" customFormat="1" ht="11.25">
      <c r="B187" s="205"/>
      <c r="C187" s="206"/>
      <c r="D187" s="196" t="s">
        <v>159</v>
      </c>
      <c r="E187" s="207" t="s">
        <v>19</v>
      </c>
      <c r="F187" s="208" t="s">
        <v>243</v>
      </c>
      <c r="G187" s="206"/>
      <c r="H187" s="209">
        <v>51.137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159</v>
      </c>
      <c r="AU187" s="215" t="s">
        <v>155</v>
      </c>
      <c r="AV187" s="14" t="s">
        <v>87</v>
      </c>
      <c r="AW187" s="14" t="s">
        <v>37</v>
      </c>
      <c r="AX187" s="14" t="s">
        <v>77</v>
      </c>
      <c r="AY187" s="215" t="s">
        <v>144</v>
      </c>
    </row>
    <row r="188" spans="2:51" s="14" customFormat="1" ht="11.25">
      <c r="B188" s="205"/>
      <c r="C188" s="206"/>
      <c r="D188" s="196" t="s">
        <v>159</v>
      </c>
      <c r="E188" s="207" t="s">
        <v>19</v>
      </c>
      <c r="F188" s="208" t="s">
        <v>244</v>
      </c>
      <c r="G188" s="206"/>
      <c r="H188" s="209">
        <v>16.492000000000001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159</v>
      </c>
      <c r="AU188" s="215" t="s">
        <v>155</v>
      </c>
      <c r="AV188" s="14" t="s">
        <v>87</v>
      </c>
      <c r="AW188" s="14" t="s">
        <v>37</v>
      </c>
      <c r="AX188" s="14" t="s">
        <v>77</v>
      </c>
      <c r="AY188" s="215" t="s">
        <v>144</v>
      </c>
    </row>
    <row r="189" spans="2:51" s="14" customFormat="1" ht="11.25">
      <c r="B189" s="205"/>
      <c r="C189" s="206"/>
      <c r="D189" s="196" t="s">
        <v>159</v>
      </c>
      <c r="E189" s="207" t="s">
        <v>19</v>
      </c>
      <c r="F189" s="208" t="s">
        <v>245</v>
      </c>
      <c r="G189" s="206"/>
      <c r="H189" s="209">
        <v>41.451999999999998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159</v>
      </c>
      <c r="AU189" s="215" t="s">
        <v>155</v>
      </c>
      <c r="AV189" s="14" t="s">
        <v>87</v>
      </c>
      <c r="AW189" s="14" t="s">
        <v>37</v>
      </c>
      <c r="AX189" s="14" t="s">
        <v>77</v>
      </c>
      <c r="AY189" s="215" t="s">
        <v>144</v>
      </c>
    </row>
    <row r="190" spans="2:51" s="14" customFormat="1" ht="11.25">
      <c r="B190" s="205"/>
      <c r="C190" s="206"/>
      <c r="D190" s="196" t="s">
        <v>159</v>
      </c>
      <c r="E190" s="207" t="s">
        <v>19</v>
      </c>
      <c r="F190" s="208" t="s">
        <v>246</v>
      </c>
      <c r="G190" s="206"/>
      <c r="H190" s="209">
        <v>14.02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159</v>
      </c>
      <c r="AU190" s="215" t="s">
        <v>155</v>
      </c>
      <c r="AV190" s="14" t="s">
        <v>87</v>
      </c>
      <c r="AW190" s="14" t="s">
        <v>37</v>
      </c>
      <c r="AX190" s="14" t="s">
        <v>77</v>
      </c>
      <c r="AY190" s="215" t="s">
        <v>144</v>
      </c>
    </row>
    <row r="191" spans="2:51" s="14" customFormat="1" ht="11.25">
      <c r="B191" s="205"/>
      <c r="C191" s="206"/>
      <c r="D191" s="196" t="s">
        <v>159</v>
      </c>
      <c r="E191" s="207" t="s">
        <v>19</v>
      </c>
      <c r="F191" s="208" t="s">
        <v>247</v>
      </c>
      <c r="G191" s="206"/>
      <c r="H191" s="209">
        <v>40.823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159</v>
      </c>
      <c r="AU191" s="215" t="s">
        <v>155</v>
      </c>
      <c r="AV191" s="14" t="s">
        <v>87</v>
      </c>
      <c r="AW191" s="14" t="s">
        <v>37</v>
      </c>
      <c r="AX191" s="14" t="s">
        <v>77</v>
      </c>
      <c r="AY191" s="215" t="s">
        <v>144</v>
      </c>
    </row>
    <row r="192" spans="2:51" s="14" customFormat="1" ht="11.25">
      <c r="B192" s="205"/>
      <c r="C192" s="206"/>
      <c r="D192" s="196" t="s">
        <v>159</v>
      </c>
      <c r="E192" s="207" t="s">
        <v>19</v>
      </c>
      <c r="F192" s="208" t="s">
        <v>248</v>
      </c>
      <c r="G192" s="206"/>
      <c r="H192" s="209">
        <v>13.276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159</v>
      </c>
      <c r="AU192" s="215" t="s">
        <v>155</v>
      </c>
      <c r="AV192" s="14" t="s">
        <v>87</v>
      </c>
      <c r="AW192" s="14" t="s">
        <v>37</v>
      </c>
      <c r="AX192" s="14" t="s">
        <v>77</v>
      </c>
      <c r="AY192" s="215" t="s">
        <v>144</v>
      </c>
    </row>
    <row r="193" spans="2:51" s="14" customFormat="1" ht="11.25">
      <c r="B193" s="205"/>
      <c r="C193" s="206"/>
      <c r="D193" s="196" t="s">
        <v>159</v>
      </c>
      <c r="E193" s="207" t="s">
        <v>19</v>
      </c>
      <c r="F193" s="208" t="s">
        <v>249</v>
      </c>
      <c r="G193" s="206"/>
      <c r="H193" s="209">
        <v>43.018000000000001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159</v>
      </c>
      <c r="AU193" s="215" t="s">
        <v>155</v>
      </c>
      <c r="AV193" s="14" t="s">
        <v>87</v>
      </c>
      <c r="AW193" s="14" t="s">
        <v>37</v>
      </c>
      <c r="AX193" s="14" t="s">
        <v>77</v>
      </c>
      <c r="AY193" s="215" t="s">
        <v>144</v>
      </c>
    </row>
    <row r="194" spans="2:51" s="14" customFormat="1" ht="11.25">
      <c r="B194" s="205"/>
      <c r="C194" s="206"/>
      <c r="D194" s="196" t="s">
        <v>159</v>
      </c>
      <c r="E194" s="207" t="s">
        <v>19</v>
      </c>
      <c r="F194" s="208" t="s">
        <v>250</v>
      </c>
      <c r="G194" s="206"/>
      <c r="H194" s="209">
        <v>12.868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159</v>
      </c>
      <c r="AU194" s="215" t="s">
        <v>155</v>
      </c>
      <c r="AV194" s="14" t="s">
        <v>87</v>
      </c>
      <c r="AW194" s="14" t="s">
        <v>37</v>
      </c>
      <c r="AX194" s="14" t="s">
        <v>77</v>
      </c>
      <c r="AY194" s="215" t="s">
        <v>144</v>
      </c>
    </row>
    <row r="195" spans="2:51" s="14" customFormat="1" ht="11.25">
      <c r="B195" s="205"/>
      <c r="C195" s="206"/>
      <c r="D195" s="196" t="s">
        <v>159</v>
      </c>
      <c r="E195" s="207" t="s">
        <v>19</v>
      </c>
      <c r="F195" s="208" t="s">
        <v>251</v>
      </c>
      <c r="G195" s="206"/>
      <c r="H195" s="209">
        <v>38.771000000000001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159</v>
      </c>
      <c r="AU195" s="215" t="s">
        <v>155</v>
      </c>
      <c r="AV195" s="14" t="s">
        <v>87</v>
      </c>
      <c r="AW195" s="14" t="s">
        <v>37</v>
      </c>
      <c r="AX195" s="14" t="s">
        <v>77</v>
      </c>
      <c r="AY195" s="215" t="s">
        <v>144</v>
      </c>
    </row>
    <row r="196" spans="2:51" s="15" customFormat="1" ht="11.25">
      <c r="B196" s="216"/>
      <c r="C196" s="217"/>
      <c r="D196" s="196" t="s">
        <v>159</v>
      </c>
      <c r="E196" s="218" t="s">
        <v>19</v>
      </c>
      <c r="F196" s="219" t="s">
        <v>165</v>
      </c>
      <c r="G196" s="217"/>
      <c r="H196" s="220">
        <v>615.577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159</v>
      </c>
      <c r="AU196" s="226" t="s">
        <v>155</v>
      </c>
      <c r="AV196" s="15" t="s">
        <v>155</v>
      </c>
      <c r="AW196" s="15" t="s">
        <v>37</v>
      </c>
      <c r="AX196" s="15" t="s">
        <v>77</v>
      </c>
      <c r="AY196" s="226" t="s">
        <v>144</v>
      </c>
    </row>
    <row r="197" spans="2:51" s="13" customFormat="1" ht="11.25">
      <c r="B197" s="194"/>
      <c r="C197" s="195"/>
      <c r="D197" s="196" t="s">
        <v>159</v>
      </c>
      <c r="E197" s="197" t="s">
        <v>19</v>
      </c>
      <c r="F197" s="198" t="s">
        <v>252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159</v>
      </c>
      <c r="AU197" s="204" t="s">
        <v>155</v>
      </c>
      <c r="AV197" s="13" t="s">
        <v>85</v>
      </c>
      <c r="AW197" s="13" t="s">
        <v>37</v>
      </c>
      <c r="AX197" s="13" t="s">
        <v>77</v>
      </c>
      <c r="AY197" s="204" t="s">
        <v>144</v>
      </c>
    </row>
    <row r="198" spans="2:51" s="14" customFormat="1" ht="11.25">
      <c r="B198" s="205"/>
      <c r="C198" s="206"/>
      <c r="D198" s="196" t="s">
        <v>159</v>
      </c>
      <c r="E198" s="207" t="s">
        <v>19</v>
      </c>
      <c r="F198" s="208" t="s">
        <v>253</v>
      </c>
      <c r="G198" s="206"/>
      <c r="H198" s="209">
        <v>8.4280000000000008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159</v>
      </c>
      <c r="AU198" s="215" t="s">
        <v>155</v>
      </c>
      <c r="AV198" s="14" t="s">
        <v>87</v>
      </c>
      <c r="AW198" s="14" t="s">
        <v>37</v>
      </c>
      <c r="AX198" s="14" t="s">
        <v>77</v>
      </c>
      <c r="AY198" s="215" t="s">
        <v>144</v>
      </c>
    </row>
    <row r="199" spans="2:51" s="14" customFormat="1" ht="11.25">
      <c r="B199" s="205"/>
      <c r="C199" s="206"/>
      <c r="D199" s="196" t="s">
        <v>159</v>
      </c>
      <c r="E199" s="207" t="s">
        <v>19</v>
      </c>
      <c r="F199" s="208" t="s">
        <v>254</v>
      </c>
      <c r="G199" s="206"/>
      <c r="H199" s="209">
        <v>42.1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159</v>
      </c>
      <c r="AU199" s="215" t="s">
        <v>155</v>
      </c>
      <c r="AV199" s="14" t="s">
        <v>87</v>
      </c>
      <c r="AW199" s="14" t="s">
        <v>37</v>
      </c>
      <c r="AX199" s="14" t="s">
        <v>77</v>
      </c>
      <c r="AY199" s="215" t="s">
        <v>144</v>
      </c>
    </row>
    <row r="200" spans="2:51" s="14" customFormat="1" ht="11.25">
      <c r="B200" s="205"/>
      <c r="C200" s="206"/>
      <c r="D200" s="196" t="s">
        <v>159</v>
      </c>
      <c r="E200" s="207" t="s">
        <v>19</v>
      </c>
      <c r="F200" s="208" t="s">
        <v>255</v>
      </c>
      <c r="G200" s="206"/>
      <c r="H200" s="209">
        <v>10.18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159</v>
      </c>
      <c r="AU200" s="215" t="s">
        <v>155</v>
      </c>
      <c r="AV200" s="14" t="s">
        <v>87</v>
      </c>
      <c r="AW200" s="14" t="s">
        <v>37</v>
      </c>
      <c r="AX200" s="14" t="s">
        <v>77</v>
      </c>
      <c r="AY200" s="215" t="s">
        <v>144</v>
      </c>
    </row>
    <row r="201" spans="2:51" s="14" customFormat="1" ht="11.25">
      <c r="B201" s="205"/>
      <c r="C201" s="206"/>
      <c r="D201" s="196" t="s">
        <v>159</v>
      </c>
      <c r="E201" s="207" t="s">
        <v>19</v>
      </c>
      <c r="F201" s="208" t="s">
        <v>256</v>
      </c>
      <c r="G201" s="206"/>
      <c r="H201" s="209">
        <v>36.043999999999997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159</v>
      </c>
      <c r="AU201" s="215" t="s">
        <v>155</v>
      </c>
      <c r="AV201" s="14" t="s">
        <v>87</v>
      </c>
      <c r="AW201" s="14" t="s">
        <v>37</v>
      </c>
      <c r="AX201" s="14" t="s">
        <v>77</v>
      </c>
      <c r="AY201" s="215" t="s">
        <v>144</v>
      </c>
    </row>
    <row r="202" spans="2:51" s="14" customFormat="1" ht="11.25">
      <c r="B202" s="205"/>
      <c r="C202" s="206"/>
      <c r="D202" s="196" t="s">
        <v>159</v>
      </c>
      <c r="E202" s="207" t="s">
        <v>19</v>
      </c>
      <c r="F202" s="208" t="s">
        <v>257</v>
      </c>
      <c r="G202" s="206"/>
      <c r="H202" s="209">
        <v>12.1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159</v>
      </c>
      <c r="AU202" s="215" t="s">
        <v>155</v>
      </c>
      <c r="AV202" s="14" t="s">
        <v>87</v>
      </c>
      <c r="AW202" s="14" t="s">
        <v>37</v>
      </c>
      <c r="AX202" s="14" t="s">
        <v>77</v>
      </c>
      <c r="AY202" s="215" t="s">
        <v>144</v>
      </c>
    </row>
    <row r="203" spans="2:51" s="14" customFormat="1" ht="11.25">
      <c r="B203" s="205"/>
      <c r="C203" s="206"/>
      <c r="D203" s="196" t="s">
        <v>159</v>
      </c>
      <c r="E203" s="207" t="s">
        <v>19</v>
      </c>
      <c r="F203" s="208" t="s">
        <v>258</v>
      </c>
      <c r="G203" s="206"/>
      <c r="H203" s="209">
        <v>42.262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159</v>
      </c>
      <c r="AU203" s="215" t="s">
        <v>155</v>
      </c>
      <c r="AV203" s="14" t="s">
        <v>87</v>
      </c>
      <c r="AW203" s="14" t="s">
        <v>37</v>
      </c>
      <c r="AX203" s="14" t="s">
        <v>77</v>
      </c>
      <c r="AY203" s="215" t="s">
        <v>144</v>
      </c>
    </row>
    <row r="204" spans="2:51" s="14" customFormat="1" ht="11.25">
      <c r="B204" s="205"/>
      <c r="C204" s="206"/>
      <c r="D204" s="196" t="s">
        <v>159</v>
      </c>
      <c r="E204" s="207" t="s">
        <v>19</v>
      </c>
      <c r="F204" s="208" t="s">
        <v>259</v>
      </c>
      <c r="G204" s="206"/>
      <c r="H204" s="209">
        <v>13.996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159</v>
      </c>
      <c r="AU204" s="215" t="s">
        <v>155</v>
      </c>
      <c r="AV204" s="14" t="s">
        <v>87</v>
      </c>
      <c r="AW204" s="14" t="s">
        <v>37</v>
      </c>
      <c r="AX204" s="14" t="s">
        <v>77</v>
      </c>
      <c r="AY204" s="215" t="s">
        <v>144</v>
      </c>
    </row>
    <row r="205" spans="2:51" s="14" customFormat="1" ht="11.25">
      <c r="B205" s="205"/>
      <c r="C205" s="206"/>
      <c r="D205" s="196" t="s">
        <v>159</v>
      </c>
      <c r="E205" s="207" t="s">
        <v>19</v>
      </c>
      <c r="F205" s="208" t="s">
        <v>260</v>
      </c>
      <c r="G205" s="206"/>
      <c r="H205" s="209">
        <v>40.768999999999998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159</v>
      </c>
      <c r="AU205" s="215" t="s">
        <v>155</v>
      </c>
      <c r="AV205" s="14" t="s">
        <v>87</v>
      </c>
      <c r="AW205" s="14" t="s">
        <v>37</v>
      </c>
      <c r="AX205" s="14" t="s">
        <v>77</v>
      </c>
      <c r="AY205" s="215" t="s">
        <v>144</v>
      </c>
    </row>
    <row r="206" spans="2:51" s="14" customFormat="1" ht="11.25">
      <c r="B206" s="205"/>
      <c r="C206" s="206"/>
      <c r="D206" s="196" t="s">
        <v>159</v>
      </c>
      <c r="E206" s="207" t="s">
        <v>19</v>
      </c>
      <c r="F206" s="208" t="s">
        <v>261</v>
      </c>
      <c r="G206" s="206"/>
      <c r="H206" s="209">
        <v>16.492000000000001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159</v>
      </c>
      <c r="AU206" s="215" t="s">
        <v>155</v>
      </c>
      <c r="AV206" s="14" t="s">
        <v>87</v>
      </c>
      <c r="AW206" s="14" t="s">
        <v>37</v>
      </c>
      <c r="AX206" s="14" t="s">
        <v>77</v>
      </c>
      <c r="AY206" s="215" t="s">
        <v>144</v>
      </c>
    </row>
    <row r="207" spans="2:51" s="14" customFormat="1" ht="11.25">
      <c r="B207" s="205"/>
      <c r="C207" s="206"/>
      <c r="D207" s="196" t="s">
        <v>159</v>
      </c>
      <c r="E207" s="207" t="s">
        <v>19</v>
      </c>
      <c r="F207" s="208" t="s">
        <v>262</v>
      </c>
      <c r="G207" s="206"/>
      <c r="H207" s="209">
        <v>41.451999999999998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159</v>
      </c>
      <c r="AU207" s="215" t="s">
        <v>155</v>
      </c>
      <c r="AV207" s="14" t="s">
        <v>87</v>
      </c>
      <c r="AW207" s="14" t="s">
        <v>37</v>
      </c>
      <c r="AX207" s="14" t="s">
        <v>77</v>
      </c>
      <c r="AY207" s="215" t="s">
        <v>144</v>
      </c>
    </row>
    <row r="208" spans="2:51" s="14" customFormat="1" ht="11.25">
      <c r="B208" s="205"/>
      <c r="C208" s="206"/>
      <c r="D208" s="196" t="s">
        <v>159</v>
      </c>
      <c r="E208" s="207" t="s">
        <v>19</v>
      </c>
      <c r="F208" s="208" t="s">
        <v>263</v>
      </c>
      <c r="G208" s="206"/>
      <c r="H208" s="209">
        <v>14.404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159</v>
      </c>
      <c r="AU208" s="215" t="s">
        <v>155</v>
      </c>
      <c r="AV208" s="14" t="s">
        <v>87</v>
      </c>
      <c r="AW208" s="14" t="s">
        <v>37</v>
      </c>
      <c r="AX208" s="14" t="s">
        <v>77</v>
      </c>
      <c r="AY208" s="215" t="s">
        <v>144</v>
      </c>
    </row>
    <row r="209" spans="1:65" s="14" customFormat="1" ht="11.25">
      <c r="B209" s="205"/>
      <c r="C209" s="206"/>
      <c r="D209" s="196" t="s">
        <v>159</v>
      </c>
      <c r="E209" s="207" t="s">
        <v>19</v>
      </c>
      <c r="F209" s="208" t="s">
        <v>264</v>
      </c>
      <c r="G209" s="206"/>
      <c r="H209" s="209">
        <v>51.137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159</v>
      </c>
      <c r="AU209" s="215" t="s">
        <v>155</v>
      </c>
      <c r="AV209" s="14" t="s">
        <v>87</v>
      </c>
      <c r="AW209" s="14" t="s">
        <v>37</v>
      </c>
      <c r="AX209" s="14" t="s">
        <v>77</v>
      </c>
      <c r="AY209" s="215" t="s">
        <v>144</v>
      </c>
    </row>
    <row r="210" spans="1:65" s="14" customFormat="1" ht="11.25">
      <c r="B210" s="205"/>
      <c r="C210" s="206"/>
      <c r="D210" s="196" t="s">
        <v>159</v>
      </c>
      <c r="E210" s="207" t="s">
        <v>19</v>
      </c>
      <c r="F210" s="208" t="s">
        <v>265</v>
      </c>
      <c r="G210" s="206"/>
      <c r="H210" s="209">
        <v>14.356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159</v>
      </c>
      <c r="AU210" s="215" t="s">
        <v>155</v>
      </c>
      <c r="AV210" s="14" t="s">
        <v>87</v>
      </c>
      <c r="AW210" s="14" t="s">
        <v>37</v>
      </c>
      <c r="AX210" s="14" t="s">
        <v>77</v>
      </c>
      <c r="AY210" s="215" t="s">
        <v>144</v>
      </c>
    </row>
    <row r="211" spans="1:65" s="14" customFormat="1" ht="11.25">
      <c r="B211" s="205"/>
      <c r="C211" s="206"/>
      <c r="D211" s="196" t="s">
        <v>159</v>
      </c>
      <c r="E211" s="207" t="s">
        <v>19</v>
      </c>
      <c r="F211" s="208" t="s">
        <v>266</v>
      </c>
      <c r="G211" s="206"/>
      <c r="H211" s="209">
        <v>51.137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159</v>
      </c>
      <c r="AU211" s="215" t="s">
        <v>155</v>
      </c>
      <c r="AV211" s="14" t="s">
        <v>87</v>
      </c>
      <c r="AW211" s="14" t="s">
        <v>37</v>
      </c>
      <c r="AX211" s="14" t="s">
        <v>77</v>
      </c>
      <c r="AY211" s="215" t="s">
        <v>144</v>
      </c>
    </row>
    <row r="212" spans="1:65" s="14" customFormat="1" ht="11.25">
      <c r="B212" s="205"/>
      <c r="C212" s="206"/>
      <c r="D212" s="196" t="s">
        <v>159</v>
      </c>
      <c r="E212" s="207" t="s">
        <v>19</v>
      </c>
      <c r="F212" s="208" t="s">
        <v>267</v>
      </c>
      <c r="G212" s="206"/>
      <c r="H212" s="209">
        <v>16.492000000000001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159</v>
      </c>
      <c r="AU212" s="215" t="s">
        <v>155</v>
      </c>
      <c r="AV212" s="14" t="s">
        <v>87</v>
      </c>
      <c r="AW212" s="14" t="s">
        <v>37</v>
      </c>
      <c r="AX212" s="14" t="s">
        <v>77</v>
      </c>
      <c r="AY212" s="215" t="s">
        <v>144</v>
      </c>
    </row>
    <row r="213" spans="1:65" s="14" customFormat="1" ht="11.25">
      <c r="B213" s="205"/>
      <c r="C213" s="206"/>
      <c r="D213" s="196" t="s">
        <v>159</v>
      </c>
      <c r="E213" s="207" t="s">
        <v>19</v>
      </c>
      <c r="F213" s="208" t="s">
        <v>268</v>
      </c>
      <c r="G213" s="206"/>
      <c r="H213" s="209">
        <v>41.451999999999998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159</v>
      </c>
      <c r="AU213" s="215" t="s">
        <v>155</v>
      </c>
      <c r="AV213" s="14" t="s">
        <v>87</v>
      </c>
      <c r="AW213" s="14" t="s">
        <v>37</v>
      </c>
      <c r="AX213" s="14" t="s">
        <v>77</v>
      </c>
      <c r="AY213" s="215" t="s">
        <v>144</v>
      </c>
    </row>
    <row r="214" spans="1:65" s="14" customFormat="1" ht="11.25">
      <c r="B214" s="205"/>
      <c r="C214" s="206"/>
      <c r="D214" s="196" t="s">
        <v>159</v>
      </c>
      <c r="E214" s="207" t="s">
        <v>19</v>
      </c>
      <c r="F214" s="208" t="s">
        <v>269</v>
      </c>
      <c r="G214" s="206"/>
      <c r="H214" s="209">
        <v>14.02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159</v>
      </c>
      <c r="AU214" s="215" t="s">
        <v>155</v>
      </c>
      <c r="AV214" s="14" t="s">
        <v>87</v>
      </c>
      <c r="AW214" s="14" t="s">
        <v>37</v>
      </c>
      <c r="AX214" s="14" t="s">
        <v>77</v>
      </c>
      <c r="AY214" s="215" t="s">
        <v>144</v>
      </c>
    </row>
    <row r="215" spans="1:65" s="14" customFormat="1" ht="11.25">
      <c r="B215" s="205"/>
      <c r="C215" s="206"/>
      <c r="D215" s="196" t="s">
        <v>159</v>
      </c>
      <c r="E215" s="207" t="s">
        <v>19</v>
      </c>
      <c r="F215" s="208" t="s">
        <v>270</v>
      </c>
      <c r="G215" s="206"/>
      <c r="H215" s="209">
        <v>40.823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159</v>
      </c>
      <c r="AU215" s="215" t="s">
        <v>155</v>
      </c>
      <c r="AV215" s="14" t="s">
        <v>87</v>
      </c>
      <c r="AW215" s="14" t="s">
        <v>37</v>
      </c>
      <c r="AX215" s="14" t="s">
        <v>77</v>
      </c>
      <c r="AY215" s="215" t="s">
        <v>144</v>
      </c>
    </row>
    <row r="216" spans="1:65" s="14" customFormat="1" ht="11.25">
      <c r="B216" s="205"/>
      <c r="C216" s="206"/>
      <c r="D216" s="196" t="s">
        <v>159</v>
      </c>
      <c r="E216" s="207" t="s">
        <v>19</v>
      </c>
      <c r="F216" s="208" t="s">
        <v>271</v>
      </c>
      <c r="G216" s="206"/>
      <c r="H216" s="209">
        <v>13.276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159</v>
      </c>
      <c r="AU216" s="215" t="s">
        <v>155</v>
      </c>
      <c r="AV216" s="14" t="s">
        <v>87</v>
      </c>
      <c r="AW216" s="14" t="s">
        <v>37</v>
      </c>
      <c r="AX216" s="14" t="s">
        <v>77</v>
      </c>
      <c r="AY216" s="215" t="s">
        <v>144</v>
      </c>
    </row>
    <row r="217" spans="1:65" s="14" customFormat="1" ht="11.25">
      <c r="B217" s="205"/>
      <c r="C217" s="206"/>
      <c r="D217" s="196" t="s">
        <v>159</v>
      </c>
      <c r="E217" s="207" t="s">
        <v>19</v>
      </c>
      <c r="F217" s="208" t="s">
        <v>272</v>
      </c>
      <c r="G217" s="206"/>
      <c r="H217" s="209">
        <v>43.018000000000001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159</v>
      </c>
      <c r="AU217" s="215" t="s">
        <v>155</v>
      </c>
      <c r="AV217" s="14" t="s">
        <v>87</v>
      </c>
      <c r="AW217" s="14" t="s">
        <v>37</v>
      </c>
      <c r="AX217" s="14" t="s">
        <v>77</v>
      </c>
      <c r="AY217" s="215" t="s">
        <v>144</v>
      </c>
    </row>
    <row r="218" spans="1:65" s="14" customFormat="1" ht="11.25">
      <c r="B218" s="205"/>
      <c r="C218" s="206"/>
      <c r="D218" s="196" t="s">
        <v>159</v>
      </c>
      <c r="E218" s="207" t="s">
        <v>19</v>
      </c>
      <c r="F218" s="208" t="s">
        <v>273</v>
      </c>
      <c r="G218" s="206"/>
      <c r="H218" s="209">
        <v>12.868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159</v>
      </c>
      <c r="AU218" s="215" t="s">
        <v>155</v>
      </c>
      <c r="AV218" s="14" t="s">
        <v>87</v>
      </c>
      <c r="AW218" s="14" t="s">
        <v>37</v>
      </c>
      <c r="AX218" s="14" t="s">
        <v>77</v>
      </c>
      <c r="AY218" s="215" t="s">
        <v>144</v>
      </c>
    </row>
    <row r="219" spans="1:65" s="14" customFormat="1" ht="11.25">
      <c r="B219" s="205"/>
      <c r="C219" s="206"/>
      <c r="D219" s="196" t="s">
        <v>159</v>
      </c>
      <c r="E219" s="207" t="s">
        <v>19</v>
      </c>
      <c r="F219" s="208" t="s">
        <v>274</v>
      </c>
      <c r="G219" s="206"/>
      <c r="H219" s="209">
        <v>38.771000000000001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159</v>
      </c>
      <c r="AU219" s="215" t="s">
        <v>155</v>
      </c>
      <c r="AV219" s="14" t="s">
        <v>87</v>
      </c>
      <c r="AW219" s="14" t="s">
        <v>37</v>
      </c>
      <c r="AX219" s="14" t="s">
        <v>77</v>
      </c>
      <c r="AY219" s="215" t="s">
        <v>144</v>
      </c>
    </row>
    <row r="220" spans="1:65" s="15" customFormat="1" ht="11.25">
      <c r="B220" s="216"/>
      <c r="C220" s="217"/>
      <c r="D220" s="196" t="s">
        <v>159</v>
      </c>
      <c r="E220" s="218" t="s">
        <v>19</v>
      </c>
      <c r="F220" s="219" t="s">
        <v>165</v>
      </c>
      <c r="G220" s="217"/>
      <c r="H220" s="220">
        <v>615.577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159</v>
      </c>
      <c r="AU220" s="226" t="s">
        <v>155</v>
      </c>
      <c r="AV220" s="15" t="s">
        <v>155</v>
      </c>
      <c r="AW220" s="15" t="s">
        <v>37</v>
      </c>
      <c r="AX220" s="15" t="s">
        <v>77</v>
      </c>
      <c r="AY220" s="226" t="s">
        <v>144</v>
      </c>
    </row>
    <row r="221" spans="1:65" s="16" customFormat="1" ht="11.25">
      <c r="B221" s="227"/>
      <c r="C221" s="228"/>
      <c r="D221" s="196" t="s">
        <v>159</v>
      </c>
      <c r="E221" s="229" t="s">
        <v>19</v>
      </c>
      <c r="F221" s="230" t="s">
        <v>275</v>
      </c>
      <c r="G221" s="228"/>
      <c r="H221" s="231">
        <v>3033.1940000000004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159</v>
      </c>
      <c r="AU221" s="237" t="s">
        <v>155</v>
      </c>
      <c r="AV221" s="16" t="s">
        <v>154</v>
      </c>
      <c r="AW221" s="16" t="s">
        <v>37</v>
      </c>
      <c r="AX221" s="16" t="s">
        <v>85</v>
      </c>
      <c r="AY221" s="237" t="s">
        <v>144</v>
      </c>
    </row>
    <row r="222" spans="1:65" s="2" customFormat="1" ht="37.9" customHeight="1">
      <c r="A222" s="37"/>
      <c r="B222" s="38"/>
      <c r="C222" s="176" t="s">
        <v>87</v>
      </c>
      <c r="D222" s="176" t="s">
        <v>149</v>
      </c>
      <c r="E222" s="177" t="s">
        <v>276</v>
      </c>
      <c r="F222" s="178" t="s">
        <v>277</v>
      </c>
      <c r="G222" s="179" t="s">
        <v>152</v>
      </c>
      <c r="H222" s="180">
        <v>936.72</v>
      </c>
      <c r="I222" s="181"/>
      <c r="J222" s="182">
        <f>ROUND(I222*H222,2)</f>
        <v>0</v>
      </c>
      <c r="K222" s="178" t="s">
        <v>153</v>
      </c>
      <c r="L222" s="42"/>
      <c r="M222" s="183" t="s">
        <v>19</v>
      </c>
      <c r="N222" s="184" t="s">
        <v>48</v>
      </c>
      <c r="O222" s="67"/>
      <c r="P222" s="185">
        <f>O222*H222</f>
        <v>0</v>
      </c>
      <c r="Q222" s="185">
        <v>5.3099999999999996E-3</v>
      </c>
      <c r="R222" s="185">
        <f>Q222*H222</f>
        <v>4.9739832000000002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154</v>
      </c>
      <c r="AT222" s="187" t="s">
        <v>149</v>
      </c>
      <c r="AU222" s="187" t="s">
        <v>155</v>
      </c>
      <c r="AY222" s="20" t="s">
        <v>144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85</v>
      </c>
      <c r="BK222" s="188">
        <f>ROUND(I222*H222,2)</f>
        <v>0</v>
      </c>
      <c r="BL222" s="20" t="s">
        <v>154</v>
      </c>
      <c r="BM222" s="187" t="s">
        <v>278</v>
      </c>
    </row>
    <row r="223" spans="1:65" s="2" customFormat="1" ht="11.25">
      <c r="A223" s="37"/>
      <c r="B223" s="38"/>
      <c r="C223" s="39"/>
      <c r="D223" s="189" t="s">
        <v>157</v>
      </c>
      <c r="E223" s="39"/>
      <c r="F223" s="190" t="s">
        <v>279</v>
      </c>
      <c r="G223" s="39"/>
      <c r="H223" s="39"/>
      <c r="I223" s="191"/>
      <c r="J223" s="39"/>
      <c r="K223" s="39"/>
      <c r="L223" s="42"/>
      <c r="M223" s="192"/>
      <c r="N223" s="193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157</v>
      </c>
      <c r="AU223" s="20" t="s">
        <v>155</v>
      </c>
    </row>
    <row r="224" spans="1:65" s="13" customFormat="1" ht="11.25">
      <c r="B224" s="194"/>
      <c r="C224" s="195"/>
      <c r="D224" s="196" t="s">
        <v>159</v>
      </c>
      <c r="E224" s="197" t="s">
        <v>19</v>
      </c>
      <c r="F224" s="198" t="s">
        <v>160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159</v>
      </c>
      <c r="AU224" s="204" t="s">
        <v>155</v>
      </c>
      <c r="AV224" s="13" t="s">
        <v>85</v>
      </c>
      <c r="AW224" s="13" t="s">
        <v>37</v>
      </c>
      <c r="AX224" s="13" t="s">
        <v>77</v>
      </c>
      <c r="AY224" s="204" t="s">
        <v>144</v>
      </c>
    </row>
    <row r="225" spans="2:51" s="14" customFormat="1" ht="11.25">
      <c r="B225" s="205"/>
      <c r="C225" s="206"/>
      <c r="D225" s="196" t="s">
        <v>159</v>
      </c>
      <c r="E225" s="207" t="s">
        <v>19</v>
      </c>
      <c r="F225" s="208" t="s">
        <v>280</v>
      </c>
      <c r="G225" s="206"/>
      <c r="H225" s="209">
        <v>18.135999999999999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159</v>
      </c>
      <c r="AU225" s="215" t="s">
        <v>155</v>
      </c>
      <c r="AV225" s="14" t="s">
        <v>87</v>
      </c>
      <c r="AW225" s="14" t="s">
        <v>37</v>
      </c>
      <c r="AX225" s="14" t="s">
        <v>77</v>
      </c>
      <c r="AY225" s="215" t="s">
        <v>144</v>
      </c>
    </row>
    <row r="226" spans="2:51" s="14" customFormat="1" ht="11.25">
      <c r="B226" s="205"/>
      <c r="C226" s="206"/>
      <c r="D226" s="196" t="s">
        <v>159</v>
      </c>
      <c r="E226" s="207" t="s">
        <v>19</v>
      </c>
      <c r="F226" s="208" t="s">
        <v>281</v>
      </c>
      <c r="G226" s="206"/>
      <c r="H226" s="209">
        <v>20.488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159</v>
      </c>
      <c r="AU226" s="215" t="s">
        <v>155</v>
      </c>
      <c r="AV226" s="14" t="s">
        <v>87</v>
      </c>
      <c r="AW226" s="14" t="s">
        <v>37</v>
      </c>
      <c r="AX226" s="14" t="s">
        <v>77</v>
      </c>
      <c r="AY226" s="215" t="s">
        <v>144</v>
      </c>
    </row>
    <row r="227" spans="2:51" s="15" customFormat="1" ht="11.25">
      <c r="B227" s="216"/>
      <c r="C227" s="217"/>
      <c r="D227" s="196" t="s">
        <v>159</v>
      </c>
      <c r="E227" s="218" t="s">
        <v>19</v>
      </c>
      <c r="F227" s="219" t="s">
        <v>165</v>
      </c>
      <c r="G227" s="217"/>
      <c r="H227" s="220">
        <v>38.623999999999995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159</v>
      </c>
      <c r="AU227" s="226" t="s">
        <v>155</v>
      </c>
      <c r="AV227" s="15" t="s">
        <v>155</v>
      </c>
      <c r="AW227" s="15" t="s">
        <v>37</v>
      </c>
      <c r="AX227" s="15" t="s">
        <v>77</v>
      </c>
      <c r="AY227" s="226" t="s">
        <v>144</v>
      </c>
    </row>
    <row r="228" spans="2:51" s="13" customFormat="1" ht="11.25">
      <c r="B228" s="194"/>
      <c r="C228" s="195"/>
      <c r="D228" s="196" t="s">
        <v>159</v>
      </c>
      <c r="E228" s="197" t="s">
        <v>19</v>
      </c>
      <c r="F228" s="198" t="s">
        <v>166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159</v>
      </c>
      <c r="AU228" s="204" t="s">
        <v>155</v>
      </c>
      <c r="AV228" s="13" t="s">
        <v>85</v>
      </c>
      <c r="AW228" s="13" t="s">
        <v>37</v>
      </c>
      <c r="AX228" s="13" t="s">
        <v>77</v>
      </c>
      <c r="AY228" s="204" t="s">
        <v>144</v>
      </c>
    </row>
    <row r="229" spans="2:51" s="14" customFormat="1" ht="11.25">
      <c r="B229" s="205"/>
      <c r="C229" s="206"/>
      <c r="D229" s="196" t="s">
        <v>159</v>
      </c>
      <c r="E229" s="207" t="s">
        <v>19</v>
      </c>
      <c r="F229" s="208" t="s">
        <v>282</v>
      </c>
      <c r="G229" s="206"/>
      <c r="H229" s="209">
        <v>17.079999999999998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159</v>
      </c>
      <c r="AU229" s="215" t="s">
        <v>155</v>
      </c>
      <c r="AV229" s="14" t="s">
        <v>87</v>
      </c>
      <c r="AW229" s="14" t="s">
        <v>37</v>
      </c>
      <c r="AX229" s="14" t="s">
        <v>77</v>
      </c>
      <c r="AY229" s="215" t="s">
        <v>144</v>
      </c>
    </row>
    <row r="230" spans="2:51" s="14" customFormat="1" ht="11.25">
      <c r="B230" s="205"/>
      <c r="C230" s="206"/>
      <c r="D230" s="196" t="s">
        <v>159</v>
      </c>
      <c r="E230" s="207" t="s">
        <v>19</v>
      </c>
      <c r="F230" s="208" t="s">
        <v>283</v>
      </c>
      <c r="G230" s="206"/>
      <c r="H230" s="209">
        <v>17.655999999999999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159</v>
      </c>
      <c r="AU230" s="215" t="s">
        <v>155</v>
      </c>
      <c r="AV230" s="14" t="s">
        <v>87</v>
      </c>
      <c r="AW230" s="14" t="s">
        <v>37</v>
      </c>
      <c r="AX230" s="14" t="s">
        <v>77</v>
      </c>
      <c r="AY230" s="215" t="s">
        <v>144</v>
      </c>
    </row>
    <row r="231" spans="2:51" s="14" customFormat="1" ht="11.25">
      <c r="B231" s="205"/>
      <c r="C231" s="206"/>
      <c r="D231" s="196" t="s">
        <v>159</v>
      </c>
      <c r="E231" s="207" t="s">
        <v>19</v>
      </c>
      <c r="F231" s="208" t="s">
        <v>284</v>
      </c>
      <c r="G231" s="206"/>
      <c r="H231" s="209">
        <v>15.952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159</v>
      </c>
      <c r="AU231" s="215" t="s">
        <v>155</v>
      </c>
      <c r="AV231" s="14" t="s">
        <v>87</v>
      </c>
      <c r="AW231" s="14" t="s">
        <v>37</v>
      </c>
      <c r="AX231" s="14" t="s">
        <v>77</v>
      </c>
      <c r="AY231" s="215" t="s">
        <v>144</v>
      </c>
    </row>
    <row r="232" spans="2:51" s="14" customFormat="1" ht="11.25">
      <c r="B232" s="205"/>
      <c r="C232" s="206"/>
      <c r="D232" s="196" t="s">
        <v>159</v>
      </c>
      <c r="E232" s="207" t="s">
        <v>19</v>
      </c>
      <c r="F232" s="208" t="s">
        <v>285</v>
      </c>
      <c r="G232" s="206"/>
      <c r="H232" s="209">
        <v>18.495999999999999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159</v>
      </c>
      <c r="AU232" s="215" t="s">
        <v>155</v>
      </c>
      <c r="AV232" s="14" t="s">
        <v>87</v>
      </c>
      <c r="AW232" s="14" t="s">
        <v>37</v>
      </c>
      <c r="AX232" s="14" t="s">
        <v>77</v>
      </c>
      <c r="AY232" s="215" t="s">
        <v>144</v>
      </c>
    </row>
    <row r="233" spans="2:51" s="14" customFormat="1" ht="11.25">
      <c r="B233" s="205"/>
      <c r="C233" s="206"/>
      <c r="D233" s="196" t="s">
        <v>159</v>
      </c>
      <c r="E233" s="207" t="s">
        <v>19</v>
      </c>
      <c r="F233" s="208" t="s">
        <v>286</v>
      </c>
      <c r="G233" s="206"/>
      <c r="H233" s="209">
        <v>17.416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159</v>
      </c>
      <c r="AU233" s="215" t="s">
        <v>155</v>
      </c>
      <c r="AV233" s="14" t="s">
        <v>87</v>
      </c>
      <c r="AW233" s="14" t="s">
        <v>37</v>
      </c>
      <c r="AX233" s="14" t="s">
        <v>77</v>
      </c>
      <c r="AY233" s="215" t="s">
        <v>144</v>
      </c>
    </row>
    <row r="234" spans="2:51" s="14" customFormat="1" ht="11.25">
      <c r="B234" s="205"/>
      <c r="C234" s="206"/>
      <c r="D234" s="196" t="s">
        <v>159</v>
      </c>
      <c r="E234" s="207" t="s">
        <v>19</v>
      </c>
      <c r="F234" s="208" t="s">
        <v>287</v>
      </c>
      <c r="G234" s="206"/>
      <c r="H234" s="209">
        <v>17.416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159</v>
      </c>
      <c r="AU234" s="215" t="s">
        <v>155</v>
      </c>
      <c r="AV234" s="14" t="s">
        <v>87</v>
      </c>
      <c r="AW234" s="14" t="s">
        <v>37</v>
      </c>
      <c r="AX234" s="14" t="s">
        <v>77</v>
      </c>
      <c r="AY234" s="215" t="s">
        <v>144</v>
      </c>
    </row>
    <row r="235" spans="2:51" s="14" customFormat="1" ht="11.25">
      <c r="B235" s="205"/>
      <c r="C235" s="206"/>
      <c r="D235" s="196" t="s">
        <v>159</v>
      </c>
      <c r="E235" s="207" t="s">
        <v>19</v>
      </c>
      <c r="F235" s="208" t="s">
        <v>288</v>
      </c>
      <c r="G235" s="206"/>
      <c r="H235" s="209">
        <v>17.416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159</v>
      </c>
      <c r="AU235" s="215" t="s">
        <v>155</v>
      </c>
      <c r="AV235" s="14" t="s">
        <v>87</v>
      </c>
      <c r="AW235" s="14" t="s">
        <v>37</v>
      </c>
      <c r="AX235" s="14" t="s">
        <v>77</v>
      </c>
      <c r="AY235" s="215" t="s">
        <v>144</v>
      </c>
    </row>
    <row r="236" spans="2:51" s="14" customFormat="1" ht="11.25">
      <c r="B236" s="205"/>
      <c r="C236" s="206"/>
      <c r="D236" s="196" t="s">
        <v>159</v>
      </c>
      <c r="E236" s="207" t="s">
        <v>19</v>
      </c>
      <c r="F236" s="208" t="s">
        <v>289</v>
      </c>
      <c r="G236" s="206"/>
      <c r="H236" s="209">
        <v>14.992000000000001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159</v>
      </c>
      <c r="AU236" s="215" t="s">
        <v>155</v>
      </c>
      <c r="AV236" s="14" t="s">
        <v>87</v>
      </c>
      <c r="AW236" s="14" t="s">
        <v>37</v>
      </c>
      <c r="AX236" s="14" t="s">
        <v>77</v>
      </c>
      <c r="AY236" s="215" t="s">
        <v>144</v>
      </c>
    </row>
    <row r="237" spans="2:51" s="14" customFormat="1" ht="11.25">
      <c r="B237" s="205"/>
      <c r="C237" s="206"/>
      <c r="D237" s="196" t="s">
        <v>159</v>
      </c>
      <c r="E237" s="207" t="s">
        <v>19</v>
      </c>
      <c r="F237" s="208" t="s">
        <v>290</v>
      </c>
      <c r="G237" s="206"/>
      <c r="H237" s="209">
        <v>20.007999999999999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159</v>
      </c>
      <c r="AU237" s="215" t="s">
        <v>155</v>
      </c>
      <c r="AV237" s="14" t="s">
        <v>87</v>
      </c>
      <c r="AW237" s="14" t="s">
        <v>37</v>
      </c>
      <c r="AX237" s="14" t="s">
        <v>77</v>
      </c>
      <c r="AY237" s="215" t="s">
        <v>144</v>
      </c>
    </row>
    <row r="238" spans="2:51" s="14" customFormat="1" ht="11.25">
      <c r="B238" s="205"/>
      <c r="C238" s="206"/>
      <c r="D238" s="196" t="s">
        <v>159</v>
      </c>
      <c r="E238" s="207" t="s">
        <v>19</v>
      </c>
      <c r="F238" s="208" t="s">
        <v>291</v>
      </c>
      <c r="G238" s="206"/>
      <c r="H238" s="209">
        <v>16.576000000000001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159</v>
      </c>
      <c r="AU238" s="215" t="s">
        <v>155</v>
      </c>
      <c r="AV238" s="14" t="s">
        <v>87</v>
      </c>
      <c r="AW238" s="14" t="s">
        <v>37</v>
      </c>
      <c r="AX238" s="14" t="s">
        <v>77</v>
      </c>
      <c r="AY238" s="215" t="s">
        <v>144</v>
      </c>
    </row>
    <row r="239" spans="2:51" s="15" customFormat="1" ht="11.25">
      <c r="B239" s="216"/>
      <c r="C239" s="217"/>
      <c r="D239" s="196" t="s">
        <v>159</v>
      </c>
      <c r="E239" s="218" t="s">
        <v>19</v>
      </c>
      <c r="F239" s="219" t="s">
        <v>165</v>
      </c>
      <c r="G239" s="217"/>
      <c r="H239" s="220">
        <v>173.00799999999998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159</v>
      </c>
      <c r="AU239" s="226" t="s">
        <v>155</v>
      </c>
      <c r="AV239" s="15" t="s">
        <v>155</v>
      </c>
      <c r="AW239" s="15" t="s">
        <v>37</v>
      </c>
      <c r="AX239" s="15" t="s">
        <v>77</v>
      </c>
      <c r="AY239" s="226" t="s">
        <v>144</v>
      </c>
    </row>
    <row r="240" spans="2:51" s="13" customFormat="1" ht="11.25">
      <c r="B240" s="194"/>
      <c r="C240" s="195"/>
      <c r="D240" s="196" t="s">
        <v>159</v>
      </c>
      <c r="E240" s="197" t="s">
        <v>19</v>
      </c>
      <c r="F240" s="198" t="s">
        <v>187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159</v>
      </c>
      <c r="AU240" s="204" t="s">
        <v>155</v>
      </c>
      <c r="AV240" s="13" t="s">
        <v>85</v>
      </c>
      <c r="AW240" s="13" t="s">
        <v>37</v>
      </c>
      <c r="AX240" s="13" t="s">
        <v>77</v>
      </c>
      <c r="AY240" s="204" t="s">
        <v>144</v>
      </c>
    </row>
    <row r="241" spans="2:51" s="14" customFormat="1" ht="11.25">
      <c r="B241" s="205"/>
      <c r="C241" s="206"/>
      <c r="D241" s="196" t="s">
        <v>159</v>
      </c>
      <c r="E241" s="207" t="s">
        <v>19</v>
      </c>
      <c r="F241" s="208" t="s">
        <v>292</v>
      </c>
      <c r="G241" s="206"/>
      <c r="H241" s="209">
        <v>17.079999999999998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159</v>
      </c>
      <c r="AU241" s="215" t="s">
        <v>155</v>
      </c>
      <c r="AV241" s="14" t="s">
        <v>87</v>
      </c>
      <c r="AW241" s="14" t="s">
        <v>37</v>
      </c>
      <c r="AX241" s="14" t="s">
        <v>77</v>
      </c>
      <c r="AY241" s="215" t="s">
        <v>144</v>
      </c>
    </row>
    <row r="242" spans="2:51" s="14" customFormat="1" ht="11.25">
      <c r="B242" s="205"/>
      <c r="C242" s="206"/>
      <c r="D242" s="196" t="s">
        <v>159</v>
      </c>
      <c r="E242" s="207" t="s">
        <v>19</v>
      </c>
      <c r="F242" s="208" t="s">
        <v>293</v>
      </c>
      <c r="G242" s="206"/>
      <c r="H242" s="209">
        <v>17.655999999999999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159</v>
      </c>
      <c r="AU242" s="215" t="s">
        <v>155</v>
      </c>
      <c r="AV242" s="14" t="s">
        <v>87</v>
      </c>
      <c r="AW242" s="14" t="s">
        <v>37</v>
      </c>
      <c r="AX242" s="14" t="s">
        <v>77</v>
      </c>
      <c r="AY242" s="215" t="s">
        <v>144</v>
      </c>
    </row>
    <row r="243" spans="2:51" s="14" customFormat="1" ht="11.25">
      <c r="B243" s="205"/>
      <c r="C243" s="206"/>
      <c r="D243" s="196" t="s">
        <v>159</v>
      </c>
      <c r="E243" s="207" t="s">
        <v>19</v>
      </c>
      <c r="F243" s="208" t="s">
        <v>294</v>
      </c>
      <c r="G243" s="206"/>
      <c r="H243" s="209">
        <v>15.952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159</v>
      </c>
      <c r="AU243" s="215" t="s">
        <v>155</v>
      </c>
      <c r="AV243" s="14" t="s">
        <v>87</v>
      </c>
      <c r="AW243" s="14" t="s">
        <v>37</v>
      </c>
      <c r="AX243" s="14" t="s">
        <v>77</v>
      </c>
      <c r="AY243" s="215" t="s">
        <v>144</v>
      </c>
    </row>
    <row r="244" spans="2:51" s="14" customFormat="1" ht="11.25">
      <c r="B244" s="205"/>
      <c r="C244" s="206"/>
      <c r="D244" s="196" t="s">
        <v>159</v>
      </c>
      <c r="E244" s="207" t="s">
        <v>19</v>
      </c>
      <c r="F244" s="208" t="s">
        <v>295</v>
      </c>
      <c r="G244" s="206"/>
      <c r="H244" s="209">
        <v>18.495999999999999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159</v>
      </c>
      <c r="AU244" s="215" t="s">
        <v>155</v>
      </c>
      <c r="AV244" s="14" t="s">
        <v>87</v>
      </c>
      <c r="AW244" s="14" t="s">
        <v>37</v>
      </c>
      <c r="AX244" s="14" t="s">
        <v>77</v>
      </c>
      <c r="AY244" s="215" t="s">
        <v>144</v>
      </c>
    </row>
    <row r="245" spans="2:51" s="14" customFormat="1" ht="11.25">
      <c r="B245" s="205"/>
      <c r="C245" s="206"/>
      <c r="D245" s="196" t="s">
        <v>159</v>
      </c>
      <c r="E245" s="207" t="s">
        <v>19</v>
      </c>
      <c r="F245" s="208" t="s">
        <v>296</v>
      </c>
      <c r="G245" s="206"/>
      <c r="H245" s="209">
        <v>17.416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159</v>
      </c>
      <c r="AU245" s="215" t="s">
        <v>155</v>
      </c>
      <c r="AV245" s="14" t="s">
        <v>87</v>
      </c>
      <c r="AW245" s="14" t="s">
        <v>37</v>
      </c>
      <c r="AX245" s="14" t="s">
        <v>77</v>
      </c>
      <c r="AY245" s="215" t="s">
        <v>144</v>
      </c>
    </row>
    <row r="246" spans="2:51" s="14" customFormat="1" ht="11.25">
      <c r="B246" s="205"/>
      <c r="C246" s="206"/>
      <c r="D246" s="196" t="s">
        <v>159</v>
      </c>
      <c r="E246" s="207" t="s">
        <v>19</v>
      </c>
      <c r="F246" s="208" t="s">
        <v>297</v>
      </c>
      <c r="G246" s="206"/>
      <c r="H246" s="209">
        <v>17.416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159</v>
      </c>
      <c r="AU246" s="215" t="s">
        <v>155</v>
      </c>
      <c r="AV246" s="14" t="s">
        <v>87</v>
      </c>
      <c r="AW246" s="14" t="s">
        <v>37</v>
      </c>
      <c r="AX246" s="14" t="s">
        <v>77</v>
      </c>
      <c r="AY246" s="215" t="s">
        <v>144</v>
      </c>
    </row>
    <row r="247" spans="2:51" s="14" customFormat="1" ht="11.25">
      <c r="B247" s="205"/>
      <c r="C247" s="206"/>
      <c r="D247" s="196" t="s">
        <v>159</v>
      </c>
      <c r="E247" s="207" t="s">
        <v>19</v>
      </c>
      <c r="F247" s="208" t="s">
        <v>298</v>
      </c>
      <c r="G247" s="206"/>
      <c r="H247" s="209">
        <v>17.416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159</v>
      </c>
      <c r="AU247" s="215" t="s">
        <v>155</v>
      </c>
      <c r="AV247" s="14" t="s">
        <v>87</v>
      </c>
      <c r="AW247" s="14" t="s">
        <v>37</v>
      </c>
      <c r="AX247" s="14" t="s">
        <v>77</v>
      </c>
      <c r="AY247" s="215" t="s">
        <v>144</v>
      </c>
    </row>
    <row r="248" spans="2:51" s="14" customFormat="1" ht="11.25">
      <c r="B248" s="205"/>
      <c r="C248" s="206"/>
      <c r="D248" s="196" t="s">
        <v>159</v>
      </c>
      <c r="E248" s="207" t="s">
        <v>19</v>
      </c>
      <c r="F248" s="208" t="s">
        <v>299</v>
      </c>
      <c r="G248" s="206"/>
      <c r="H248" s="209">
        <v>14.992000000000001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159</v>
      </c>
      <c r="AU248" s="215" t="s">
        <v>155</v>
      </c>
      <c r="AV248" s="14" t="s">
        <v>87</v>
      </c>
      <c r="AW248" s="14" t="s">
        <v>37</v>
      </c>
      <c r="AX248" s="14" t="s">
        <v>77</v>
      </c>
      <c r="AY248" s="215" t="s">
        <v>144</v>
      </c>
    </row>
    <row r="249" spans="2:51" s="14" customFormat="1" ht="11.25">
      <c r="B249" s="205"/>
      <c r="C249" s="206"/>
      <c r="D249" s="196" t="s">
        <v>159</v>
      </c>
      <c r="E249" s="207" t="s">
        <v>19</v>
      </c>
      <c r="F249" s="208" t="s">
        <v>300</v>
      </c>
      <c r="G249" s="206"/>
      <c r="H249" s="209">
        <v>20.007999999999999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159</v>
      </c>
      <c r="AU249" s="215" t="s">
        <v>155</v>
      </c>
      <c r="AV249" s="14" t="s">
        <v>87</v>
      </c>
      <c r="AW249" s="14" t="s">
        <v>37</v>
      </c>
      <c r="AX249" s="14" t="s">
        <v>77</v>
      </c>
      <c r="AY249" s="215" t="s">
        <v>144</v>
      </c>
    </row>
    <row r="250" spans="2:51" s="14" customFormat="1" ht="11.25">
      <c r="B250" s="205"/>
      <c r="C250" s="206"/>
      <c r="D250" s="196" t="s">
        <v>159</v>
      </c>
      <c r="E250" s="207" t="s">
        <v>19</v>
      </c>
      <c r="F250" s="208" t="s">
        <v>301</v>
      </c>
      <c r="G250" s="206"/>
      <c r="H250" s="209">
        <v>16.576000000000001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159</v>
      </c>
      <c r="AU250" s="215" t="s">
        <v>155</v>
      </c>
      <c r="AV250" s="14" t="s">
        <v>87</v>
      </c>
      <c r="AW250" s="14" t="s">
        <v>37</v>
      </c>
      <c r="AX250" s="14" t="s">
        <v>77</v>
      </c>
      <c r="AY250" s="215" t="s">
        <v>144</v>
      </c>
    </row>
    <row r="251" spans="2:51" s="15" customFormat="1" ht="11.25">
      <c r="B251" s="216"/>
      <c r="C251" s="217"/>
      <c r="D251" s="196" t="s">
        <v>159</v>
      </c>
      <c r="E251" s="218" t="s">
        <v>19</v>
      </c>
      <c r="F251" s="219" t="s">
        <v>165</v>
      </c>
      <c r="G251" s="217"/>
      <c r="H251" s="220">
        <v>173.00799999999998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159</v>
      </c>
      <c r="AU251" s="226" t="s">
        <v>155</v>
      </c>
      <c r="AV251" s="15" t="s">
        <v>155</v>
      </c>
      <c r="AW251" s="15" t="s">
        <v>37</v>
      </c>
      <c r="AX251" s="15" t="s">
        <v>77</v>
      </c>
      <c r="AY251" s="226" t="s">
        <v>144</v>
      </c>
    </row>
    <row r="252" spans="2:51" s="13" customFormat="1" ht="11.25">
      <c r="B252" s="194"/>
      <c r="C252" s="195"/>
      <c r="D252" s="196" t="s">
        <v>159</v>
      </c>
      <c r="E252" s="197" t="s">
        <v>19</v>
      </c>
      <c r="F252" s="198" t="s">
        <v>208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159</v>
      </c>
      <c r="AU252" s="204" t="s">
        <v>155</v>
      </c>
      <c r="AV252" s="13" t="s">
        <v>85</v>
      </c>
      <c r="AW252" s="13" t="s">
        <v>37</v>
      </c>
      <c r="AX252" s="13" t="s">
        <v>77</v>
      </c>
      <c r="AY252" s="204" t="s">
        <v>144</v>
      </c>
    </row>
    <row r="253" spans="2:51" s="14" customFormat="1" ht="11.25">
      <c r="B253" s="205"/>
      <c r="C253" s="206"/>
      <c r="D253" s="196" t="s">
        <v>159</v>
      </c>
      <c r="E253" s="207" t="s">
        <v>19</v>
      </c>
      <c r="F253" s="208" t="s">
        <v>302</v>
      </c>
      <c r="G253" s="206"/>
      <c r="H253" s="209">
        <v>17.079999999999998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159</v>
      </c>
      <c r="AU253" s="215" t="s">
        <v>155</v>
      </c>
      <c r="AV253" s="14" t="s">
        <v>87</v>
      </c>
      <c r="AW253" s="14" t="s">
        <v>37</v>
      </c>
      <c r="AX253" s="14" t="s">
        <v>77</v>
      </c>
      <c r="AY253" s="215" t="s">
        <v>144</v>
      </c>
    </row>
    <row r="254" spans="2:51" s="14" customFormat="1" ht="11.25">
      <c r="B254" s="205"/>
      <c r="C254" s="206"/>
      <c r="D254" s="196" t="s">
        <v>159</v>
      </c>
      <c r="E254" s="207" t="s">
        <v>19</v>
      </c>
      <c r="F254" s="208" t="s">
        <v>303</v>
      </c>
      <c r="G254" s="206"/>
      <c r="H254" s="209">
        <v>17.655999999999999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159</v>
      </c>
      <c r="AU254" s="215" t="s">
        <v>155</v>
      </c>
      <c r="AV254" s="14" t="s">
        <v>87</v>
      </c>
      <c r="AW254" s="14" t="s">
        <v>37</v>
      </c>
      <c r="AX254" s="14" t="s">
        <v>77</v>
      </c>
      <c r="AY254" s="215" t="s">
        <v>144</v>
      </c>
    </row>
    <row r="255" spans="2:51" s="14" customFormat="1" ht="11.25">
      <c r="B255" s="205"/>
      <c r="C255" s="206"/>
      <c r="D255" s="196" t="s">
        <v>159</v>
      </c>
      <c r="E255" s="207" t="s">
        <v>19</v>
      </c>
      <c r="F255" s="208" t="s">
        <v>304</v>
      </c>
      <c r="G255" s="206"/>
      <c r="H255" s="209">
        <v>15.952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159</v>
      </c>
      <c r="AU255" s="215" t="s">
        <v>155</v>
      </c>
      <c r="AV255" s="14" t="s">
        <v>87</v>
      </c>
      <c r="AW255" s="14" t="s">
        <v>37</v>
      </c>
      <c r="AX255" s="14" t="s">
        <v>77</v>
      </c>
      <c r="AY255" s="215" t="s">
        <v>144</v>
      </c>
    </row>
    <row r="256" spans="2:51" s="14" customFormat="1" ht="11.25">
      <c r="B256" s="205"/>
      <c r="C256" s="206"/>
      <c r="D256" s="196" t="s">
        <v>159</v>
      </c>
      <c r="E256" s="207" t="s">
        <v>19</v>
      </c>
      <c r="F256" s="208" t="s">
        <v>305</v>
      </c>
      <c r="G256" s="206"/>
      <c r="H256" s="209">
        <v>18.495999999999999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159</v>
      </c>
      <c r="AU256" s="215" t="s">
        <v>155</v>
      </c>
      <c r="AV256" s="14" t="s">
        <v>87</v>
      </c>
      <c r="AW256" s="14" t="s">
        <v>37</v>
      </c>
      <c r="AX256" s="14" t="s">
        <v>77</v>
      </c>
      <c r="AY256" s="215" t="s">
        <v>144</v>
      </c>
    </row>
    <row r="257" spans="2:51" s="14" customFormat="1" ht="11.25">
      <c r="B257" s="205"/>
      <c r="C257" s="206"/>
      <c r="D257" s="196" t="s">
        <v>159</v>
      </c>
      <c r="E257" s="207" t="s">
        <v>19</v>
      </c>
      <c r="F257" s="208" t="s">
        <v>306</v>
      </c>
      <c r="G257" s="206"/>
      <c r="H257" s="209">
        <v>17.416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159</v>
      </c>
      <c r="AU257" s="215" t="s">
        <v>155</v>
      </c>
      <c r="AV257" s="14" t="s">
        <v>87</v>
      </c>
      <c r="AW257" s="14" t="s">
        <v>37</v>
      </c>
      <c r="AX257" s="14" t="s">
        <v>77</v>
      </c>
      <c r="AY257" s="215" t="s">
        <v>144</v>
      </c>
    </row>
    <row r="258" spans="2:51" s="14" customFormat="1" ht="11.25">
      <c r="B258" s="205"/>
      <c r="C258" s="206"/>
      <c r="D258" s="196" t="s">
        <v>159</v>
      </c>
      <c r="E258" s="207" t="s">
        <v>19</v>
      </c>
      <c r="F258" s="208" t="s">
        <v>307</v>
      </c>
      <c r="G258" s="206"/>
      <c r="H258" s="209">
        <v>17.416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159</v>
      </c>
      <c r="AU258" s="215" t="s">
        <v>155</v>
      </c>
      <c r="AV258" s="14" t="s">
        <v>87</v>
      </c>
      <c r="AW258" s="14" t="s">
        <v>37</v>
      </c>
      <c r="AX258" s="14" t="s">
        <v>77</v>
      </c>
      <c r="AY258" s="215" t="s">
        <v>144</v>
      </c>
    </row>
    <row r="259" spans="2:51" s="14" customFormat="1" ht="11.25">
      <c r="B259" s="205"/>
      <c r="C259" s="206"/>
      <c r="D259" s="196" t="s">
        <v>159</v>
      </c>
      <c r="E259" s="207" t="s">
        <v>19</v>
      </c>
      <c r="F259" s="208" t="s">
        <v>308</v>
      </c>
      <c r="G259" s="206"/>
      <c r="H259" s="209">
        <v>17.416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159</v>
      </c>
      <c r="AU259" s="215" t="s">
        <v>155</v>
      </c>
      <c r="AV259" s="14" t="s">
        <v>87</v>
      </c>
      <c r="AW259" s="14" t="s">
        <v>37</v>
      </c>
      <c r="AX259" s="14" t="s">
        <v>77</v>
      </c>
      <c r="AY259" s="215" t="s">
        <v>144</v>
      </c>
    </row>
    <row r="260" spans="2:51" s="14" customFormat="1" ht="11.25">
      <c r="B260" s="205"/>
      <c r="C260" s="206"/>
      <c r="D260" s="196" t="s">
        <v>159</v>
      </c>
      <c r="E260" s="207" t="s">
        <v>19</v>
      </c>
      <c r="F260" s="208" t="s">
        <v>309</v>
      </c>
      <c r="G260" s="206"/>
      <c r="H260" s="209">
        <v>14.992000000000001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159</v>
      </c>
      <c r="AU260" s="215" t="s">
        <v>155</v>
      </c>
      <c r="AV260" s="14" t="s">
        <v>87</v>
      </c>
      <c r="AW260" s="14" t="s">
        <v>37</v>
      </c>
      <c r="AX260" s="14" t="s">
        <v>77</v>
      </c>
      <c r="AY260" s="215" t="s">
        <v>144</v>
      </c>
    </row>
    <row r="261" spans="2:51" s="14" customFormat="1" ht="11.25">
      <c r="B261" s="205"/>
      <c r="C261" s="206"/>
      <c r="D261" s="196" t="s">
        <v>159</v>
      </c>
      <c r="E261" s="207" t="s">
        <v>19</v>
      </c>
      <c r="F261" s="208" t="s">
        <v>310</v>
      </c>
      <c r="G261" s="206"/>
      <c r="H261" s="209">
        <v>20.007999999999999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159</v>
      </c>
      <c r="AU261" s="215" t="s">
        <v>155</v>
      </c>
      <c r="AV261" s="14" t="s">
        <v>87</v>
      </c>
      <c r="AW261" s="14" t="s">
        <v>37</v>
      </c>
      <c r="AX261" s="14" t="s">
        <v>77</v>
      </c>
      <c r="AY261" s="215" t="s">
        <v>144</v>
      </c>
    </row>
    <row r="262" spans="2:51" s="14" customFormat="1" ht="11.25">
      <c r="B262" s="205"/>
      <c r="C262" s="206"/>
      <c r="D262" s="196" t="s">
        <v>159</v>
      </c>
      <c r="E262" s="207" t="s">
        <v>19</v>
      </c>
      <c r="F262" s="208" t="s">
        <v>311</v>
      </c>
      <c r="G262" s="206"/>
      <c r="H262" s="209">
        <v>16.576000000000001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159</v>
      </c>
      <c r="AU262" s="215" t="s">
        <v>155</v>
      </c>
      <c r="AV262" s="14" t="s">
        <v>87</v>
      </c>
      <c r="AW262" s="14" t="s">
        <v>37</v>
      </c>
      <c r="AX262" s="14" t="s">
        <v>77</v>
      </c>
      <c r="AY262" s="215" t="s">
        <v>144</v>
      </c>
    </row>
    <row r="263" spans="2:51" s="15" customFormat="1" ht="11.25">
      <c r="B263" s="216"/>
      <c r="C263" s="217"/>
      <c r="D263" s="196" t="s">
        <v>159</v>
      </c>
      <c r="E263" s="218" t="s">
        <v>19</v>
      </c>
      <c r="F263" s="219" t="s">
        <v>165</v>
      </c>
      <c r="G263" s="217"/>
      <c r="H263" s="220">
        <v>173.00799999999998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159</v>
      </c>
      <c r="AU263" s="226" t="s">
        <v>155</v>
      </c>
      <c r="AV263" s="15" t="s">
        <v>155</v>
      </c>
      <c r="AW263" s="15" t="s">
        <v>37</v>
      </c>
      <c r="AX263" s="15" t="s">
        <v>77</v>
      </c>
      <c r="AY263" s="226" t="s">
        <v>144</v>
      </c>
    </row>
    <row r="264" spans="2:51" s="13" customFormat="1" ht="11.25">
      <c r="B264" s="194"/>
      <c r="C264" s="195"/>
      <c r="D264" s="196" t="s">
        <v>159</v>
      </c>
      <c r="E264" s="197" t="s">
        <v>19</v>
      </c>
      <c r="F264" s="198" t="s">
        <v>229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159</v>
      </c>
      <c r="AU264" s="204" t="s">
        <v>155</v>
      </c>
      <c r="AV264" s="13" t="s">
        <v>85</v>
      </c>
      <c r="AW264" s="13" t="s">
        <v>37</v>
      </c>
      <c r="AX264" s="13" t="s">
        <v>77</v>
      </c>
      <c r="AY264" s="204" t="s">
        <v>144</v>
      </c>
    </row>
    <row r="265" spans="2:51" s="14" customFormat="1" ht="11.25">
      <c r="B265" s="205"/>
      <c r="C265" s="206"/>
      <c r="D265" s="196" t="s">
        <v>159</v>
      </c>
      <c r="E265" s="207" t="s">
        <v>19</v>
      </c>
      <c r="F265" s="208" t="s">
        <v>312</v>
      </c>
      <c r="G265" s="206"/>
      <c r="H265" s="209">
        <v>16.527999999999999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159</v>
      </c>
      <c r="AU265" s="215" t="s">
        <v>155</v>
      </c>
      <c r="AV265" s="14" t="s">
        <v>87</v>
      </c>
      <c r="AW265" s="14" t="s">
        <v>37</v>
      </c>
      <c r="AX265" s="14" t="s">
        <v>77</v>
      </c>
      <c r="AY265" s="215" t="s">
        <v>144</v>
      </c>
    </row>
    <row r="266" spans="2:51" s="14" customFormat="1" ht="11.25">
      <c r="B266" s="205"/>
      <c r="C266" s="206"/>
      <c r="D266" s="196" t="s">
        <v>159</v>
      </c>
      <c r="E266" s="207" t="s">
        <v>19</v>
      </c>
      <c r="F266" s="208" t="s">
        <v>313</v>
      </c>
      <c r="G266" s="206"/>
      <c r="H266" s="209">
        <v>17.079999999999998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159</v>
      </c>
      <c r="AU266" s="215" t="s">
        <v>155</v>
      </c>
      <c r="AV266" s="14" t="s">
        <v>87</v>
      </c>
      <c r="AW266" s="14" t="s">
        <v>37</v>
      </c>
      <c r="AX266" s="14" t="s">
        <v>77</v>
      </c>
      <c r="AY266" s="215" t="s">
        <v>144</v>
      </c>
    </row>
    <row r="267" spans="2:51" s="14" customFormat="1" ht="11.25">
      <c r="B267" s="205"/>
      <c r="C267" s="206"/>
      <c r="D267" s="196" t="s">
        <v>159</v>
      </c>
      <c r="E267" s="207" t="s">
        <v>19</v>
      </c>
      <c r="F267" s="208" t="s">
        <v>314</v>
      </c>
      <c r="G267" s="206"/>
      <c r="H267" s="209">
        <v>17.655999999999999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159</v>
      </c>
      <c r="AU267" s="215" t="s">
        <v>155</v>
      </c>
      <c r="AV267" s="14" t="s">
        <v>87</v>
      </c>
      <c r="AW267" s="14" t="s">
        <v>37</v>
      </c>
      <c r="AX267" s="14" t="s">
        <v>77</v>
      </c>
      <c r="AY267" s="215" t="s">
        <v>144</v>
      </c>
    </row>
    <row r="268" spans="2:51" s="14" customFormat="1" ht="11.25">
      <c r="B268" s="205"/>
      <c r="C268" s="206"/>
      <c r="D268" s="196" t="s">
        <v>159</v>
      </c>
      <c r="E268" s="207" t="s">
        <v>19</v>
      </c>
      <c r="F268" s="208" t="s">
        <v>315</v>
      </c>
      <c r="G268" s="206"/>
      <c r="H268" s="209">
        <v>15.952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159</v>
      </c>
      <c r="AU268" s="215" t="s">
        <v>155</v>
      </c>
      <c r="AV268" s="14" t="s">
        <v>87</v>
      </c>
      <c r="AW268" s="14" t="s">
        <v>37</v>
      </c>
      <c r="AX268" s="14" t="s">
        <v>77</v>
      </c>
      <c r="AY268" s="215" t="s">
        <v>144</v>
      </c>
    </row>
    <row r="269" spans="2:51" s="14" customFormat="1" ht="11.25">
      <c r="B269" s="205"/>
      <c r="C269" s="206"/>
      <c r="D269" s="196" t="s">
        <v>159</v>
      </c>
      <c r="E269" s="207" t="s">
        <v>19</v>
      </c>
      <c r="F269" s="208" t="s">
        <v>316</v>
      </c>
      <c r="G269" s="206"/>
      <c r="H269" s="209">
        <v>18.495999999999999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159</v>
      </c>
      <c r="AU269" s="215" t="s">
        <v>155</v>
      </c>
      <c r="AV269" s="14" t="s">
        <v>87</v>
      </c>
      <c r="AW269" s="14" t="s">
        <v>37</v>
      </c>
      <c r="AX269" s="14" t="s">
        <v>77</v>
      </c>
      <c r="AY269" s="215" t="s">
        <v>144</v>
      </c>
    </row>
    <row r="270" spans="2:51" s="14" customFormat="1" ht="11.25">
      <c r="B270" s="205"/>
      <c r="C270" s="206"/>
      <c r="D270" s="196" t="s">
        <v>159</v>
      </c>
      <c r="E270" s="207" t="s">
        <v>19</v>
      </c>
      <c r="F270" s="208" t="s">
        <v>317</v>
      </c>
      <c r="G270" s="206"/>
      <c r="H270" s="209">
        <v>17.416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159</v>
      </c>
      <c r="AU270" s="215" t="s">
        <v>155</v>
      </c>
      <c r="AV270" s="14" t="s">
        <v>87</v>
      </c>
      <c r="AW270" s="14" t="s">
        <v>37</v>
      </c>
      <c r="AX270" s="14" t="s">
        <v>77</v>
      </c>
      <c r="AY270" s="215" t="s">
        <v>144</v>
      </c>
    </row>
    <row r="271" spans="2:51" s="14" customFormat="1" ht="11.25">
      <c r="B271" s="205"/>
      <c r="C271" s="206"/>
      <c r="D271" s="196" t="s">
        <v>159</v>
      </c>
      <c r="E271" s="207" t="s">
        <v>19</v>
      </c>
      <c r="F271" s="208" t="s">
        <v>318</v>
      </c>
      <c r="G271" s="206"/>
      <c r="H271" s="209">
        <v>17.416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159</v>
      </c>
      <c r="AU271" s="215" t="s">
        <v>155</v>
      </c>
      <c r="AV271" s="14" t="s">
        <v>87</v>
      </c>
      <c r="AW271" s="14" t="s">
        <v>37</v>
      </c>
      <c r="AX271" s="14" t="s">
        <v>77</v>
      </c>
      <c r="AY271" s="215" t="s">
        <v>144</v>
      </c>
    </row>
    <row r="272" spans="2:51" s="14" customFormat="1" ht="11.25">
      <c r="B272" s="205"/>
      <c r="C272" s="206"/>
      <c r="D272" s="196" t="s">
        <v>159</v>
      </c>
      <c r="E272" s="207" t="s">
        <v>19</v>
      </c>
      <c r="F272" s="208" t="s">
        <v>319</v>
      </c>
      <c r="G272" s="206"/>
      <c r="H272" s="209">
        <v>17.416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159</v>
      </c>
      <c r="AU272" s="215" t="s">
        <v>155</v>
      </c>
      <c r="AV272" s="14" t="s">
        <v>87</v>
      </c>
      <c r="AW272" s="14" t="s">
        <v>37</v>
      </c>
      <c r="AX272" s="14" t="s">
        <v>77</v>
      </c>
      <c r="AY272" s="215" t="s">
        <v>144</v>
      </c>
    </row>
    <row r="273" spans="2:51" s="14" customFormat="1" ht="11.25">
      <c r="B273" s="205"/>
      <c r="C273" s="206"/>
      <c r="D273" s="196" t="s">
        <v>159</v>
      </c>
      <c r="E273" s="207" t="s">
        <v>19</v>
      </c>
      <c r="F273" s="208" t="s">
        <v>320</v>
      </c>
      <c r="G273" s="206"/>
      <c r="H273" s="209">
        <v>14.992000000000001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159</v>
      </c>
      <c r="AU273" s="215" t="s">
        <v>155</v>
      </c>
      <c r="AV273" s="14" t="s">
        <v>87</v>
      </c>
      <c r="AW273" s="14" t="s">
        <v>37</v>
      </c>
      <c r="AX273" s="14" t="s">
        <v>77</v>
      </c>
      <c r="AY273" s="215" t="s">
        <v>144</v>
      </c>
    </row>
    <row r="274" spans="2:51" s="14" customFormat="1" ht="11.25">
      <c r="B274" s="205"/>
      <c r="C274" s="206"/>
      <c r="D274" s="196" t="s">
        <v>159</v>
      </c>
      <c r="E274" s="207" t="s">
        <v>19</v>
      </c>
      <c r="F274" s="208" t="s">
        <v>321</v>
      </c>
      <c r="G274" s="206"/>
      <c r="H274" s="209">
        <v>20.007999999999999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159</v>
      </c>
      <c r="AU274" s="215" t="s">
        <v>155</v>
      </c>
      <c r="AV274" s="14" t="s">
        <v>87</v>
      </c>
      <c r="AW274" s="14" t="s">
        <v>37</v>
      </c>
      <c r="AX274" s="14" t="s">
        <v>77</v>
      </c>
      <c r="AY274" s="215" t="s">
        <v>144</v>
      </c>
    </row>
    <row r="275" spans="2:51" s="14" customFormat="1" ht="11.25">
      <c r="B275" s="205"/>
      <c r="C275" s="206"/>
      <c r="D275" s="196" t="s">
        <v>159</v>
      </c>
      <c r="E275" s="207" t="s">
        <v>19</v>
      </c>
      <c r="F275" s="208" t="s">
        <v>322</v>
      </c>
      <c r="G275" s="206"/>
      <c r="H275" s="209">
        <v>16.576000000000001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159</v>
      </c>
      <c r="AU275" s="215" t="s">
        <v>155</v>
      </c>
      <c r="AV275" s="14" t="s">
        <v>87</v>
      </c>
      <c r="AW275" s="14" t="s">
        <v>37</v>
      </c>
      <c r="AX275" s="14" t="s">
        <v>77</v>
      </c>
      <c r="AY275" s="215" t="s">
        <v>144</v>
      </c>
    </row>
    <row r="276" spans="2:51" s="15" customFormat="1" ht="11.25">
      <c r="B276" s="216"/>
      <c r="C276" s="217"/>
      <c r="D276" s="196" t="s">
        <v>159</v>
      </c>
      <c r="E276" s="218" t="s">
        <v>19</v>
      </c>
      <c r="F276" s="219" t="s">
        <v>165</v>
      </c>
      <c r="G276" s="217"/>
      <c r="H276" s="220">
        <v>189.53599999999997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159</v>
      </c>
      <c r="AU276" s="226" t="s">
        <v>155</v>
      </c>
      <c r="AV276" s="15" t="s">
        <v>155</v>
      </c>
      <c r="AW276" s="15" t="s">
        <v>37</v>
      </c>
      <c r="AX276" s="15" t="s">
        <v>77</v>
      </c>
      <c r="AY276" s="226" t="s">
        <v>144</v>
      </c>
    </row>
    <row r="277" spans="2:51" s="13" customFormat="1" ht="11.25">
      <c r="B277" s="194"/>
      <c r="C277" s="195"/>
      <c r="D277" s="196" t="s">
        <v>159</v>
      </c>
      <c r="E277" s="197" t="s">
        <v>19</v>
      </c>
      <c r="F277" s="198" t="s">
        <v>252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159</v>
      </c>
      <c r="AU277" s="204" t="s">
        <v>155</v>
      </c>
      <c r="AV277" s="13" t="s">
        <v>85</v>
      </c>
      <c r="AW277" s="13" t="s">
        <v>37</v>
      </c>
      <c r="AX277" s="13" t="s">
        <v>77</v>
      </c>
      <c r="AY277" s="204" t="s">
        <v>144</v>
      </c>
    </row>
    <row r="278" spans="2:51" s="14" customFormat="1" ht="11.25">
      <c r="B278" s="205"/>
      <c r="C278" s="206"/>
      <c r="D278" s="196" t="s">
        <v>159</v>
      </c>
      <c r="E278" s="207" t="s">
        <v>19</v>
      </c>
      <c r="F278" s="208" t="s">
        <v>323</v>
      </c>
      <c r="G278" s="206"/>
      <c r="H278" s="209">
        <v>16.527999999999999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159</v>
      </c>
      <c r="AU278" s="215" t="s">
        <v>155</v>
      </c>
      <c r="AV278" s="14" t="s">
        <v>87</v>
      </c>
      <c r="AW278" s="14" t="s">
        <v>37</v>
      </c>
      <c r="AX278" s="14" t="s">
        <v>77</v>
      </c>
      <c r="AY278" s="215" t="s">
        <v>144</v>
      </c>
    </row>
    <row r="279" spans="2:51" s="14" customFormat="1" ht="11.25">
      <c r="B279" s="205"/>
      <c r="C279" s="206"/>
      <c r="D279" s="196" t="s">
        <v>159</v>
      </c>
      <c r="E279" s="207" t="s">
        <v>19</v>
      </c>
      <c r="F279" s="208" t="s">
        <v>324</v>
      </c>
      <c r="G279" s="206"/>
      <c r="H279" s="209">
        <v>17.079999999999998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159</v>
      </c>
      <c r="AU279" s="215" t="s">
        <v>155</v>
      </c>
      <c r="AV279" s="14" t="s">
        <v>87</v>
      </c>
      <c r="AW279" s="14" t="s">
        <v>37</v>
      </c>
      <c r="AX279" s="14" t="s">
        <v>77</v>
      </c>
      <c r="AY279" s="215" t="s">
        <v>144</v>
      </c>
    </row>
    <row r="280" spans="2:51" s="14" customFormat="1" ht="11.25">
      <c r="B280" s="205"/>
      <c r="C280" s="206"/>
      <c r="D280" s="196" t="s">
        <v>159</v>
      </c>
      <c r="E280" s="207" t="s">
        <v>19</v>
      </c>
      <c r="F280" s="208" t="s">
        <v>325</v>
      </c>
      <c r="G280" s="206"/>
      <c r="H280" s="209">
        <v>17.655999999999999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159</v>
      </c>
      <c r="AU280" s="215" t="s">
        <v>155</v>
      </c>
      <c r="AV280" s="14" t="s">
        <v>87</v>
      </c>
      <c r="AW280" s="14" t="s">
        <v>37</v>
      </c>
      <c r="AX280" s="14" t="s">
        <v>77</v>
      </c>
      <c r="AY280" s="215" t="s">
        <v>144</v>
      </c>
    </row>
    <row r="281" spans="2:51" s="14" customFormat="1" ht="11.25">
      <c r="B281" s="205"/>
      <c r="C281" s="206"/>
      <c r="D281" s="196" t="s">
        <v>159</v>
      </c>
      <c r="E281" s="207" t="s">
        <v>19</v>
      </c>
      <c r="F281" s="208" t="s">
        <v>326</v>
      </c>
      <c r="G281" s="206"/>
      <c r="H281" s="209">
        <v>15.952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159</v>
      </c>
      <c r="AU281" s="215" t="s">
        <v>155</v>
      </c>
      <c r="AV281" s="14" t="s">
        <v>87</v>
      </c>
      <c r="AW281" s="14" t="s">
        <v>37</v>
      </c>
      <c r="AX281" s="14" t="s">
        <v>77</v>
      </c>
      <c r="AY281" s="215" t="s">
        <v>144</v>
      </c>
    </row>
    <row r="282" spans="2:51" s="14" customFormat="1" ht="11.25">
      <c r="B282" s="205"/>
      <c r="C282" s="206"/>
      <c r="D282" s="196" t="s">
        <v>159</v>
      </c>
      <c r="E282" s="207" t="s">
        <v>19</v>
      </c>
      <c r="F282" s="208" t="s">
        <v>327</v>
      </c>
      <c r="G282" s="206"/>
      <c r="H282" s="209">
        <v>18.495999999999999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159</v>
      </c>
      <c r="AU282" s="215" t="s">
        <v>155</v>
      </c>
      <c r="AV282" s="14" t="s">
        <v>87</v>
      </c>
      <c r="AW282" s="14" t="s">
        <v>37</v>
      </c>
      <c r="AX282" s="14" t="s">
        <v>77</v>
      </c>
      <c r="AY282" s="215" t="s">
        <v>144</v>
      </c>
    </row>
    <row r="283" spans="2:51" s="14" customFormat="1" ht="11.25">
      <c r="B283" s="205"/>
      <c r="C283" s="206"/>
      <c r="D283" s="196" t="s">
        <v>159</v>
      </c>
      <c r="E283" s="207" t="s">
        <v>19</v>
      </c>
      <c r="F283" s="208" t="s">
        <v>328</v>
      </c>
      <c r="G283" s="206"/>
      <c r="H283" s="209">
        <v>17.416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159</v>
      </c>
      <c r="AU283" s="215" t="s">
        <v>155</v>
      </c>
      <c r="AV283" s="14" t="s">
        <v>87</v>
      </c>
      <c r="AW283" s="14" t="s">
        <v>37</v>
      </c>
      <c r="AX283" s="14" t="s">
        <v>77</v>
      </c>
      <c r="AY283" s="215" t="s">
        <v>144</v>
      </c>
    </row>
    <row r="284" spans="2:51" s="14" customFormat="1" ht="11.25">
      <c r="B284" s="205"/>
      <c r="C284" s="206"/>
      <c r="D284" s="196" t="s">
        <v>159</v>
      </c>
      <c r="E284" s="207" t="s">
        <v>19</v>
      </c>
      <c r="F284" s="208" t="s">
        <v>329</v>
      </c>
      <c r="G284" s="206"/>
      <c r="H284" s="209">
        <v>17.416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159</v>
      </c>
      <c r="AU284" s="215" t="s">
        <v>155</v>
      </c>
      <c r="AV284" s="14" t="s">
        <v>87</v>
      </c>
      <c r="AW284" s="14" t="s">
        <v>37</v>
      </c>
      <c r="AX284" s="14" t="s">
        <v>77</v>
      </c>
      <c r="AY284" s="215" t="s">
        <v>144</v>
      </c>
    </row>
    <row r="285" spans="2:51" s="14" customFormat="1" ht="11.25">
      <c r="B285" s="205"/>
      <c r="C285" s="206"/>
      <c r="D285" s="196" t="s">
        <v>159</v>
      </c>
      <c r="E285" s="207" t="s">
        <v>19</v>
      </c>
      <c r="F285" s="208" t="s">
        <v>330</v>
      </c>
      <c r="G285" s="206"/>
      <c r="H285" s="209">
        <v>17.416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159</v>
      </c>
      <c r="AU285" s="215" t="s">
        <v>155</v>
      </c>
      <c r="AV285" s="14" t="s">
        <v>87</v>
      </c>
      <c r="AW285" s="14" t="s">
        <v>37</v>
      </c>
      <c r="AX285" s="14" t="s">
        <v>77</v>
      </c>
      <c r="AY285" s="215" t="s">
        <v>144</v>
      </c>
    </row>
    <row r="286" spans="2:51" s="14" customFormat="1" ht="11.25">
      <c r="B286" s="205"/>
      <c r="C286" s="206"/>
      <c r="D286" s="196" t="s">
        <v>159</v>
      </c>
      <c r="E286" s="207" t="s">
        <v>19</v>
      </c>
      <c r="F286" s="208" t="s">
        <v>331</v>
      </c>
      <c r="G286" s="206"/>
      <c r="H286" s="209">
        <v>14.992000000000001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159</v>
      </c>
      <c r="AU286" s="215" t="s">
        <v>155</v>
      </c>
      <c r="AV286" s="14" t="s">
        <v>87</v>
      </c>
      <c r="AW286" s="14" t="s">
        <v>37</v>
      </c>
      <c r="AX286" s="14" t="s">
        <v>77</v>
      </c>
      <c r="AY286" s="215" t="s">
        <v>144</v>
      </c>
    </row>
    <row r="287" spans="2:51" s="14" customFormat="1" ht="11.25">
      <c r="B287" s="205"/>
      <c r="C287" s="206"/>
      <c r="D287" s="196" t="s">
        <v>159</v>
      </c>
      <c r="E287" s="207" t="s">
        <v>19</v>
      </c>
      <c r="F287" s="208" t="s">
        <v>332</v>
      </c>
      <c r="G287" s="206"/>
      <c r="H287" s="209">
        <v>20.007999999999999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159</v>
      </c>
      <c r="AU287" s="215" t="s">
        <v>155</v>
      </c>
      <c r="AV287" s="14" t="s">
        <v>87</v>
      </c>
      <c r="AW287" s="14" t="s">
        <v>37</v>
      </c>
      <c r="AX287" s="14" t="s">
        <v>77</v>
      </c>
      <c r="AY287" s="215" t="s">
        <v>144</v>
      </c>
    </row>
    <row r="288" spans="2:51" s="14" customFormat="1" ht="11.25">
      <c r="B288" s="205"/>
      <c r="C288" s="206"/>
      <c r="D288" s="196" t="s">
        <v>159</v>
      </c>
      <c r="E288" s="207" t="s">
        <v>19</v>
      </c>
      <c r="F288" s="208" t="s">
        <v>333</v>
      </c>
      <c r="G288" s="206"/>
      <c r="H288" s="209">
        <v>16.576000000000001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159</v>
      </c>
      <c r="AU288" s="215" t="s">
        <v>155</v>
      </c>
      <c r="AV288" s="14" t="s">
        <v>87</v>
      </c>
      <c r="AW288" s="14" t="s">
        <v>37</v>
      </c>
      <c r="AX288" s="14" t="s">
        <v>77</v>
      </c>
      <c r="AY288" s="215" t="s">
        <v>144</v>
      </c>
    </row>
    <row r="289" spans="1:65" s="15" customFormat="1" ht="11.25">
      <c r="B289" s="216"/>
      <c r="C289" s="217"/>
      <c r="D289" s="196" t="s">
        <v>159</v>
      </c>
      <c r="E289" s="218" t="s">
        <v>19</v>
      </c>
      <c r="F289" s="219" t="s">
        <v>165</v>
      </c>
      <c r="G289" s="217"/>
      <c r="H289" s="220">
        <v>189.53599999999997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159</v>
      </c>
      <c r="AU289" s="226" t="s">
        <v>155</v>
      </c>
      <c r="AV289" s="15" t="s">
        <v>155</v>
      </c>
      <c r="AW289" s="15" t="s">
        <v>37</v>
      </c>
      <c r="AX289" s="15" t="s">
        <v>77</v>
      </c>
      <c r="AY289" s="226" t="s">
        <v>144</v>
      </c>
    </row>
    <row r="290" spans="1:65" s="16" customFormat="1" ht="11.25">
      <c r="B290" s="227"/>
      <c r="C290" s="228"/>
      <c r="D290" s="196" t="s">
        <v>159</v>
      </c>
      <c r="E290" s="229" t="s">
        <v>19</v>
      </c>
      <c r="F290" s="230" t="s">
        <v>275</v>
      </c>
      <c r="G290" s="228"/>
      <c r="H290" s="231">
        <v>936.72000000000037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159</v>
      </c>
      <c r="AU290" s="237" t="s">
        <v>155</v>
      </c>
      <c r="AV290" s="16" t="s">
        <v>154</v>
      </c>
      <c r="AW290" s="16" t="s">
        <v>37</v>
      </c>
      <c r="AX290" s="16" t="s">
        <v>85</v>
      </c>
      <c r="AY290" s="237" t="s">
        <v>144</v>
      </c>
    </row>
    <row r="291" spans="1:65" s="2" customFormat="1" ht="49.15" customHeight="1">
      <c r="A291" s="37"/>
      <c r="B291" s="38"/>
      <c r="C291" s="176" t="s">
        <v>155</v>
      </c>
      <c r="D291" s="176" t="s">
        <v>149</v>
      </c>
      <c r="E291" s="177" t="s">
        <v>334</v>
      </c>
      <c r="F291" s="178" t="s">
        <v>335</v>
      </c>
      <c r="G291" s="179" t="s">
        <v>152</v>
      </c>
      <c r="H291" s="180">
        <v>843.62</v>
      </c>
      <c r="I291" s="181"/>
      <c r="J291" s="182">
        <f>ROUND(I291*H291,2)</f>
        <v>0</v>
      </c>
      <c r="K291" s="178" t="s">
        <v>153</v>
      </c>
      <c r="L291" s="42"/>
      <c r="M291" s="183" t="s">
        <v>19</v>
      </c>
      <c r="N291" s="184" t="s">
        <v>48</v>
      </c>
      <c r="O291" s="67"/>
      <c r="P291" s="185">
        <f>O291*H291</f>
        <v>0</v>
      </c>
      <c r="Q291" s="185">
        <v>1.7600000000000001E-2</v>
      </c>
      <c r="R291" s="185">
        <f>Q291*H291</f>
        <v>14.847712000000001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154</v>
      </c>
      <c r="AT291" s="187" t="s">
        <v>149</v>
      </c>
      <c r="AU291" s="187" t="s">
        <v>155</v>
      </c>
      <c r="AY291" s="20" t="s">
        <v>144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85</v>
      </c>
      <c r="BK291" s="188">
        <f>ROUND(I291*H291,2)</f>
        <v>0</v>
      </c>
      <c r="BL291" s="20" t="s">
        <v>154</v>
      </c>
      <c r="BM291" s="187" t="s">
        <v>336</v>
      </c>
    </row>
    <row r="292" spans="1:65" s="2" customFormat="1" ht="11.25">
      <c r="A292" s="37"/>
      <c r="B292" s="38"/>
      <c r="C292" s="39"/>
      <c r="D292" s="189" t="s">
        <v>157</v>
      </c>
      <c r="E292" s="39"/>
      <c r="F292" s="190" t="s">
        <v>337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157</v>
      </c>
      <c r="AU292" s="20" t="s">
        <v>155</v>
      </c>
    </row>
    <row r="293" spans="1:65" s="13" customFormat="1" ht="11.25">
      <c r="B293" s="194"/>
      <c r="C293" s="195"/>
      <c r="D293" s="196" t="s">
        <v>159</v>
      </c>
      <c r="E293" s="197" t="s">
        <v>19</v>
      </c>
      <c r="F293" s="198" t="s">
        <v>160</v>
      </c>
      <c r="G293" s="195"/>
      <c r="H293" s="197" t="s">
        <v>19</v>
      </c>
      <c r="I293" s="199"/>
      <c r="J293" s="195"/>
      <c r="K293" s="195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159</v>
      </c>
      <c r="AU293" s="204" t="s">
        <v>155</v>
      </c>
      <c r="AV293" s="13" t="s">
        <v>85</v>
      </c>
      <c r="AW293" s="13" t="s">
        <v>37</v>
      </c>
      <c r="AX293" s="13" t="s">
        <v>77</v>
      </c>
      <c r="AY293" s="204" t="s">
        <v>144</v>
      </c>
    </row>
    <row r="294" spans="1:65" s="14" customFormat="1" ht="11.25">
      <c r="B294" s="205"/>
      <c r="C294" s="206"/>
      <c r="D294" s="196" t="s">
        <v>159</v>
      </c>
      <c r="E294" s="207" t="s">
        <v>19</v>
      </c>
      <c r="F294" s="208" t="s">
        <v>338</v>
      </c>
      <c r="G294" s="206"/>
      <c r="H294" s="209">
        <v>16.260000000000002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159</v>
      </c>
      <c r="AU294" s="215" t="s">
        <v>155</v>
      </c>
      <c r="AV294" s="14" t="s">
        <v>87</v>
      </c>
      <c r="AW294" s="14" t="s">
        <v>37</v>
      </c>
      <c r="AX294" s="14" t="s">
        <v>77</v>
      </c>
      <c r="AY294" s="215" t="s">
        <v>144</v>
      </c>
    </row>
    <row r="295" spans="1:65" s="14" customFormat="1" ht="11.25">
      <c r="B295" s="205"/>
      <c r="C295" s="206"/>
      <c r="D295" s="196" t="s">
        <v>159</v>
      </c>
      <c r="E295" s="207" t="s">
        <v>19</v>
      </c>
      <c r="F295" s="208" t="s">
        <v>339</v>
      </c>
      <c r="G295" s="206"/>
      <c r="H295" s="209">
        <v>16.579999999999998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159</v>
      </c>
      <c r="AU295" s="215" t="s">
        <v>155</v>
      </c>
      <c r="AV295" s="14" t="s">
        <v>87</v>
      </c>
      <c r="AW295" s="14" t="s">
        <v>37</v>
      </c>
      <c r="AX295" s="14" t="s">
        <v>77</v>
      </c>
      <c r="AY295" s="215" t="s">
        <v>144</v>
      </c>
    </row>
    <row r="296" spans="1:65" s="15" customFormat="1" ht="11.25">
      <c r="B296" s="216"/>
      <c r="C296" s="217"/>
      <c r="D296" s="196" t="s">
        <v>159</v>
      </c>
      <c r="E296" s="218" t="s">
        <v>19</v>
      </c>
      <c r="F296" s="219" t="s">
        <v>165</v>
      </c>
      <c r="G296" s="217"/>
      <c r="H296" s="220">
        <v>32.840000000000003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159</v>
      </c>
      <c r="AU296" s="226" t="s">
        <v>155</v>
      </c>
      <c r="AV296" s="15" t="s">
        <v>155</v>
      </c>
      <c r="AW296" s="15" t="s">
        <v>37</v>
      </c>
      <c r="AX296" s="15" t="s">
        <v>77</v>
      </c>
      <c r="AY296" s="226" t="s">
        <v>144</v>
      </c>
    </row>
    <row r="297" spans="1:65" s="13" customFormat="1" ht="11.25">
      <c r="B297" s="194"/>
      <c r="C297" s="195"/>
      <c r="D297" s="196" t="s">
        <v>159</v>
      </c>
      <c r="E297" s="197" t="s">
        <v>19</v>
      </c>
      <c r="F297" s="198" t="s">
        <v>166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159</v>
      </c>
      <c r="AU297" s="204" t="s">
        <v>155</v>
      </c>
      <c r="AV297" s="13" t="s">
        <v>85</v>
      </c>
      <c r="AW297" s="13" t="s">
        <v>37</v>
      </c>
      <c r="AX297" s="13" t="s">
        <v>77</v>
      </c>
      <c r="AY297" s="204" t="s">
        <v>144</v>
      </c>
    </row>
    <row r="298" spans="1:65" s="14" customFormat="1" ht="11.25">
      <c r="B298" s="205"/>
      <c r="C298" s="206"/>
      <c r="D298" s="196" t="s">
        <v>159</v>
      </c>
      <c r="E298" s="207" t="s">
        <v>19</v>
      </c>
      <c r="F298" s="208" t="s">
        <v>340</v>
      </c>
      <c r="G298" s="206"/>
      <c r="H298" s="209">
        <v>10.48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159</v>
      </c>
      <c r="AU298" s="215" t="s">
        <v>155</v>
      </c>
      <c r="AV298" s="14" t="s">
        <v>87</v>
      </c>
      <c r="AW298" s="14" t="s">
        <v>37</v>
      </c>
      <c r="AX298" s="14" t="s">
        <v>77</v>
      </c>
      <c r="AY298" s="215" t="s">
        <v>144</v>
      </c>
    </row>
    <row r="299" spans="1:65" s="14" customFormat="1" ht="11.25">
      <c r="B299" s="205"/>
      <c r="C299" s="206"/>
      <c r="D299" s="196" t="s">
        <v>159</v>
      </c>
      <c r="E299" s="207" t="s">
        <v>19</v>
      </c>
      <c r="F299" s="208" t="s">
        <v>341</v>
      </c>
      <c r="G299" s="206"/>
      <c r="H299" s="209">
        <v>16.11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159</v>
      </c>
      <c r="AU299" s="215" t="s">
        <v>155</v>
      </c>
      <c r="AV299" s="14" t="s">
        <v>87</v>
      </c>
      <c r="AW299" s="14" t="s">
        <v>37</v>
      </c>
      <c r="AX299" s="14" t="s">
        <v>77</v>
      </c>
      <c r="AY299" s="215" t="s">
        <v>144</v>
      </c>
    </row>
    <row r="300" spans="1:65" s="14" customFormat="1" ht="11.25">
      <c r="B300" s="205"/>
      <c r="C300" s="206"/>
      <c r="D300" s="196" t="s">
        <v>159</v>
      </c>
      <c r="E300" s="207" t="s">
        <v>19</v>
      </c>
      <c r="F300" s="208" t="s">
        <v>342</v>
      </c>
      <c r="G300" s="206"/>
      <c r="H300" s="209">
        <v>15.17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159</v>
      </c>
      <c r="AU300" s="215" t="s">
        <v>155</v>
      </c>
      <c r="AV300" s="14" t="s">
        <v>87</v>
      </c>
      <c r="AW300" s="14" t="s">
        <v>37</v>
      </c>
      <c r="AX300" s="14" t="s">
        <v>77</v>
      </c>
      <c r="AY300" s="215" t="s">
        <v>144</v>
      </c>
    </row>
    <row r="301" spans="1:65" s="14" customFormat="1" ht="11.25">
      <c r="B301" s="205"/>
      <c r="C301" s="206"/>
      <c r="D301" s="196" t="s">
        <v>159</v>
      </c>
      <c r="E301" s="207" t="s">
        <v>19</v>
      </c>
      <c r="F301" s="208" t="s">
        <v>343</v>
      </c>
      <c r="G301" s="206"/>
      <c r="H301" s="209">
        <v>15.96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159</v>
      </c>
      <c r="AU301" s="215" t="s">
        <v>155</v>
      </c>
      <c r="AV301" s="14" t="s">
        <v>87</v>
      </c>
      <c r="AW301" s="14" t="s">
        <v>37</v>
      </c>
      <c r="AX301" s="14" t="s">
        <v>77</v>
      </c>
      <c r="AY301" s="215" t="s">
        <v>144</v>
      </c>
    </row>
    <row r="302" spans="1:65" s="14" customFormat="1" ht="11.25">
      <c r="B302" s="205"/>
      <c r="C302" s="206"/>
      <c r="D302" s="196" t="s">
        <v>159</v>
      </c>
      <c r="E302" s="207" t="s">
        <v>19</v>
      </c>
      <c r="F302" s="208" t="s">
        <v>344</v>
      </c>
      <c r="G302" s="206"/>
      <c r="H302" s="209">
        <v>17.87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159</v>
      </c>
      <c r="AU302" s="215" t="s">
        <v>155</v>
      </c>
      <c r="AV302" s="14" t="s">
        <v>87</v>
      </c>
      <c r="AW302" s="14" t="s">
        <v>37</v>
      </c>
      <c r="AX302" s="14" t="s">
        <v>77</v>
      </c>
      <c r="AY302" s="215" t="s">
        <v>144</v>
      </c>
    </row>
    <row r="303" spans="1:65" s="14" customFormat="1" ht="11.25">
      <c r="B303" s="205"/>
      <c r="C303" s="206"/>
      <c r="D303" s="196" t="s">
        <v>159</v>
      </c>
      <c r="E303" s="207" t="s">
        <v>19</v>
      </c>
      <c r="F303" s="208" t="s">
        <v>345</v>
      </c>
      <c r="G303" s="206"/>
      <c r="H303" s="209">
        <v>17.89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159</v>
      </c>
      <c r="AU303" s="215" t="s">
        <v>155</v>
      </c>
      <c r="AV303" s="14" t="s">
        <v>87</v>
      </c>
      <c r="AW303" s="14" t="s">
        <v>37</v>
      </c>
      <c r="AX303" s="14" t="s">
        <v>77</v>
      </c>
      <c r="AY303" s="215" t="s">
        <v>144</v>
      </c>
    </row>
    <row r="304" spans="1:65" s="14" customFormat="1" ht="11.25">
      <c r="B304" s="205"/>
      <c r="C304" s="206"/>
      <c r="D304" s="196" t="s">
        <v>159</v>
      </c>
      <c r="E304" s="207" t="s">
        <v>19</v>
      </c>
      <c r="F304" s="208" t="s">
        <v>346</v>
      </c>
      <c r="G304" s="206"/>
      <c r="H304" s="209">
        <v>15.96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159</v>
      </c>
      <c r="AU304" s="215" t="s">
        <v>155</v>
      </c>
      <c r="AV304" s="14" t="s">
        <v>87</v>
      </c>
      <c r="AW304" s="14" t="s">
        <v>37</v>
      </c>
      <c r="AX304" s="14" t="s">
        <v>77</v>
      </c>
      <c r="AY304" s="215" t="s">
        <v>144</v>
      </c>
    </row>
    <row r="305" spans="2:51" s="14" customFormat="1" ht="11.25">
      <c r="B305" s="205"/>
      <c r="C305" s="206"/>
      <c r="D305" s="196" t="s">
        <v>159</v>
      </c>
      <c r="E305" s="207" t="s">
        <v>19</v>
      </c>
      <c r="F305" s="208" t="s">
        <v>347</v>
      </c>
      <c r="G305" s="206"/>
      <c r="H305" s="209">
        <v>15.22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159</v>
      </c>
      <c r="AU305" s="215" t="s">
        <v>155</v>
      </c>
      <c r="AV305" s="14" t="s">
        <v>87</v>
      </c>
      <c r="AW305" s="14" t="s">
        <v>37</v>
      </c>
      <c r="AX305" s="14" t="s">
        <v>77</v>
      </c>
      <c r="AY305" s="215" t="s">
        <v>144</v>
      </c>
    </row>
    <row r="306" spans="2:51" s="14" customFormat="1" ht="11.25">
      <c r="B306" s="205"/>
      <c r="C306" s="206"/>
      <c r="D306" s="196" t="s">
        <v>159</v>
      </c>
      <c r="E306" s="207" t="s">
        <v>19</v>
      </c>
      <c r="F306" s="208" t="s">
        <v>348</v>
      </c>
      <c r="G306" s="206"/>
      <c r="H306" s="209">
        <v>16.7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159</v>
      </c>
      <c r="AU306" s="215" t="s">
        <v>155</v>
      </c>
      <c r="AV306" s="14" t="s">
        <v>87</v>
      </c>
      <c r="AW306" s="14" t="s">
        <v>37</v>
      </c>
      <c r="AX306" s="14" t="s">
        <v>77</v>
      </c>
      <c r="AY306" s="215" t="s">
        <v>144</v>
      </c>
    </row>
    <row r="307" spans="2:51" s="14" customFormat="1" ht="11.25">
      <c r="B307" s="205"/>
      <c r="C307" s="206"/>
      <c r="D307" s="196" t="s">
        <v>159</v>
      </c>
      <c r="E307" s="207" t="s">
        <v>19</v>
      </c>
      <c r="F307" s="208" t="s">
        <v>349</v>
      </c>
      <c r="G307" s="206"/>
      <c r="H307" s="209">
        <v>13.76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159</v>
      </c>
      <c r="AU307" s="215" t="s">
        <v>155</v>
      </c>
      <c r="AV307" s="14" t="s">
        <v>87</v>
      </c>
      <c r="AW307" s="14" t="s">
        <v>37</v>
      </c>
      <c r="AX307" s="14" t="s">
        <v>77</v>
      </c>
      <c r="AY307" s="215" t="s">
        <v>144</v>
      </c>
    </row>
    <row r="308" spans="2:51" s="15" customFormat="1" ht="11.25">
      <c r="B308" s="216"/>
      <c r="C308" s="217"/>
      <c r="D308" s="196" t="s">
        <v>159</v>
      </c>
      <c r="E308" s="218" t="s">
        <v>19</v>
      </c>
      <c r="F308" s="219" t="s">
        <v>165</v>
      </c>
      <c r="G308" s="217"/>
      <c r="H308" s="220">
        <v>155.11999999999998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159</v>
      </c>
      <c r="AU308" s="226" t="s">
        <v>155</v>
      </c>
      <c r="AV308" s="15" t="s">
        <v>155</v>
      </c>
      <c r="AW308" s="15" t="s">
        <v>37</v>
      </c>
      <c r="AX308" s="15" t="s">
        <v>77</v>
      </c>
      <c r="AY308" s="226" t="s">
        <v>144</v>
      </c>
    </row>
    <row r="309" spans="2:51" s="13" customFormat="1" ht="11.25">
      <c r="B309" s="194"/>
      <c r="C309" s="195"/>
      <c r="D309" s="196" t="s">
        <v>159</v>
      </c>
      <c r="E309" s="197" t="s">
        <v>19</v>
      </c>
      <c r="F309" s="198" t="s">
        <v>187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159</v>
      </c>
      <c r="AU309" s="204" t="s">
        <v>155</v>
      </c>
      <c r="AV309" s="13" t="s">
        <v>85</v>
      </c>
      <c r="AW309" s="13" t="s">
        <v>37</v>
      </c>
      <c r="AX309" s="13" t="s">
        <v>77</v>
      </c>
      <c r="AY309" s="204" t="s">
        <v>144</v>
      </c>
    </row>
    <row r="310" spans="2:51" s="14" customFormat="1" ht="11.25">
      <c r="B310" s="205"/>
      <c r="C310" s="206"/>
      <c r="D310" s="196" t="s">
        <v>159</v>
      </c>
      <c r="E310" s="207" t="s">
        <v>19</v>
      </c>
      <c r="F310" s="208" t="s">
        <v>350</v>
      </c>
      <c r="G310" s="206"/>
      <c r="H310" s="209">
        <v>10.48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159</v>
      </c>
      <c r="AU310" s="215" t="s">
        <v>155</v>
      </c>
      <c r="AV310" s="14" t="s">
        <v>87</v>
      </c>
      <c r="AW310" s="14" t="s">
        <v>37</v>
      </c>
      <c r="AX310" s="14" t="s">
        <v>77</v>
      </c>
      <c r="AY310" s="215" t="s">
        <v>144</v>
      </c>
    </row>
    <row r="311" spans="2:51" s="14" customFormat="1" ht="11.25">
      <c r="B311" s="205"/>
      <c r="C311" s="206"/>
      <c r="D311" s="196" t="s">
        <v>159</v>
      </c>
      <c r="E311" s="207" t="s">
        <v>19</v>
      </c>
      <c r="F311" s="208" t="s">
        <v>351</v>
      </c>
      <c r="G311" s="206"/>
      <c r="H311" s="209">
        <v>16.11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159</v>
      </c>
      <c r="AU311" s="215" t="s">
        <v>155</v>
      </c>
      <c r="AV311" s="14" t="s">
        <v>87</v>
      </c>
      <c r="AW311" s="14" t="s">
        <v>37</v>
      </c>
      <c r="AX311" s="14" t="s">
        <v>77</v>
      </c>
      <c r="AY311" s="215" t="s">
        <v>144</v>
      </c>
    </row>
    <row r="312" spans="2:51" s="14" customFormat="1" ht="11.25">
      <c r="B312" s="205"/>
      <c r="C312" s="206"/>
      <c r="D312" s="196" t="s">
        <v>159</v>
      </c>
      <c r="E312" s="207" t="s">
        <v>19</v>
      </c>
      <c r="F312" s="208" t="s">
        <v>352</v>
      </c>
      <c r="G312" s="206"/>
      <c r="H312" s="209">
        <v>15.17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159</v>
      </c>
      <c r="AU312" s="215" t="s">
        <v>155</v>
      </c>
      <c r="AV312" s="14" t="s">
        <v>87</v>
      </c>
      <c r="AW312" s="14" t="s">
        <v>37</v>
      </c>
      <c r="AX312" s="14" t="s">
        <v>77</v>
      </c>
      <c r="AY312" s="215" t="s">
        <v>144</v>
      </c>
    </row>
    <row r="313" spans="2:51" s="14" customFormat="1" ht="11.25">
      <c r="B313" s="205"/>
      <c r="C313" s="206"/>
      <c r="D313" s="196" t="s">
        <v>159</v>
      </c>
      <c r="E313" s="207" t="s">
        <v>19</v>
      </c>
      <c r="F313" s="208" t="s">
        <v>353</v>
      </c>
      <c r="G313" s="206"/>
      <c r="H313" s="209">
        <v>15.96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159</v>
      </c>
      <c r="AU313" s="215" t="s">
        <v>155</v>
      </c>
      <c r="AV313" s="14" t="s">
        <v>87</v>
      </c>
      <c r="AW313" s="14" t="s">
        <v>37</v>
      </c>
      <c r="AX313" s="14" t="s">
        <v>77</v>
      </c>
      <c r="AY313" s="215" t="s">
        <v>144</v>
      </c>
    </row>
    <row r="314" spans="2:51" s="14" customFormat="1" ht="11.25">
      <c r="B314" s="205"/>
      <c r="C314" s="206"/>
      <c r="D314" s="196" t="s">
        <v>159</v>
      </c>
      <c r="E314" s="207" t="s">
        <v>19</v>
      </c>
      <c r="F314" s="208" t="s">
        <v>354</v>
      </c>
      <c r="G314" s="206"/>
      <c r="H314" s="209">
        <v>17.87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159</v>
      </c>
      <c r="AU314" s="215" t="s">
        <v>155</v>
      </c>
      <c r="AV314" s="14" t="s">
        <v>87</v>
      </c>
      <c r="AW314" s="14" t="s">
        <v>37</v>
      </c>
      <c r="AX314" s="14" t="s">
        <v>77</v>
      </c>
      <c r="AY314" s="215" t="s">
        <v>144</v>
      </c>
    </row>
    <row r="315" spans="2:51" s="14" customFormat="1" ht="11.25">
      <c r="B315" s="205"/>
      <c r="C315" s="206"/>
      <c r="D315" s="196" t="s">
        <v>159</v>
      </c>
      <c r="E315" s="207" t="s">
        <v>19</v>
      </c>
      <c r="F315" s="208" t="s">
        <v>355</v>
      </c>
      <c r="G315" s="206"/>
      <c r="H315" s="209">
        <v>17.89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159</v>
      </c>
      <c r="AU315" s="215" t="s">
        <v>155</v>
      </c>
      <c r="AV315" s="14" t="s">
        <v>87</v>
      </c>
      <c r="AW315" s="14" t="s">
        <v>37</v>
      </c>
      <c r="AX315" s="14" t="s">
        <v>77</v>
      </c>
      <c r="AY315" s="215" t="s">
        <v>144</v>
      </c>
    </row>
    <row r="316" spans="2:51" s="14" customFormat="1" ht="11.25">
      <c r="B316" s="205"/>
      <c r="C316" s="206"/>
      <c r="D316" s="196" t="s">
        <v>159</v>
      </c>
      <c r="E316" s="207" t="s">
        <v>19</v>
      </c>
      <c r="F316" s="208" t="s">
        <v>356</v>
      </c>
      <c r="G316" s="206"/>
      <c r="H316" s="209">
        <v>15.96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159</v>
      </c>
      <c r="AU316" s="215" t="s">
        <v>155</v>
      </c>
      <c r="AV316" s="14" t="s">
        <v>87</v>
      </c>
      <c r="AW316" s="14" t="s">
        <v>37</v>
      </c>
      <c r="AX316" s="14" t="s">
        <v>77</v>
      </c>
      <c r="AY316" s="215" t="s">
        <v>144</v>
      </c>
    </row>
    <row r="317" spans="2:51" s="14" customFormat="1" ht="11.25">
      <c r="B317" s="205"/>
      <c r="C317" s="206"/>
      <c r="D317" s="196" t="s">
        <v>159</v>
      </c>
      <c r="E317" s="207" t="s">
        <v>19</v>
      </c>
      <c r="F317" s="208" t="s">
        <v>357</v>
      </c>
      <c r="G317" s="206"/>
      <c r="H317" s="209">
        <v>15.22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159</v>
      </c>
      <c r="AU317" s="215" t="s">
        <v>155</v>
      </c>
      <c r="AV317" s="14" t="s">
        <v>87</v>
      </c>
      <c r="AW317" s="14" t="s">
        <v>37</v>
      </c>
      <c r="AX317" s="14" t="s">
        <v>77</v>
      </c>
      <c r="AY317" s="215" t="s">
        <v>144</v>
      </c>
    </row>
    <row r="318" spans="2:51" s="14" customFormat="1" ht="11.25">
      <c r="B318" s="205"/>
      <c r="C318" s="206"/>
      <c r="D318" s="196" t="s">
        <v>159</v>
      </c>
      <c r="E318" s="207" t="s">
        <v>19</v>
      </c>
      <c r="F318" s="208" t="s">
        <v>358</v>
      </c>
      <c r="G318" s="206"/>
      <c r="H318" s="209">
        <v>16.7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159</v>
      </c>
      <c r="AU318" s="215" t="s">
        <v>155</v>
      </c>
      <c r="AV318" s="14" t="s">
        <v>87</v>
      </c>
      <c r="AW318" s="14" t="s">
        <v>37</v>
      </c>
      <c r="AX318" s="14" t="s">
        <v>77</v>
      </c>
      <c r="AY318" s="215" t="s">
        <v>144</v>
      </c>
    </row>
    <row r="319" spans="2:51" s="14" customFormat="1" ht="11.25">
      <c r="B319" s="205"/>
      <c r="C319" s="206"/>
      <c r="D319" s="196" t="s">
        <v>159</v>
      </c>
      <c r="E319" s="207" t="s">
        <v>19</v>
      </c>
      <c r="F319" s="208" t="s">
        <v>359</v>
      </c>
      <c r="G319" s="206"/>
      <c r="H319" s="209">
        <v>13.76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159</v>
      </c>
      <c r="AU319" s="215" t="s">
        <v>155</v>
      </c>
      <c r="AV319" s="14" t="s">
        <v>87</v>
      </c>
      <c r="AW319" s="14" t="s">
        <v>37</v>
      </c>
      <c r="AX319" s="14" t="s">
        <v>77</v>
      </c>
      <c r="AY319" s="215" t="s">
        <v>144</v>
      </c>
    </row>
    <row r="320" spans="2:51" s="15" customFormat="1" ht="11.25">
      <c r="B320" s="216"/>
      <c r="C320" s="217"/>
      <c r="D320" s="196" t="s">
        <v>159</v>
      </c>
      <c r="E320" s="218" t="s">
        <v>19</v>
      </c>
      <c r="F320" s="219" t="s">
        <v>165</v>
      </c>
      <c r="G320" s="217"/>
      <c r="H320" s="220">
        <v>155.11999999999998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159</v>
      </c>
      <c r="AU320" s="226" t="s">
        <v>155</v>
      </c>
      <c r="AV320" s="15" t="s">
        <v>155</v>
      </c>
      <c r="AW320" s="15" t="s">
        <v>37</v>
      </c>
      <c r="AX320" s="15" t="s">
        <v>77</v>
      </c>
      <c r="AY320" s="226" t="s">
        <v>144</v>
      </c>
    </row>
    <row r="321" spans="2:51" s="13" customFormat="1" ht="11.25">
      <c r="B321" s="194"/>
      <c r="C321" s="195"/>
      <c r="D321" s="196" t="s">
        <v>159</v>
      </c>
      <c r="E321" s="197" t="s">
        <v>19</v>
      </c>
      <c r="F321" s="198" t="s">
        <v>208</v>
      </c>
      <c r="G321" s="195"/>
      <c r="H321" s="197" t="s">
        <v>19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159</v>
      </c>
      <c r="AU321" s="204" t="s">
        <v>155</v>
      </c>
      <c r="AV321" s="13" t="s">
        <v>85</v>
      </c>
      <c r="AW321" s="13" t="s">
        <v>37</v>
      </c>
      <c r="AX321" s="13" t="s">
        <v>77</v>
      </c>
      <c r="AY321" s="204" t="s">
        <v>144</v>
      </c>
    </row>
    <row r="322" spans="2:51" s="14" customFormat="1" ht="11.25">
      <c r="B322" s="205"/>
      <c r="C322" s="206"/>
      <c r="D322" s="196" t="s">
        <v>159</v>
      </c>
      <c r="E322" s="207" t="s">
        <v>19</v>
      </c>
      <c r="F322" s="208" t="s">
        <v>360</v>
      </c>
      <c r="G322" s="206"/>
      <c r="H322" s="209">
        <v>10.48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159</v>
      </c>
      <c r="AU322" s="215" t="s">
        <v>155</v>
      </c>
      <c r="AV322" s="14" t="s">
        <v>87</v>
      </c>
      <c r="AW322" s="14" t="s">
        <v>37</v>
      </c>
      <c r="AX322" s="14" t="s">
        <v>77</v>
      </c>
      <c r="AY322" s="215" t="s">
        <v>144</v>
      </c>
    </row>
    <row r="323" spans="2:51" s="14" customFormat="1" ht="11.25">
      <c r="B323" s="205"/>
      <c r="C323" s="206"/>
      <c r="D323" s="196" t="s">
        <v>159</v>
      </c>
      <c r="E323" s="207" t="s">
        <v>19</v>
      </c>
      <c r="F323" s="208" t="s">
        <v>361</v>
      </c>
      <c r="G323" s="206"/>
      <c r="H323" s="209">
        <v>16.11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159</v>
      </c>
      <c r="AU323" s="215" t="s">
        <v>155</v>
      </c>
      <c r="AV323" s="14" t="s">
        <v>87</v>
      </c>
      <c r="AW323" s="14" t="s">
        <v>37</v>
      </c>
      <c r="AX323" s="14" t="s">
        <v>77</v>
      </c>
      <c r="AY323" s="215" t="s">
        <v>144</v>
      </c>
    </row>
    <row r="324" spans="2:51" s="14" customFormat="1" ht="11.25">
      <c r="B324" s="205"/>
      <c r="C324" s="206"/>
      <c r="D324" s="196" t="s">
        <v>159</v>
      </c>
      <c r="E324" s="207" t="s">
        <v>19</v>
      </c>
      <c r="F324" s="208" t="s">
        <v>362</v>
      </c>
      <c r="G324" s="206"/>
      <c r="H324" s="209">
        <v>15.17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159</v>
      </c>
      <c r="AU324" s="215" t="s">
        <v>155</v>
      </c>
      <c r="AV324" s="14" t="s">
        <v>87</v>
      </c>
      <c r="AW324" s="14" t="s">
        <v>37</v>
      </c>
      <c r="AX324" s="14" t="s">
        <v>77</v>
      </c>
      <c r="AY324" s="215" t="s">
        <v>144</v>
      </c>
    </row>
    <row r="325" spans="2:51" s="14" customFormat="1" ht="11.25">
      <c r="B325" s="205"/>
      <c r="C325" s="206"/>
      <c r="D325" s="196" t="s">
        <v>159</v>
      </c>
      <c r="E325" s="207" t="s">
        <v>19</v>
      </c>
      <c r="F325" s="208" t="s">
        <v>363</v>
      </c>
      <c r="G325" s="206"/>
      <c r="H325" s="209">
        <v>15.96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159</v>
      </c>
      <c r="AU325" s="215" t="s">
        <v>155</v>
      </c>
      <c r="AV325" s="14" t="s">
        <v>87</v>
      </c>
      <c r="AW325" s="14" t="s">
        <v>37</v>
      </c>
      <c r="AX325" s="14" t="s">
        <v>77</v>
      </c>
      <c r="AY325" s="215" t="s">
        <v>144</v>
      </c>
    </row>
    <row r="326" spans="2:51" s="14" customFormat="1" ht="11.25">
      <c r="B326" s="205"/>
      <c r="C326" s="206"/>
      <c r="D326" s="196" t="s">
        <v>159</v>
      </c>
      <c r="E326" s="207" t="s">
        <v>19</v>
      </c>
      <c r="F326" s="208" t="s">
        <v>364</v>
      </c>
      <c r="G326" s="206"/>
      <c r="H326" s="209">
        <v>17.87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159</v>
      </c>
      <c r="AU326" s="215" t="s">
        <v>155</v>
      </c>
      <c r="AV326" s="14" t="s">
        <v>87</v>
      </c>
      <c r="AW326" s="14" t="s">
        <v>37</v>
      </c>
      <c r="AX326" s="14" t="s">
        <v>77</v>
      </c>
      <c r="AY326" s="215" t="s">
        <v>144</v>
      </c>
    </row>
    <row r="327" spans="2:51" s="14" customFormat="1" ht="11.25">
      <c r="B327" s="205"/>
      <c r="C327" s="206"/>
      <c r="D327" s="196" t="s">
        <v>159</v>
      </c>
      <c r="E327" s="207" t="s">
        <v>19</v>
      </c>
      <c r="F327" s="208" t="s">
        <v>365</v>
      </c>
      <c r="G327" s="206"/>
      <c r="H327" s="209">
        <v>17.89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159</v>
      </c>
      <c r="AU327" s="215" t="s">
        <v>155</v>
      </c>
      <c r="AV327" s="14" t="s">
        <v>87</v>
      </c>
      <c r="AW327" s="14" t="s">
        <v>37</v>
      </c>
      <c r="AX327" s="14" t="s">
        <v>77</v>
      </c>
      <c r="AY327" s="215" t="s">
        <v>144</v>
      </c>
    </row>
    <row r="328" spans="2:51" s="14" customFormat="1" ht="11.25">
      <c r="B328" s="205"/>
      <c r="C328" s="206"/>
      <c r="D328" s="196" t="s">
        <v>159</v>
      </c>
      <c r="E328" s="207" t="s">
        <v>19</v>
      </c>
      <c r="F328" s="208" t="s">
        <v>366</v>
      </c>
      <c r="G328" s="206"/>
      <c r="H328" s="209">
        <v>15.96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159</v>
      </c>
      <c r="AU328" s="215" t="s">
        <v>155</v>
      </c>
      <c r="AV328" s="14" t="s">
        <v>87</v>
      </c>
      <c r="AW328" s="14" t="s">
        <v>37</v>
      </c>
      <c r="AX328" s="14" t="s">
        <v>77</v>
      </c>
      <c r="AY328" s="215" t="s">
        <v>144</v>
      </c>
    </row>
    <row r="329" spans="2:51" s="14" customFormat="1" ht="11.25">
      <c r="B329" s="205"/>
      <c r="C329" s="206"/>
      <c r="D329" s="196" t="s">
        <v>159</v>
      </c>
      <c r="E329" s="207" t="s">
        <v>19</v>
      </c>
      <c r="F329" s="208" t="s">
        <v>367</v>
      </c>
      <c r="G329" s="206"/>
      <c r="H329" s="209">
        <v>15.22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159</v>
      </c>
      <c r="AU329" s="215" t="s">
        <v>155</v>
      </c>
      <c r="AV329" s="14" t="s">
        <v>87</v>
      </c>
      <c r="AW329" s="14" t="s">
        <v>37</v>
      </c>
      <c r="AX329" s="14" t="s">
        <v>77</v>
      </c>
      <c r="AY329" s="215" t="s">
        <v>144</v>
      </c>
    </row>
    <row r="330" spans="2:51" s="14" customFormat="1" ht="11.25">
      <c r="B330" s="205"/>
      <c r="C330" s="206"/>
      <c r="D330" s="196" t="s">
        <v>159</v>
      </c>
      <c r="E330" s="207" t="s">
        <v>19</v>
      </c>
      <c r="F330" s="208" t="s">
        <v>368</v>
      </c>
      <c r="G330" s="206"/>
      <c r="H330" s="209">
        <v>16.7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159</v>
      </c>
      <c r="AU330" s="215" t="s">
        <v>155</v>
      </c>
      <c r="AV330" s="14" t="s">
        <v>87</v>
      </c>
      <c r="AW330" s="14" t="s">
        <v>37</v>
      </c>
      <c r="AX330" s="14" t="s">
        <v>77</v>
      </c>
      <c r="AY330" s="215" t="s">
        <v>144</v>
      </c>
    </row>
    <row r="331" spans="2:51" s="14" customFormat="1" ht="11.25">
      <c r="B331" s="205"/>
      <c r="C331" s="206"/>
      <c r="D331" s="196" t="s">
        <v>159</v>
      </c>
      <c r="E331" s="207" t="s">
        <v>19</v>
      </c>
      <c r="F331" s="208" t="s">
        <v>369</v>
      </c>
      <c r="G331" s="206"/>
      <c r="H331" s="209">
        <v>13.76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159</v>
      </c>
      <c r="AU331" s="215" t="s">
        <v>155</v>
      </c>
      <c r="AV331" s="14" t="s">
        <v>87</v>
      </c>
      <c r="AW331" s="14" t="s">
        <v>37</v>
      </c>
      <c r="AX331" s="14" t="s">
        <v>77</v>
      </c>
      <c r="AY331" s="215" t="s">
        <v>144</v>
      </c>
    </row>
    <row r="332" spans="2:51" s="15" customFormat="1" ht="11.25">
      <c r="B332" s="216"/>
      <c r="C332" s="217"/>
      <c r="D332" s="196" t="s">
        <v>159</v>
      </c>
      <c r="E332" s="218" t="s">
        <v>19</v>
      </c>
      <c r="F332" s="219" t="s">
        <v>165</v>
      </c>
      <c r="G332" s="217"/>
      <c r="H332" s="220">
        <v>155.11999999999998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159</v>
      </c>
      <c r="AU332" s="226" t="s">
        <v>155</v>
      </c>
      <c r="AV332" s="15" t="s">
        <v>155</v>
      </c>
      <c r="AW332" s="15" t="s">
        <v>37</v>
      </c>
      <c r="AX332" s="15" t="s">
        <v>77</v>
      </c>
      <c r="AY332" s="226" t="s">
        <v>144</v>
      </c>
    </row>
    <row r="333" spans="2:51" s="13" customFormat="1" ht="11.25">
      <c r="B333" s="194"/>
      <c r="C333" s="195"/>
      <c r="D333" s="196" t="s">
        <v>159</v>
      </c>
      <c r="E333" s="197" t="s">
        <v>19</v>
      </c>
      <c r="F333" s="198" t="s">
        <v>229</v>
      </c>
      <c r="G333" s="195"/>
      <c r="H333" s="197" t="s">
        <v>19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159</v>
      </c>
      <c r="AU333" s="204" t="s">
        <v>155</v>
      </c>
      <c r="AV333" s="13" t="s">
        <v>85</v>
      </c>
      <c r="AW333" s="13" t="s">
        <v>37</v>
      </c>
      <c r="AX333" s="13" t="s">
        <v>77</v>
      </c>
      <c r="AY333" s="204" t="s">
        <v>144</v>
      </c>
    </row>
    <row r="334" spans="2:51" s="14" customFormat="1" ht="11.25">
      <c r="B334" s="205"/>
      <c r="C334" s="206"/>
      <c r="D334" s="196" t="s">
        <v>159</v>
      </c>
      <c r="E334" s="207" t="s">
        <v>19</v>
      </c>
      <c r="F334" s="208" t="s">
        <v>370</v>
      </c>
      <c r="G334" s="206"/>
      <c r="H334" s="209">
        <v>17.59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159</v>
      </c>
      <c r="AU334" s="215" t="s">
        <v>155</v>
      </c>
      <c r="AV334" s="14" t="s">
        <v>87</v>
      </c>
      <c r="AW334" s="14" t="s">
        <v>37</v>
      </c>
      <c r="AX334" s="14" t="s">
        <v>77</v>
      </c>
      <c r="AY334" s="215" t="s">
        <v>144</v>
      </c>
    </row>
    <row r="335" spans="2:51" s="14" customFormat="1" ht="11.25">
      <c r="B335" s="205"/>
      <c r="C335" s="206"/>
      <c r="D335" s="196" t="s">
        <v>159</v>
      </c>
      <c r="E335" s="207" t="s">
        <v>19</v>
      </c>
      <c r="F335" s="208" t="s">
        <v>371</v>
      </c>
      <c r="G335" s="206"/>
      <c r="H335" s="209">
        <v>10.48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159</v>
      </c>
      <c r="AU335" s="215" t="s">
        <v>155</v>
      </c>
      <c r="AV335" s="14" t="s">
        <v>87</v>
      </c>
      <c r="AW335" s="14" t="s">
        <v>37</v>
      </c>
      <c r="AX335" s="14" t="s">
        <v>77</v>
      </c>
      <c r="AY335" s="215" t="s">
        <v>144</v>
      </c>
    </row>
    <row r="336" spans="2:51" s="14" customFormat="1" ht="11.25">
      <c r="B336" s="205"/>
      <c r="C336" s="206"/>
      <c r="D336" s="196" t="s">
        <v>159</v>
      </c>
      <c r="E336" s="207" t="s">
        <v>19</v>
      </c>
      <c r="F336" s="208" t="s">
        <v>372</v>
      </c>
      <c r="G336" s="206"/>
      <c r="H336" s="209">
        <v>16.11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159</v>
      </c>
      <c r="AU336" s="215" t="s">
        <v>155</v>
      </c>
      <c r="AV336" s="14" t="s">
        <v>87</v>
      </c>
      <c r="AW336" s="14" t="s">
        <v>37</v>
      </c>
      <c r="AX336" s="14" t="s">
        <v>77</v>
      </c>
      <c r="AY336" s="215" t="s">
        <v>144</v>
      </c>
    </row>
    <row r="337" spans="2:51" s="14" customFormat="1" ht="11.25">
      <c r="B337" s="205"/>
      <c r="C337" s="206"/>
      <c r="D337" s="196" t="s">
        <v>159</v>
      </c>
      <c r="E337" s="207" t="s">
        <v>19</v>
      </c>
      <c r="F337" s="208" t="s">
        <v>373</v>
      </c>
      <c r="G337" s="206"/>
      <c r="H337" s="209">
        <v>15.17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159</v>
      </c>
      <c r="AU337" s="215" t="s">
        <v>155</v>
      </c>
      <c r="AV337" s="14" t="s">
        <v>87</v>
      </c>
      <c r="AW337" s="14" t="s">
        <v>37</v>
      </c>
      <c r="AX337" s="14" t="s">
        <v>77</v>
      </c>
      <c r="AY337" s="215" t="s">
        <v>144</v>
      </c>
    </row>
    <row r="338" spans="2:51" s="14" customFormat="1" ht="11.25">
      <c r="B338" s="205"/>
      <c r="C338" s="206"/>
      <c r="D338" s="196" t="s">
        <v>159</v>
      </c>
      <c r="E338" s="207" t="s">
        <v>19</v>
      </c>
      <c r="F338" s="208" t="s">
        <v>374</v>
      </c>
      <c r="G338" s="206"/>
      <c r="H338" s="209">
        <v>15.96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159</v>
      </c>
      <c r="AU338" s="215" t="s">
        <v>155</v>
      </c>
      <c r="AV338" s="14" t="s">
        <v>87</v>
      </c>
      <c r="AW338" s="14" t="s">
        <v>37</v>
      </c>
      <c r="AX338" s="14" t="s">
        <v>77</v>
      </c>
      <c r="AY338" s="215" t="s">
        <v>144</v>
      </c>
    </row>
    <row r="339" spans="2:51" s="14" customFormat="1" ht="11.25">
      <c r="B339" s="205"/>
      <c r="C339" s="206"/>
      <c r="D339" s="196" t="s">
        <v>159</v>
      </c>
      <c r="E339" s="207" t="s">
        <v>19</v>
      </c>
      <c r="F339" s="208" t="s">
        <v>375</v>
      </c>
      <c r="G339" s="206"/>
      <c r="H339" s="209">
        <v>17.87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159</v>
      </c>
      <c r="AU339" s="215" t="s">
        <v>155</v>
      </c>
      <c r="AV339" s="14" t="s">
        <v>87</v>
      </c>
      <c r="AW339" s="14" t="s">
        <v>37</v>
      </c>
      <c r="AX339" s="14" t="s">
        <v>77</v>
      </c>
      <c r="AY339" s="215" t="s">
        <v>144</v>
      </c>
    </row>
    <row r="340" spans="2:51" s="14" customFormat="1" ht="11.25">
      <c r="B340" s="205"/>
      <c r="C340" s="206"/>
      <c r="D340" s="196" t="s">
        <v>159</v>
      </c>
      <c r="E340" s="207" t="s">
        <v>19</v>
      </c>
      <c r="F340" s="208" t="s">
        <v>376</v>
      </c>
      <c r="G340" s="206"/>
      <c r="H340" s="209">
        <v>17.89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159</v>
      </c>
      <c r="AU340" s="215" t="s">
        <v>155</v>
      </c>
      <c r="AV340" s="14" t="s">
        <v>87</v>
      </c>
      <c r="AW340" s="14" t="s">
        <v>37</v>
      </c>
      <c r="AX340" s="14" t="s">
        <v>77</v>
      </c>
      <c r="AY340" s="215" t="s">
        <v>144</v>
      </c>
    </row>
    <row r="341" spans="2:51" s="14" customFormat="1" ht="11.25">
      <c r="B341" s="205"/>
      <c r="C341" s="206"/>
      <c r="D341" s="196" t="s">
        <v>159</v>
      </c>
      <c r="E341" s="207" t="s">
        <v>19</v>
      </c>
      <c r="F341" s="208" t="s">
        <v>377</v>
      </c>
      <c r="G341" s="206"/>
      <c r="H341" s="209">
        <v>15.96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159</v>
      </c>
      <c r="AU341" s="215" t="s">
        <v>155</v>
      </c>
      <c r="AV341" s="14" t="s">
        <v>87</v>
      </c>
      <c r="AW341" s="14" t="s">
        <v>37</v>
      </c>
      <c r="AX341" s="14" t="s">
        <v>77</v>
      </c>
      <c r="AY341" s="215" t="s">
        <v>144</v>
      </c>
    </row>
    <row r="342" spans="2:51" s="14" customFormat="1" ht="11.25">
      <c r="B342" s="205"/>
      <c r="C342" s="206"/>
      <c r="D342" s="196" t="s">
        <v>159</v>
      </c>
      <c r="E342" s="207" t="s">
        <v>19</v>
      </c>
      <c r="F342" s="208" t="s">
        <v>378</v>
      </c>
      <c r="G342" s="206"/>
      <c r="H342" s="209">
        <v>15.22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159</v>
      </c>
      <c r="AU342" s="215" t="s">
        <v>155</v>
      </c>
      <c r="AV342" s="14" t="s">
        <v>87</v>
      </c>
      <c r="AW342" s="14" t="s">
        <v>37</v>
      </c>
      <c r="AX342" s="14" t="s">
        <v>77</v>
      </c>
      <c r="AY342" s="215" t="s">
        <v>144</v>
      </c>
    </row>
    <row r="343" spans="2:51" s="14" customFormat="1" ht="11.25">
      <c r="B343" s="205"/>
      <c r="C343" s="206"/>
      <c r="D343" s="196" t="s">
        <v>159</v>
      </c>
      <c r="E343" s="207" t="s">
        <v>19</v>
      </c>
      <c r="F343" s="208" t="s">
        <v>379</v>
      </c>
      <c r="G343" s="206"/>
      <c r="H343" s="209">
        <v>16.7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159</v>
      </c>
      <c r="AU343" s="215" t="s">
        <v>155</v>
      </c>
      <c r="AV343" s="14" t="s">
        <v>87</v>
      </c>
      <c r="AW343" s="14" t="s">
        <v>37</v>
      </c>
      <c r="AX343" s="14" t="s">
        <v>77</v>
      </c>
      <c r="AY343" s="215" t="s">
        <v>144</v>
      </c>
    </row>
    <row r="344" spans="2:51" s="14" customFormat="1" ht="11.25">
      <c r="B344" s="205"/>
      <c r="C344" s="206"/>
      <c r="D344" s="196" t="s">
        <v>159</v>
      </c>
      <c r="E344" s="207" t="s">
        <v>19</v>
      </c>
      <c r="F344" s="208" t="s">
        <v>380</v>
      </c>
      <c r="G344" s="206"/>
      <c r="H344" s="209">
        <v>13.76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159</v>
      </c>
      <c r="AU344" s="215" t="s">
        <v>155</v>
      </c>
      <c r="AV344" s="14" t="s">
        <v>87</v>
      </c>
      <c r="AW344" s="14" t="s">
        <v>37</v>
      </c>
      <c r="AX344" s="14" t="s">
        <v>77</v>
      </c>
      <c r="AY344" s="215" t="s">
        <v>144</v>
      </c>
    </row>
    <row r="345" spans="2:51" s="15" customFormat="1" ht="11.25">
      <c r="B345" s="216"/>
      <c r="C345" s="217"/>
      <c r="D345" s="196" t="s">
        <v>159</v>
      </c>
      <c r="E345" s="218" t="s">
        <v>19</v>
      </c>
      <c r="F345" s="219" t="s">
        <v>165</v>
      </c>
      <c r="G345" s="217"/>
      <c r="H345" s="220">
        <v>172.70999999999998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159</v>
      </c>
      <c r="AU345" s="226" t="s">
        <v>155</v>
      </c>
      <c r="AV345" s="15" t="s">
        <v>155</v>
      </c>
      <c r="AW345" s="15" t="s">
        <v>37</v>
      </c>
      <c r="AX345" s="15" t="s">
        <v>77</v>
      </c>
      <c r="AY345" s="226" t="s">
        <v>144</v>
      </c>
    </row>
    <row r="346" spans="2:51" s="13" customFormat="1" ht="11.25">
      <c r="B346" s="194"/>
      <c r="C346" s="195"/>
      <c r="D346" s="196" t="s">
        <v>159</v>
      </c>
      <c r="E346" s="197" t="s">
        <v>19</v>
      </c>
      <c r="F346" s="198" t="s">
        <v>252</v>
      </c>
      <c r="G346" s="195"/>
      <c r="H346" s="197" t="s">
        <v>19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159</v>
      </c>
      <c r="AU346" s="204" t="s">
        <v>155</v>
      </c>
      <c r="AV346" s="13" t="s">
        <v>85</v>
      </c>
      <c r="AW346" s="13" t="s">
        <v>37</v>
      </c>
      <c r="AX346" s="13" t="s">
        <v>77</v>
      </c>
      <c r="AY346" s="204" t="s">
        <v>144</v>
      </c>
    </row>
    <row r="347" spans="2:51" s="14" customFormat="1" ht="11.25">
      <c r="B347" s="205"/>
      <c r="C347" s="206"/>
      <c r="D347" s="196" t="s">
        <v>159</v>
      </c>
      <c r="E347" s="207" t="s">
        <v>19</v>
      </c>
      <c r="F347" s="208" t="s">
        <v>381</v>
      </c>
      <c r="G347" s="206"/>
      <c r="H347" s="209">
        <v>17.59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159</v>
      </c>
      <c r="AU347" s="215" t="s">
        <v>155</v>
      </c>
      <c r="AV347" s="14" t="s">
        <v>87</v>
      </c>
      <c r="AW347" s="14" t="s">
        <v>37</v>
      </c>
      <c r="AX347" s="14" t="s">
        <v>77</v>
      </c>
      <c r="AY347" s="215" t="s">
        <v>144</v>
      </c>
    </row>
    <row r="348" spans="2:51" s="14" customFormat="1" ht="11.25">
      <c r="B348" s="205"/>
      <c r="C348" s="206"/>
      <c r="D348" s="196" t="s">
        <v>159</v>
      </c>
      <c r="E348" s="207" t="s">
        <v>19</v>
      </c>
      <c r="F348" s="208" t="s">
        <v>382</v>
      </c>
      <c r="G348" s="206"/>
      <c r="H348" s="209">
        <v>10.48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159</v>
      </c>
      <c r="AU348" s="215" t="s">
        <v>155</v>
      </c>
      <c r="AV348" s="14" t="s">
        <v>87</v>
      </c>
      <c r="AW348" s="14" t="s">
        <v>37</v>
      </c>
      <c r="AX348" s="14" t="s">
        <v>77</v>
      </c>
      <c r="AY348" s="215" t="s">
        <v>144</v>
      </c>
    </row>
    <row r="349" spans="2:51" s="14" customFormat="1" ht="11.25">
      <c r="B349" s="205"/>
      <c r="C349" s="206"/>
      <c r="D349" s="196" t="s">
        <v>159</v>
      </c>
      <c r="E349" s="207" t="s">
        <v>19</v>
      </c>
      <c r="F349" s="208" t="s">
        <v>383</v>
      </c>
      <c r="G349" s="206"/>
      <c r="H349" s="209">
        <v>16.11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159</v>
      </c>
      <c r="AU349" s="215" t="s">
        <v>155</v>
      </c>
      <c r="AV349" s="14" t="s">
        <v>87</v>
      </c>
      <c r="AW349" s="14" t="s">
        <v>37</v>
      </c>
      <c r="AX349" s="14" t="s">
        <v>77</v>
      </c>
      <c r="AY349" s="215" t="s">
        <v>144</v>
      </c>
    </row>
    <row r="350" spans="2:51" s="14" customFormat="1" ht="11.25">
      <c r="B350" s="205"/>
      <c r="C350" s="206"/>
      <c r="D350" s="196" t="s">
        <v>159</v>
      </c>
      <c r="E350" s="207" t="s">
        <v>19</v>
      </c>
      <c r="F350" s="208" t="s">
        <v>384</v>
      </c>
      <c r="G350" s="206"/>
      <c r="H350" s="209">
        <v>15.17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159</v>
      </c>
      <c r="AU350" s="215" t="s">
        <v>155</v>
      </c>
      <c r="AV350" s="14" t="s">
        <v>87</v>
      </c>
      <c r="AW350" s="14" t="s">
        <v>37</v>
      </c>
      <c r="AX350" s="14" t="s">
        <v>77</v>
      </c>
      <c r="AY350" s="215" t="s">
        <v>144</v>
      </c>
    </row>
    <row r="351" spans="2:51" s="14" customFormat="1" ht="11.25">
      <c r="B351" s="205"/>
      <c r="C351" s="206"/>
      <c r="D351" s="196" t="s">
        <v>159</v>
      </c>
      <c r="E351" s="207" t="s">
        <v>19</v>
      </c>
      <c r="F351" s="208" t="s">
        <v>385</v>
      </c>
      <c r="G351" s="206"/>
      <c r="H351" s="209">
        <v>15.96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159</v>
      </c>
      <c r="AU351" s="215" t="s">
        <v>155</v>
      </c>
      <c r="AV351" s="14" t="s">
        <v>87</v>
      </c>
      <c r="AW351" s="14" t="s">
        <v>37</v>
      </c>
      <c r="AX351" s="14" t="s">
        <v>77</v>
      </c>
      <c r="AY351" s="215" t="s">
        <v>144</v>
      </c>
    </row>
    <row r="352" spans="2:51" s="14" customFormat="1" ht="11.25">
      <c r="B352" s="205"/>
      <c r="C352" s="206"/>
      <c r="D352" s="196" t="s">
        <v>159</v>
      </c>
      <c r="E352" s="207" t="s">
        <v>19</v>
      </c>
      <c r="F352" s="208" t="s">
        <v>386</v>
      </c>
      <c r="G352" s="206"/>
      <c r="H352" s="209">
        <v>17.87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159</v>
      </c>
      <c r="AU352" s="215" t="s">
        <v>155</v>
      </c>
      <c r="AV352" s="14" t="s">
        <v>87</v>
      </c>
      <c r="AW352" s="14" t="s">
        <v>37</v>
      </c>
      <c r="AX352" s="14" t="s">
        <v>77</v>
      </c>
      <c r="AY352" s="215" t="s">
        <v>144</v>
      </c>
    </row>
    <row r="353" spans="1:65" s="14" customFormat="1" ht="11.25">
      <c r="B353" s="205"/>
      <c r="C353" s="206"/>
      <c r="D353" s="196" t="s">
        <v>159</v>
      </c>
      <c r="E353" s="207" t="s">
        <v>19</v>
      </c>
      <c r="F353" s="208" t="s">
        <v>387</v>
      </c>
      <c r="G353" s="206"/>
      <c r="H353" s="209">
        <v>17.89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159</v>
      </c>
      <c r="AU353" s="215" t="s">
        <v>155</v>
      </c>
      <c r="AV353" s="14" t="s">
        <v>87</v>
      </c>
      <c r="AW353" s="14" t="s">
        <v>37</v>
      </c>
      <c r="AX353" s="14" t="s">
        <v>77</v>
      </c>
      <c r="AY353" s="215" t="s">
        <v>144</v>
      </c>
    </row>
    <row r="354" spans="1:65" s="14" customFormat="1" ht="11.25">
      <c r="B354" s="205"/>
      <c r="C354" s="206"/>
      <c r="D354" s="196" t="s">
        <v>159</v>
      </c>
      <c r="E354" s="207" t="s">
        <v>19</v>
      </c>
      <c r="F354" s="208" t="s">
        <v>388</v>
      </c>
      <c r="G354" s="206"/>
      <c r="H354" s="209">
        <v>15.96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159</v>
      </c>
      <c r="AU354" s="215" t="s">
        <v>155</v>
      </c>
      <c r="AV354" s="14" t="s">
        <v>87</v>
      </c>
      <c r="AW354" s="14" t="s">
        <v>37</v>
      </c>
      <c r="AX354" s="14" t="s">
        <v>77</v>
      </c>
      <c r="AY354" s="215" t="s">
        <v>144</v>
      </c>
    </row>
    <row r="355" spans="1:65" s="14" customFormat="1" ht="11.25">
      <c r="B355" s="205"/>
      <c r="C355" s="206"/>
      <c r="D355" s="196" t="s">
        <v>159</v>
      </c>
      <c r="E355" s="207" t="s">
        <v>19</v>
      </c>
      <c r="F355" s="208" t="s">
        <v>389</v>
      </c>
      <c r="G355" s="206"/>
      <c r="H355" s="209">
        <v>15.22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159</v>
      </c>
      <c r="AU355" s="215" t="s">
        <v>155</v>
      </c>
      <c r="AV355" s="14" t="s">
        <v>87</v>
      </c>
      <c r="AW355" s="14" t="s">
        <v>37</v>
      </c>
      <c r="AX355" s="14" t="s">
        <v>77</v>
      </c>
      <c r="AY355" s="215" t="s">
        <v>144</v>
      </c>
    </row>
    <row r="356" spans="1:65" s="14" customFormat="1" ht="11.25">
      <c r="B356" s="205"/>
      <c r="C356" s="206"/>
      <c r="D356" s="196" t="s">
        <v>159</v>
      </c>
      <c r="E356" s="207" t="s">
        <v>19</v>
      </c>
      <c r="F356" s="208" t="s">
        <v>390</v>
      </c>
      <c r="G356" s="206"/>
      <c r="H356" s="209">
        <v>16.7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159</v>
      </c>
      <c r="AU356" s="215" t="s">
        <v>155</v>
      </c>
      <c r="AV356" s="14" t="s">
        <v>87</v>
      </c>
      <c r="AW356" s="14" t="s">
        <v>37</v>
      </c>
      <c r="AX356" s="14" t="s">
        <v>77</v>
      </c>
      <c r="AY356" s="215" t="s">
        <v>144</v>
      </c>
    </row>
    <row r="357" spans="1:65" s="14" customFormat="1" ht="11.25">
      <c r="B357" s="205"/>
      <c r="C357" s="206"/>
      <c r="D357" s="196" t="s">
        <v>159</v>
      </c>
      <c r="E357" s="207" t="s">
        <v>19</v>
      </c>
      <c r="F357" s="208" t="s">
        <v>391</v>
      </c>
      <c r="G357" s="206"/>
      <c r="H357" s="209">
        <v>13.76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159</v>
      </c>
      <c r="AU357" s="215" t="s">
        <v>155</v>
      </c>
      <c r="AV357" s="14" t="s">
        <v>87</v>
      </c>
      <c r="AW357" s="14" t="s">
        <v>37</v>
      </c>
      <c r="AX357" s="14" t="s">
        <v>77</v>
      </c>
      <c r="AY357" s="215" t="s">
        <v>144</v>
      </c>
    </row>
    <row r="358" spans="1:65" s="15" customFormat="1" ht="11.25">
      <c r="B358" s="216"/>
      <c r="C358" s="217"/>
      <c r="D358" s="196" t="s">
        <v>159</v>
      </c>
      <c r="E358" s="218" t="s">
        <v>19</v>
      </c>
      <c r="F358" s="219" t="s">
        <v>165</v>
      </c>
      <c r="G358" s="217"/>
      <c r="H358" s="220">
        <v>172.70999999999998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159</v>
      </c>
      <c r="AU358" s="226" t="s">
        <v>155</v>
      </c>
      <c r="AV358" s="15" t="s">
        <v>155</v>
      </c>
      <c r="AW358" s="15" t="s">
        <v>37</v>
      </c>
      <c r="AX358" s="15" t="s">
        <v>77</v>
      </c>
      <c r="AY358" s="226" t="s">
        <v>144</v>
      </c>
    </row>
    <row r="359" spans="1:65" s="16" customFormat="1" ht="11.25">
      <c r="B359" s="227"/>
      <c r="C359" s="228"/>
      <c r="D359" s="196" t="s">
        <v>159</v>
      </c>
      <c r="E359" s="229" t="s">
        <v>19</v>
      </c>
      <c r="F359" s="230" t="s">
        <v>275</v>
      </c>
      <c r="G359" s="228"/>
      <c r="H359" s="231">
        <v>843.62000000000023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159</v>
      </c>
      <c r="AU359" s="237" t="s">
        <v>155</v>
      </c>
      <c r="AV359" s="16" t="s">
        <v>154</v>
      </c>
      <c r="AW359" s="16" t="s">
        <v>37</v>
      </c>
      <c r="AX359" s="16" t="s">
        <v>85</v>
      </c>
      <c r="AY359" s="237" t="s">
        <v>144</v>
      </c>
    </row>
    <row r="360" spans="1:65" s="12" customFormat="1" ht="22.9" customHeight="1">
      <c r="B360" s="160"/>
      <c r="C360" s="161"/>
      <c r="D360" s="162" t="s">
        <v>76</v>
      </c>
      <c r="E360" s="174" t="s">
        <v>392</v>
      </c>
      <c r="F360" s="174" t="s">
        <v>393</v>
      </c>
      <c r="G360" s="161"/>
      <c r="H360" s="161"/>
      <c r="I360" s="164"/>
      <c r="J360" s="175">
        <f>BK360</f>
        <v>0</v>
      </c>
      <c r="K360" s="161"/>
      <c r="L360" s="166"/>
      <c r="M360" s="167"/>
      <c r="N360" s="168"/>
      <c r="O360" s="168"/>
      <c r="P360" s="169">
        <f>P361+P539</f>
        <v>0</v>
      </c>
      <c r="Q360" s="168"/>
      <c r="R360" s="169">
        <f>R361+R539</f>
        <v>4.9757600000000006E-2</v>
      </c>
      <c r="S360" s="168"/>
      <c r="T360" s="170">
        <f>T361+T539</f>
        <v>0</v>
      </c>
      <c r="AR360" s="171" t="s">
        <v>85</v>
      </c>
      <c r="AT360" s="172" t="s">
        <v>76</v>
      </c>
      <c r="AU360" s="172" t="s">
        <v>85</v>
      </c>
      <c r="AY360" s="171" t="s">
        <v>144</v>
      </c>
      <c r="BK360" s="173">
        <f>BK361+BK539</f>
        <v>0</v>
      </c>
    </row>
    <row r="361" spans="1:65" s="12" customFormat="1" ht="20.85" customHeight="1">
      <c r="B361" s="160"/>
      <c r="C361" s="161"/>
      <c r="D361" s="162" t="s">
        <v>76</v>
      </c>
      <c r="E361" s="174" t="s">
        <v>394</v>
      </c>
      <c r="F361" s="174" t="s">
        <v>395</v>
      </c>
      <c r="G361" s="161"/>
      <c r="H361" s="161"/>
      <c r="I361" s="164"/>
      <c r="J361" s="175">
        <f>BK361</f>
        <v>0</v>
      </c>
      <c r="K361" s="161"/>
      <c r="L361" s="166"/>
      <c r="M361" s="167"/>
      <c r="N361" s="168"/>
      <c r="O361" s="168"/>
      <c r="P361" s="169">
        <f>SUM(P362:P538)</f>
        <v>0</v>
      </c>
      <c r="Q361" s="168"/>
      <c r="R361" s="169">
        <f>SUM(R362:R538)</f>
        <v>0</v>
      </c>
      <c r="S361" s="168"/>
      <c r="T361" s="170">
        <f>SUM(T362:T538)</f>
        <v>0</v>
      </c>
      <c r="AR361" s="171" t="s">
        <v>85</v>
      </c>
      <c r="AT361" s="172" t="s">
        <v>76</v>
      </c>
      <c r="AU361" s="172" t="s">
        <v>87</v>
      </c>
      <c r="AY361" s="171" t="s">
        <v>144</v>
      </c>
      <c r="BK361" s="173">
        <f>SUM(BK362:BK538)</f>
        <v>0</v>
      </c>
    </row>
    <row r="362" spans="1:65" s="2" customFormat="1" ht="37.9" customHeight="1">
      <c r="A362" s="37"/>
      <c r="B362" s="38"/>
      <c r="C362" s="176" t="s">
        <v>154</v>
      </c>
      <c r="D362" s="176" t="s">
        <v>149</v>
      </c>
      <c r="E362" s="177" t="s">
        <v>396</v>
      </c>
      <c r="F362" s="178" t="s">
        <v>397</v>
      </c>
      <c r="G362" s="179" t="s">
        <v>152</v>
      </c>
      <c r="H362" s="180">
        <v>1243.94</v>
      </c>
      <c r="I362" s="181"/>
      <c r="J362" s="182">
        <f>ROUND(I362*H362,2)</f>
        <v>0</v>
      </c>
      <c r="K362" s="178" t="s">
        <v>153</v>
      </c>
      <c r="L362" s="42"/>
      <c r="M362" s="183" t="s">
        <v>19</v>
      </c>
      <c r="N362" s="184" t="s">
        <v>48</v>
      </c>
      <c r="O362" s="67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7" t="s">
        <v>154</v>
      </c>
      <c r="AT362" s="187" t="s">
        <v>149</v>
      </c>
      <c r="AU362" s="187" t="s">
        <v>155</v>
      </c>
      <c r="AY362" s="20" t="s">
        <v>144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20" t="s">
        <v>85</v>
      </c>
      <c r="BK362" s="188">
        <f>ROUND(I362*H362,2)</f>
        <v>0</v>
      </c>
      <c r="BL362" s="20" t="s">
        <v>154</v>
      </c>
      <c r="BM362" s="187" t="s">
        <v>398</v>
      </c>
    </row>
    <row r="363" spans="1:65" s="2" customFormat="1" ht="11.25">
      <c r="A363" s="37"/>
      <c r="B363" s="38"/>
      <c r="C363" s="39"/>
      <c r="D363" s="189" t="s">
        <v>157</v>
      </c>
      <c r="E363" s="39"/>
      <c r="F363" s="190" t="s">
        <v>399</v>
      </c>
      <c r="G363" s="39"/>
      <c r="H363" s="39"/>
      <c r="I363" s="191"/>
      <c r="J363" s="39"/>
      <c r="K363" s="39"/>
      <c r="L363" s="42"/>
      <c r="M363" s="192"/>
      <c r="N363" s="193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157</v>
      </c>
      <c r="AU363" s="20" t="s">
        <v>155</v>
      </c>
    </row>
    <row r="364" spans="1:65" s="13" customFormat="1" ht="11.25">
      <c r="B364" s="194"/>
      <c r="C364" s="195"/>
      <c r="D364" s="196" t="s">
        <v>159</v>
      </c>
      <c r="E364" s="197" t="s">
        <v>19</v>
      </c>
      <c r="F364" s="198" t="s">
        <v>160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159</v>
      </c>
      <c r="AU364" s="204" t="s">
        <v>155</v>
      </c>
      <c r="AV364" s="13" t="s">
        <v>85</v>
      </c>
      <c r="AW364" s="13" t="s">
        <v>37</v>
      </c>
      <c r="AX364" s="13" t="s">
        <v>77</v>
      </c>
      <c r="AY364" s="204" t="s">
        <v>144</v>
      </c>
    </row>
    <row r="365" spans="1:65" s="14" customFormat="1" ht="11.25">
      <c r="B365" s="205"/>
      <c r="C365" s="206"/>
      <c r="D365" s="196" t="s">
        <v>159</v>
      </c>
      <c r="E365" s="207" t="s">
        <v>19</v>
      </c>
      <c r="F365" s="208" t="s">
        <v>400</v>
      </c>
      <c r="G365" s="206"/>
      <c r="H365" s="209">
        <v>3.19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159</v>
      </c>
      <c r="AU365" s="215" t="s">
        <v>155</v>
      </c>
      <c r="AV365" s="14" t="s">
        <v>87</v>
      </c>
      <c r="AW365" s="14" t="s">
        <v>37</v>
      </c>
      <c r="AX365" s="14" t="s">
        <v>77</v>
      </c>
      <c r="AY365" s="215" t="s">
        <v>144</v>
      </c>
    </row>
    <row r="366" spans="1:65" s="14" customFormat="1" ht="11.25">
      <c r="B366" s="205"/>
      <c r="C366" s="206"/>
      <c r="D366" s="196" t="s">
        <v>159</v>
      </c>
      <c r="E366" s="207" t="s">
        <v>19</v>
      </c>
      <c r="F366" s="208" t="s">
        <v>401</v>
      </c>
      <c r="G366" s="206"/>
      <c r="H366" s="209">
        <v>3.84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159</v>
      </c>
      <c r="AU366" s="215" t="s">
        <v>155</v>
      </c>
      <c r="AV366" s="14" t="s">
        <v>87</v>
      </c>
      <c r="AW366" s="14" t="s">
        <v>37</v>
      </c>
      <c r="AX366" s="14" t="s">
        <v>77</v>
      </c>
      <c r="AY366" s="215" t="s">
        <v>144</v>
      </c>
    </row>
    <row r="367" spans="1:65" s="14" customFormat="1" ht="11.25">
      <c r="B367" s="205"/>
      <c r="C367" s="206"/>
      <c r="D367" s="196" t="s">
        <v>159</v>
      </c>
      <c r="E367" s="207" t="s">
        <v>19</v>
      </c>
      <c r="F367" s="208" t="s">
        <v>338</v>
      </c>
      <c r="G367" s="206"/>
      <c r="H367" s="209">
        <v>16.260000000000002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159</v>
      </c>
      <c r="AU367" s="215" t="s">
        <v>155</v>
      </c>
      <c r="AV367" s="14" t="s">
        <v>87</v>
      </c>
      <c r="AW367" s="14" t="s">
        <v>37</v>
      </c>
      <c r="AX367" s="14" t="s">
        <v>77</v>
      </c>
      <c r="AY367" s="215" t="s">
        <v>144</v>
      </c>
    </row>
    <row r="368" spans="1:65" s="14" customFormat="1" ht="11.25">
      <c r="B368" s="205"/>
      <c r="C368" s="206"/>
      <c r="D368" s="196" t="s">
        <v>159</v>
      </c>
      <c r="E368" s="207" t="s">
        <v>19</v>
      </c>
      <c r="F368" s="208" t="s">
        <v>402</v>
      </c>
      <c r="G368" s="206"/>
      <c r="H368" s="209">
        <v>3.49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159</v>
      </c>
      <c r="AU368" s="215" t="s">
        <v>155</v>
      </c>
      <c r="AV368" s="14" t="s">
        <v>87</v>
      </c>
      <c r="AW368" s="14" t="s">
        <v>37</v>
      </c>
      <c r="AX368" s="14" t="s">
        <v>77</v>
      </c>
      <c r="AY368" s="215" t="s">
        <v>144</v>
      </c>
    </row>
    <row r="369" spans="2:51" s="14" customFormat="1" ht="11.25">
      <c r="B369" s="205"/>
      <c r="C369" s="206"/>
      <c r="D369" s="196" t="s">
        <v>159</v>
      </c>
      <c r="E369" s="207" t="s">
        <v>19</v>
      </c>
      <c r="F369" s="208" t="s">
        <v>403</v>
      </c>
      <c r="G369" s="206"/>
      <c r="H369" s="209">
        <v>4.6100000000000003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159</v>
      </c>
      <c r="AU369" s="215" t="s">
        <v>155</v>
      </c>
      <c r="AV369" s="14" t="s">
        <v>87</v>
      </c>
      <c r="AW369" s="14" t="s">
        <v>37</v>
      </c>
      <c r="AX369" s="14" t="s">
        <v>77</v>
      </c>
      <c r="AY369" s="215" t="s">
        <v>144</v>
      </c>
    </row>
    <row r="370" spans="2:51" s="14" customFormat="1" ht="11.25">
      <c r="B370" s="205"/>
      <c r="C370" s="206"/>
      <c r="D370" s="196" t="s">
        <v>159</v>
      </c>
      <c r="E370" s="207" t="s">
        <v>19</v>
      </c>
      <c r="F370" s="208" t="s">
        <v>339</v>
      </c>
      <c r="G370" s="206"/>
      <c r="H370" s="209">
        <v>16.579999999999998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159</v>
      </c>
      <c r="AU370" s="215" t="s">
        <v>155</v>
      </c>
      <c r="AV370" s="14" t="s">
        <v>87</v>
      </c>
      <c r="AW370" s="14" t="s">
        <v>37</v>
      </c>
      <c r="AX370" s="14" t="s">
        <v>77</v>
      </c>
      <c r="AY370" s="215" t="s">
        <v>144</v>
      </c>
    </row>
    <row r="371" spans="2:51" s="15" customFormat="1" ht="11.25">
      <c r="B371" s="216"/>
      <c r="C371" s="217"/>
      <c r="D371" s="196" t="s">
        <v>159</v>
      </c>
      <c r="E371" s="218" t="s">
        <v>19</v>
      </c>
      <c r="F371" s="219" t="s">
        <v>165</v>
      </c>
      <c r="G371" s="217"/>
      <c r="H371" s="220">
        <v>47.97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159</v>
      </c>
      <c r="AU371" s="226" t="s">
        <v>155</v>
      </c>
      <c r="AV371" s="15" t="s">
        <v>155</v>
      </c>
      <c r="AW371" s="15" t="s">
        <v>37</v>
      </c>
      <c r="AX371" s="15" t="s">
        <v>77</v>
      </c>
      <c r="AY371" s="226" t="s">
        <v>144</v>
      </c>
    </row>
    <row r="372" spans="2:51" s="13" customFormat="1" ht="11.25">
      <c r="B372" s="194"/>
      <c r="C372" s="195"/>
      <c r="D372" s="196" t="s">
        <v>159</v>
      </c>
      <c r="E372" s="197" t="s">
        <v>19</v>
      </c>
      <c r="F372" s="198" t="s">
        <v>166</v>
      </c>
      <c r="G372" s="195"/>
      <c r="H372" s="197" t="s">
        <v>19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159</v>
      </c>
      <c r="AU372" s="204" t="s">
        <v>155</v>
      </c>
      <c r="AV372" s="13" t="s">
        <v>85</v>
      </c>
      <c r="AW372" s="13" t="s">
        <v>37</v>
      </c>
      <c r="AX372" s="13" t="s">
        <v>77</v>
      </c>
      <c r="AY372" s="204" t="s">
        <v>144</v>
      </c>
    </row>
    <row r="373" spans="2:51" s="14" customFormat="1" ht="11.25">
      <c r="B373" s="205"/>
      <c r="C373" s="206"/>
      <c r="D373" s="196" t="s">
        <v>159</v>
      </c>
      <c r="E373" s="207" t="s">
        <v>19</v>
      </c>
      <c r="F373" s="208" t="s">
        <v>404</v>
      </c>
      <c r="G373" s="206"/>
      <c r="H373" s="209">
        <v>2.44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159</v>
      </c>
      <c r="AU373" s="215" t="s">
        <v>155</v>
      </c>
      <c r="AV373" s="14" t="s">
        <v>87</v>
      </c>
      <c r="AW373" s="14" t="s">
        <v>37</v>
      </c>
      <c r="AX373" s="14" t="s">
        <v>77</v>
      </c>
      <c r="AY373" s="215" t="s">
        <v>144</v>
      </c>
    </row>
    <row r="374" spans="2:51" s="14" customFormat="1" ht="11.25">
      <c r="B374" s="205"/>
      <c r="C374" s="206"/>
      <c r="D374" s="196" t="s">
        <v>159</v>
      </c>
      <c r="E374" s="207" t="s">
        <v>19</v>
      </c>
      <c r="F374" s="208" t="s">
        <v>405</v>
      </c>
      <c r="G374" s="206"/>
      <c r="H374" s="209">
        <v>3.62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159</v>
      </c>
      <c r="AU374" s="215" t="s">
        <v>155</v>
      </c>
      <c r="AV374" s="14" t="s">
        <v>87</v>
      </c>
      <c r="AW374" s="14" t="s">
        <v>37</v>
      </c>
      <c r="AX374" s="14" t="s">
        <v>77</v>
      </c>
      <c r="AY374" s="215" t="s">
        <v>144</v>
      </c>
    </row>
    <row r="375" spans="2:51" s="14" customFormat="1" ht="11.25">
      <c r="B375" s="205"/>
      <c r="C375" s="206"/>
      <c r="D375" s="196" t="s">
        <v>159</v>
      </c>
      <c r="E375" s="207" t="s">
        <v>19</v>
      </c>
      <c r="F375" s="208" t="s">
        <v>340</v>
      </c>
      <c r="G375" s="206"/>
      <c r="H375" s="209">
        <v>10.48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159</v>
      </c>
      <c r="AU375" s="215" t="s">
        <v>155</v>
      </c>
      <c r="AV375" s="14" t="s">
        <v>87</v>
      </c>
      <c r="AW375" s="14" t="s">
        <v>37</v>
      </c>
      <c r="AX375" s="14" t="s">
        <v>77</v>
      </c>
      <c r="AY375" s="215" t="s">
        <v>144</v>
      </c>
    </row>
    <row r="376" spans="2:51" s="14" customFormat="1" ht="11.25">
      <c r="B376" s="205"/>
      <c r="C376" s="206"/>
      <c r="D376" s="196" t="s">
        <v>159</v>
      </c>
      <c r="E376" s="207" t="s">
        <v>19</v>
      </c>
      <c r="F376" s="208" t="s">
        <v>406</v>
      </c>
      <c r="G376" s="206"/>
      <c r="H376" s="209">
        <v>3.2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159</v>
      </c>
      <c r="AU376" s="215" t="s">
        <v>155</v>
      </c>
      <c r="AV376" s="14" t="s">
        <v>87</v>
      </c>
      <c r="AW376" s="14" t="s">
        <v>37</v>
      </c>
      <c r="AX376" s="14" t="s">
        <v>77</v>
      </c>
      <c r="AY376" s="215" t="s">
        <v>144</v>
      </c>
    </row>
    <row r="377" spans="2:51" s="14" customFormat="1" ht="11.25">
      <c r="B377" s="205"/>
      <c r="C377" s="206"/>
      <c r="D377" s="196" t="s">
        <v>159</v>
      </c>
      <c r="E377" s="207" t="s">
        <v>19</v>
      </c>
      <c r="F377" s="208" t="s">
        <v>407</v>
      </c>
      <c r="G377" s="206"/>
      <c r="H377" s="209">
        <v>3.84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159</v>
      </c>
      <c r="AU377" s="215" t="s">
        <v>155</v>
      </c>
      <c r="AV377" s="14" t="s">
        <v>87</v>
      </c>
      <c r="AW377" s="14" t="s">
        <v>37</v>
      </c>
      <c r="AX377" s="14" t="s">
        <v>77</v>
      </c>
      <c r="AY377" s="215" t="s">
        <v>144</v>
      </c>
    </row>
    <row r="378" spans="2:51" s="14" customFormat="1" ht="11.25">
      <c r="B378" s="205"/>
      <c r="C378" s="206"/>
      <c r="D378" s="196" t="s">
        <v>159</v>
      </c>
      <c r="E378" s="207" t="s">
        <v>19</v>
      </c>
      <c r="F378" s="208" t="s">
        <v>341</v>
      </c>
      <c r="G378" s="206"/>
      <c r="H378" s="209">
        <v>16.11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159</v>
      </c>
      <c r="AU378" s="215" t="s">
        <v>155</v>
      </c>
      <c r="AV378" s="14" t="s">
        <v>87</v>
      </c>
      <c r="AW378" s="14" t="s">
        <v>37</v>
      </c>
      <c r="AX378" s="14" t="s">
        <v>77</v>
      </c>
      <c r="AY378" s="215" t="s">
        <v>144</v>
      </c>
    </row>
    <row r="379" spans="2:51" s="14" customFormat="1" ht="11.25">
      <c r="B379" s="205"/>
      <c r="C379" s="206"/>
      <c r="D379" s="196" t="s">
        <v>159</v>
      </c>
      <c r="E379" s="207" t="s">
        <v>19</v>
      </c>
      <c r="F379" s="208" t="s">
        <v>408</v>
      </c>
      <c r="G379" s="206"/>
      <c r="H379" s="209">
        <v>3.79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159</v>
      </c>
      <c r="AU379" s="215" t="s">
        <v>155</v>
      </c>
      <c r="AV379" s="14" t="s">
        <v>87</v>
      </c>
      <c r="AW379" s="14" t="s">
        <v>37</v>
      </c>
      <c r="AX379" s="14" t="s">
        <v>77</v>
      </c>
      <c r="AY379" s="215" t="s">
        <v>144</v>
      </c>
    </row>
    <row r="380" spans="2:51" s="14" customFormat="1" ht="11.25">
      <c r="B380" s="205"/>
      <c r="C380" s="206"/>
      <c r="D380" s="196" t="s">
        <v>159</v>
      </c>
      <c r="E380" s="207" t="s">
        <v>19</v>
      </c>
      <c r="F380" s="208" t="s">
        <v>409</v>
      </c>
      <c r="G380" s="206"/>
      <c r="H380" s="209">
        <v>3.22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159</v>
      </c>
      <c r="AU380" s="215" t="s">
        <v>155</v>
      </c>
      <c r="AV380" s="14" t="s">
        <v>87</v>
      </c>
      <c r="AW380" s="14" t="s">
        <v>37</v>
      </c>
      <c r="AX380" s="14" t="s">
        <v>77</v>
      </c>
      <c r="AY380" s="215" t="s">
        <v>144</v>
      </c>
    </row>
    <row r="381" spans="2:51" s="14" customFormat="1" ht="11.25">
      <c r="B381" s="205"/>
      <c r="C381" s="206"/>
      <c r="D381" s="196" t="s">
        <v>159</v>
      </c>
      <c r="E381" s="207" t="s">
        <v>19</v>
      </c>
      <c r="F381" s="208" t="s">
        <v>342</v>
      </c>
      <c r="G381" s="206"/>
      <c r="H381" s="209">
        <v>15.17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159</v>
      </c>
      <c r="AU381" s="215" t="s">
        <v>155</v>
      </c>
      <c r="AV381" s="14" t="s">
        <v>87</v>
      </c>
      <c r="AW381" s="14" t="s">
        <v>37</v>
      </c>
      <c r="AX381" s="14" t="s">
        <v>77</v>
      </c>
      <c r="AY381" s="215" t="s">
        <v>144</v>
      </c>
    </row>
    <row r="382" spans="2:51" s="14" customFormat="1" ht="11.25">
      <c r="B382" s="205"/>
      <c r="C382" s="206"/>
      <c r="D382" s="196" t="s">
        <v>159</v>
      </c>
      <c r="E382" s="207" t="s">
        <v>19</v>
      </c>
      <c r="F382" s="208" t="s">
        <v>410</v>
      </c>
      <c r="G382" s="206"/>
      <c r="H382" s="209">
        <v>4.8499999999999996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159</v>
      </c>
      <c r="AU382" s="215" t="s">
        <v>155</v>
      </c>
      <c r="AV382" s="14" t="s">
        <v>87</v>
      </c>
      <c r="AW382" s="14" t="s">
        <v>37</v>
      </c>
      <c r="AX382" s="14" t="s">
        <v>77</v>
      </c>
      <c r="AY382" s="215" t="s">
        <v>144</v>
      </c>
    </row>
    <row r="383" spans="2:51" s="14" customFormat="1" ht="11.25">
      <c r="B383" s="205"/>
      <c r="C383" s="206"/>
      <c r="D383" s="196" t="s">
        <v>159</v>
      </c>
      <c r="E383" s="207" t="s">
        <v>19</v>
      </c>
      <c r="F383" s="208" t="s">
        <v>411</v>
      </c>
      <c r="G383" s="206"/>
      <c r="H383" s="209">
        <v>3.93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159</v>
      </c>
      <c r="AU383" s="215" t="s">
        <v>155</v>
      </c>
      <c r="AV383" s="14" t="s">
        <v>87</v>
      </c>
      <c r="AW383" s="14" t="s">
        <v>37</v>
      </c>
      <c r="AX383" s="14" t="s">
        <v>77</v>
      </c>
      <c r="AY383" s="215" t="s">
        <v>144</v>
      </c>
    </row>
    <row r="384" spans="2:51" s="14" customFormat="1" ht="11.25">
      <c r="B384" s="205"/>
      <c r="C384" s="206"/>
      <c r="D384" s="196" t="s">
        <v>159</v>
      </c>
      <c r="E384" s="207" t="s">
        <v>19</v>
      </c>
      <c r="F384" s="208" t="s">
        <v>343</v>
      </c>
      <c r="G384" s="206"/>
      <c r="H384" s="209">
        <v>15.96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159</v>
      </c>
      <c r="AU384" s="215" t="s">
        <v>155</v>
      </c>
      <c r="AV384" s="14" t="s">
        <v>87</v>
      </c>
      <c r="AW384" s="14" t="s">
        <v>37</v>
      </c>
      <c r="AX384" s="14" t="s">
        <v>77</v>
      </c>
      <c r="AY384" s="215" t="s">
        <v>144</v>
      </c>
    </row>
    <row r="385" spans="2:51" s="14" customFormat="1" ht="11.25">
      <c r="B385" s="205"/>
      <c r="C385" s="206"/>
      <c r="D385" s="196" t="s">
        <v>159</v>
      </c>
      <c r="E385" s="207" t="s">
        <v>19</v>
      </c>
      <c r="F385" s="208" t="s">
        <v>412</v>
      </c>
      <c r="G385" s="206"/>
      <c r="H385" s="209">
        <v>4.0599999999999996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159</v>
      </c>
      <c r="AU385" s="215" t="s">
        <v>155</v>
      </c>
      <c r="AV385" s="14" t="s">
        <v>87</v>
      </c>
      <c r="AW385" s="14" t="s">
        <v>37</v>
      </c>
      <c r="AX385" s="14" t="s">
        <v>77</v>
      </c>
      <c r="AY385" s="215" t="s">
        <v>144</v>
      </c>
    </row>
    <row r="386" spans="2:51" s="14" customFormat="1" ht="11.25">
      <c r="B386" s="205"/>
      <c r="C386" s="206"/>
      <c r="D386" s="196" t="s">
        <v>159</v>
      </c>
      <c r="E386" s="207" t="s">
        <v>19</v>
      </c>
      <c r="F386" s="208" t="s">
        <v>413</v>
      </c>
      <c r="G386" s="206"/>
      <c r="H386" s="209">
        <v>3.8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159</v>
      </c>
      <c r="AU386" s="215" t="s">
        <v>155</v>
      </c>
      <c r="AV386" s="14" t="s">
        <v>87</v>
      </c>
      <c r="AW386" s="14" t="s">
        <v>37</v>
      </c>
      <c r="AX386" s="14" t="s">
        <v>77</v>
      </c>
      <c r="AY386" s="215" t="s">
        <v>144</v>
      </c>
    </row>
    <row r="387" spans="2:51" s="14" customFormat="1" ht="11.25">
      <c r="B387" s="205"/>
      <c r="C387" s="206"/>
      <c r="D387" s="196" t="s">
        <v>159</v>
      </c>
      <c r="E387" s="207" t="s">
        <v>19</v>
      </c>
      <c r="F387" s="208" t="s">
        <v>344</v>
      </c>
      <c r="G387" s="206"/>
      <c r="H387" s="209">
        <v>17.87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159</v>
      </c>
      <c r="AU387" s="215" t="s">
        <v>155</v>
      </c>
      <c r="AV387" s="14" t="s">
        <v>87</v>
      </c>
      <c r="AW387" s="14" t="s">
        <v>37</v>
      </c>
      <c r="AX387" s="14" t="s">
        <v>77</v>
      </c>
      <c r="AY387" s="215" t="s">
        <v>144</v>
      </c>
    </row>
    <row r="388" spans="2:51" s="14" customFormat="1" ht="11.25">
      <c r="B388" s="205"/>
      <c r="C388" s="206"/>
      <c r="D388" s="196" t="s">
        <v>159</v>
      </c>
      <c r="E388" s="207" t="s">
        <v>19</v>
      </c>
      <c r="F388" s="208" t="s">
        <v>414</v>
      </c>
      <c r="G388" s="206"/>
      <c r="H388" s="209">
        <v>4.04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159</v>
      </c>
      <c r="AU388" s="215" t="s">
        <v>155</v>
      </c>
      <c r="AV388" s="14" t="s">
        <v>87</v>
      </c>
      <c r="AW388" s="14" t="s">
        <v>37</v>
      </c>
      <c r="AX388" s="14" t="s">
        <v>77</v>
      </c>
      <c r="AY388" s="215" t="s">
        <v>144</v>
      </c>
    </row>
    <row r="389" spans="2:51" s="14" customFormat="1" ht="11.25">
      <c r="B389" s="205"/>
      <c r="C389" s="206"/>
      <c r="D389" s="196" t="s">
        <v>159</v>
      </c>
      <c r="E389" s="207" t="s">
        <v>19</v>
      </c>
      <c r="F389" s="208" t="s">
        <v>415</v>
      </c>
      <c r="G389" s="206"/>
      <c r="H389" s="209">
        <v>3.8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159</v>
      </c>
      <c r="AU389" s="215" t="s">
        <v>155</v>
      </c>
      <c r="AV389" s="14" t="s">
        <v>87</v>
      </c>
      <c r="AW389" s="14" t="s">
        <v>37</v>
      </c>
      <c r="AX389" s="14" t="s">
        <v>77</v>
      </c>
      <c r="AY389" s="215" t="s">
        <v>144</v>
      </c>
    </row>
    <row r="390" spans="2:51" s="14" customFormat="1" ht="11.25">
      <c r="B390" s="205"/>
      <c r="C390" s="206"/>
      <c r="D390" s="196" t="s">
        <v>159</v>
      </c>
      <c r="E390" s="207" t="s">
        <v>19</v>
      </c>
      <c r="F390" s="208" t="s">
        <v>345</v>
      </c>
      <c r="G390" s="206"/>
      <c r="H390" s="209">
        <v>17.89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159</v>
      </c>
      <c r="AU390" s="215" t="s">
        <v>155</v>
      </c>
      <c r="AV390" s="14" t="s">
        <v>87</v>
      </c>
      <c r="AW390" s="14" t="s">
        <v>37</v>
      </c>
      <c r="AX390" s="14" t="s">
        <v>77</v>
      </c>
      <c r="AY390" s="215" t="s">
        <v>144</v>
      </c>
    </row>
    <row r="391" spans="2:51" s="14" customFormat="1" ht="11.25">
      <c r="B391" s="205"/>
      <c r="C391" s="206"/>
      <c r="D391" s="196" t="s">
        <v>159</v>
      </c>
      <c r="E391" s="207" t="s">
        <v>19</v>
      </c>
      <c r="F391" s="208" t="s">
        <v>416</v>
      </c>
      <c r="G391" s="206"/>
      <c r="H391" s="209">
        <v>4.84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159</v>
      </c>
      <c r="AU391" s="215" t="s">
        <v>155</v>
      </c>
      <c r="AV391" s="14" t="s">
        <v>87</v>
      </c>
      <c r="AW391" s="14" t="s">
        <v>37</v>
      </c>
      <c r="AX391" s="14" t="s">
        <v>77</v>
      </c>
      <c r="AY391" s="215" t="s">
        <v>144</v>
      </c>
    </row>
    <row r="392" spans="2:51" s="14" customFormat="1" ht="11.25">
      <c r="B392" s="205"/>
      <c r="C392" s="206"/>
      <c r="D392" s="196" t="s">
        <v>159</v>
      </c>
      <c r="E392" s="207" t="s">
        <v>19</v>
      </c>
      <c r="F392" s="208" t="s">
        <v>417</v>
      </c>
      <c r="G392" s="206"/>
      <c r="H392" s="209">
        <v>3.8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159</v>
      </c>
      <c r="AU392" s="215" t="s">
        <v>155</v>
      </c>
      <c r="AV392" s="14" t="s">
        <v>87</v>
      </c>
      <c r="AW392" s="14" t="s">
        <v>37</v>
      </c>
      <c r="AX392" s="14" t="s">
        <v>77</v>
      </c>
      <c r="AY392" s="215" t="s">
        <v>144</v>
      </c>
    </row>
    <row r="393" spans="2:51" s="14" customFormat="1" ht="11.25">
      <c r="B393" s="205"/>
      <c r="C393" s="206"/>
      <c r="D393" s="196" t="s">
        <v>159</v>
      </c>
      <c r="E393" s="207" t="s">
        <v>19</v>
      </c>
      <c r="F393" s="208" t="s">
        <v>346</v>
      </c>
      <c r="G393" s="206"/>
      <c r="H393" s="209">
        <v>15.96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159</v>
      </c>
      <c r="AU393" s="215" t="s">
        <v>155</v>
      </c>
      <c r="AV393" s="14" t="s">
        <v>87</v>
      </c>
      <c r="AW393" s="14" t="s">
        <v>37</v>
      </c>
      <c r="AX393" s="14" t="s">
        <v>77</v>
      </c>
      <c r="AY393" s="215" t="s">
        <v>144</v>
      </c>
    </row>
    <row r="394" spans="2:51" s="14" customFormat="1" ht="11.25">
      <c r="B394" s="205"/>
      <c r="C394" s="206"/>
      <c r="D394" s="196" t="s">
        <v>159</v>
      </c>
      <c r="E394" s="207" t="s">
        <v>19</v>
      </c>
      <c r="F394" s="208" t="s">
        <v>418</v>
      </c>
      <c r="G394" s="206"/>
      <c r="H394" s="209">
        <v>3.71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159</v>
      </c>
      <c r="AU394" s="215" t="s">
        <v>155</v>
      </c>
      <c r="AV394" s="14" t="s">
        <v>87</v>
      </c>
      <c r="AW394" s="14" t="s">
        <v>37</v>
      </c>
      <c r="AX394" s="14" t="s">
        <v>77</v>
      </c>
      <c r="AY394" s="215" t="s">
        <v>144</v>
      </c>
    </row>
    <row r="395" spans="2:51" s="14" customFormat="1" ht="11.25">
      <c r="B395" s="205"/>
      <c r="C395" s="206"/>
      <c r="D395" s="196" t="s">
        <v>159</v>
      </c>
      <c r="E395" s="207" t="s">
        <v>19</v>
      </c>
      <c r="F395" s="208" t="s">
        <v>419</v>
      </c>
      <c r="G395" s="206"/>
      <c r="H395" s="209">
        <v>2.89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159</v>
      </c>
      <c r="AU395" s="215" t="s">
        <v>155</v>
      </c>
      <c r="AV395" s="14" t="s">
        <v>87</v>
      </c>
      <c r="AW395" s="14" t="s">
        <v>37</v>
      </c>
      <c r="AX395" s="14" t="s">
        <v>77</v>
      </c>
      <c r="AY395" s="215" t="s">
        <v>144</v>
      </c>
    </row>
    <row r="396" spans="2:51" s="14" customFormat="1" ht="11.25">
      <c r="B396" s="205"/>
      <c r="C396" s="206"/>
      <c r="D396" s="196" t="s">
        <v>159</v>
      </c>
      <c r="E396" s="207" t="s">
        <v>19</v>
      </c>
      <c r="F396" s="208" t="s">
        <v>347</v>
      </c>
      <c r="G396" s="206"/>
      <c r="H396" s="209">
        <v>15.22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159</v>
      </c>
      <c r="AU396" s="215" t="s">
        <v>155</v>
      </c>
      <c r="AV396" s="14" t="s">
        <v>87</v>
      </c>
      <c r="AW396" s="14" t="s">
        <v>37</v>
      </c>
      <c r="AX396" s="14" t="s">
        <v>77</v>
      </c>
      <c r="AY396" s="215" t="s">
        <v>144</v>
      </c>
    </row>
    <row r="397" spans="2:51" s="14" customFormat="1" ht="11.25">
      <c r="B397" s="205"/>
      <c r="C397" s="206"/>
      <c r="D397" s="196" t="s">
        <v>159</v>
      </c>
      <c r="E397" s="207" t="s">
        <v>19</v>
      </c>
      <c r="F397" s="208" t="s">
        <v>420</v>
      </c>
      <c r="G397" s="206"/>
      <c r="H397" s="209">
        <v>3.49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159</v>
      </c>
      <c r="AU397" s="215" t="s">
        <v>155</v>
      </c>
      <c r="AV397" s="14" t="s">
        <v>87</v>
      </c>
      <c r="AW397" s="14" t="s">
        <v>37</v>
      </c>
      <c r="AX397" s="14" t="s">
        <v>77</v>
      </c>
      <c r="AY397" s="215" t="s">
        <v>144</v>
      </c>
    </row>
    <row r="398" spans="2:51" s="14" customFormat="1" ht="11.25">
      <c r="B398" s="205"/>
      <c r="C398" s="206"/>
      <c r="D398" s="196" t="s">
        <v>159</v>
      </c>
      <c r="E398" s="207" t="s">
        <v>19</v>
      </c>
      <c r="F398" s="208" t="s">
        <v>421</v>
      </c>
      <c r="G398" s="206"/>
      <c r="H398" s="209">
        <v>4.62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159</v>
      </c>
      <c r="AU398" s="215" t="s">
        <v>155</v>
      </c>
      <c r="AV398" s="14" t="s">
        <v>87</v>
      </c>
      <c r="AW398" s="14" t="s">
        <v>37</v>
      </c>
      <c r="AX398" s="14" t="s">
        <v>77</v>
      </c>
      <c r="AY398" s="215" t="s">
        <v>144</v>
      </c>
    </row>
    <row r="399" spans="2:51" s="14" customFormat="1" ht="11.25">
      <c r="B399" s="205"/>
      <c r="C399" s="206"/>
      <c r="D399" s="196" t="s">
        <v>159</v>
      </c>
      <c r="E399" s="207" t="s">
        <v>19</v>
      </c>
      <c r="F399" s="208" t="s">
        <v>348</v>
      </c>
      <c r="G399" s="206"/>
      <c r="H399" s="209">
        <v>16.7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159</v>
      </c>
      <c r="AU399" s="215" t="s">
        <v>155</v>
      </c>
      <c r="AV399" s="14" t="s">
        <v>87</v>
      </c>
      <c r="AW399" s="14" t="s">
        <v>37</v>
      </c>
      <c r="AX399" s="14" t="s">
        <v>77</v>
      </c>
      <c r="AY399" s="215" t="s">
        <v>144</v>
      </c>
    </row>
    <row r="400" spans="2:51" s="14" customFormat="1" ht="11.25">
      <c r="B400" s="205"/>
      <c r="C400" s="206"/>
      <c r="D400" s="196" t="s">
        <v>159</v>
      </c>
      <c r="E400" s="207" t="s">
        <v>19</v>
      </c>
      <c r="F400" s="208" t="s">
        <v>422</v>
      </c>
      <c r="G400" s="206"/>
      <c r="H400" s="209">
        <v>3.41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159</v>
      </c>
      <c r="AU400" s="215" t="s">
        <v>155</v>
      </c>
      <c r="AV400" s="14" t="s">
        <v>87</v>
      </c>
      <c r="AW400" s="14" t="s">
        <v>37</v>
      </c>
      <c r="AX400" s="14" t="s">
        <v>77</v>
      </c>
      <c r="AY400" s="215" t="s">
        <v>144</v>
      </c>
    </row>
    <row r="401" spans="2:51" s="14" customFormat="1" ht="11.25">
      <c r="B401" s="205"/>
      <c r="C401" s="206"/>
      <c r="D401" s="196" t="s">
        <v>159</v>
      </c>
      <c r="E401" s="207" t="s">
        <v>19</v>
      </c>
      <c r="F401" s="208" t="s">
        <v>423</v>
      </c>
      <c r="G401" s="206"/>
      <c r="H401" s="209">
        <v>3.48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159</v>
      </c>
      <c r="AU401" s="215" t="s">
        <v>155</v>
      </c>
      <c r="AV401" s="14" t="s">
        <v>87</v>
      </c>
      <c r="AW401" s="14" t="s">
        <v>37</v>
      </c>
      <c r="AX401" s="14" t="s">
        <v>77</v>
      </c>
      <c r="AY401" s="215" t="s">
        <v>144</v>
      </c>
    </row>
    <row r="402" spans="2:51" s="14" customFormat="1" ht="11.25">
      <c r="B402" s="205"/>
      <c r="C402" s="206"/>
      <c r="D402" s="196" t="s">
        <v>159</v>
      </c>
      <c r="E402" s="207" t="s">
        <v>19</v>
      </c>
      <c r="F402" s="208" t="s">
        <v>349</v>
      </c>
      <c r="G402" s="206"/>
      <c r="H402" s="209">
        <v>13.76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159</v>
      </c>
      <c r="AU402" s="215" t="s">
        <v>155</v>
      </c>
      <c r="AV402" s="14" t="s">
        <v>87</v>
      </c>
      <c r="AW402" s="14" t="s">
        <v>37</v>
      </c>
      <c r="AX402" s="14" t="s">
        <v>77</v>
      </c>
      <c r="AY402" s="215" t="s">
        <v>144</v>
      </c>
    </row>
    <row r="403" spans="2:51" s="15" customFormat="1" ht="11.25">
      <c r="B403" s="216"/>
      <c r="C403" s="217"/>
      <c r="D403" s="196" t="s">
        <v>159</v>
      </c>
      <c r="E403" s="218" t="s">
        <v>19</v>
      </c>
      <c r="F403" s="219" t="s">
        <v>165</v>
      </c>
      <c r="G403" s="217"/>
      <c r="H403" s="220">
        <v>229.95000000000002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159</v>
      </c>
      <c r="AU403" s="226" t="s">
        <v>155</v>
      </c>
      <c r="AV403" s="15" t="s">
        <v>155</v>
      </c>
      <c r="AW403" s="15" t="s">
        <v>37</v>
      </c>
      <c r="AX403" s="15" t="s">
        <v>77</v>
      </c>
      <c r="AY403" s="226" t="s">
        <v>144</v>
      </c>
    </row>
    <row r="404" spans="2:51" s="13" customFormat="1" ht="11.25">
      <c r="B404" s="194"/>
      <c r="C404" s="195"/>
      <c r="D404" s="196" t="s">
        <v>159</v>
      </c>
      <c r="E404" s="197" t="s">
        <v>19</v>
      </c>
      <c r="F404" s="198" t="s">
        <v>187</v>
      </c>
      <c r="G404" s="195"/>
      <c r="H404" s="197" t="s">
        <v>19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159</v>
      </c>
      <c r="AU404" s="204" t="s">
        <v>155</v>
      </c>
      <c r="AV404" s="13" t="s">
        <v>85</v>
      </c>
      <c r="AW404" s="13" t="s">
        <v>37</v>
      </c>
      <c r="AX404" s="13" t="s">
        <v>77</v>
      </c>
      <c r="AY404" s="204" t="s">
        <v>144</v>
      </c>
    </row>
    <row r="405" spans="2:51" s="14" customFormat="1" ht="11.25">
      <c r="B405" s="205"/>
      <c r="C405" s="206"/>
      <c r="D405" s="196" t="s">
        <v>159</v>
      </c>
      <c r="E405" s="207" t="s">
        <v>19</v>
      </c>
      <c r="F405" s="208" t="s">
        <v>424</v>
      </c>
      <c r="G405" s="206"/>
      <c r="H405" s="209">
        <v>2.44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159</v>
      </c>
      <c r="AU405" s="215" t="s">
        <v>155</v>
      </c>
      <c r="AV405" s="14" t="s">
        <v>87</v>
      </c>
      <c r="AW405" s="14" t="s">
        <v>37</v>
      </c>
      <c r="AX405" s="14" t="s">
        <v>77</v>
      </c>
      <c r="AY405" s="215" t="s">
        <v>144</v>
      </c>
    </row>
    <row r="406" spans="2:51" s="14" customFormat="1" ht="11.25">
      <c r="B406" s="205"/>
      <c r="C406" s="206"/>
      <c r="D406" s="196" t="s">
        <v>159</v>
      </c>
      <c r="E406" s="207" t="s">
        <v>19</v>
      </c>
      <c r="F406" s="208" t="s">
        <v>425</v>
      </c>
      <c r="G406" s="206"/>
      <c r="H406" s="209">
        <v>3.62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159</v>
      </c>
      <c r="AU406" s="215" t="s">
        <v>155</v>
      </c>
      <c r="AV406" s="14" t="s">
        <v>87</v>
      </c>
      <c r="AW406" s="14" t="s">
        <v>37</v>
      </c>
      <c r="AX406" s="14" t="s">
        <v>77</v>
      </c>
      <c r="AY406" s="215" t="s">
        <v>144</v>
      </c>
    </row>
    <row r="407" spans="2:51" s="14" customFormat="1" ht="11.25">
      <c r="B407" s="205"/>
      <c r="C407" s="206"/>
      <c r="D407" s="196" t="s">
        <v>159</v>
      </c>
      <c r="E407" s="207" t="s">
        <v>19</v>
      </c>
      <c r="F407" s="208" t="s">
        <v>350</v>
      </c>
      <c r="G407" s="206"/>
      <c r="H407" s="209">
        <v>10.48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159</v>
      </c>
      <c r="AU407" s="215" t="s">
        <v>155</v>
      </c>
      <c r="AV407" s="14" t="s">
        <v>87</v>
      </c>
      <c r="AW407" s="14" t="s">
        <v>37</v>
      </c>
      <c r="AX407" s="14" t="s">
        <v>77</v>
      </c>
      <c r="AY407" s="215" t="s">
        <v>144</v>
      </c>
    </row>
    <row r="408" spans="2:51" s="14" customFormat="1" ht="11.25">
      <c r="B408" s="205"/>
      <c r="C408" s="206"/>
      <c r="D408" s="196" t="s">
        <v>159</v>
      </c>
      <c r="E408" s="207" t="s">
        <v>19</v>
      </c>
      <c r="F408" s="208" t="s">
        <v>426</v>
      </c>
      <c r="G408" s="206"/>
      <c r="H408" s="209">
        <v>3.2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159</v>
      </c>
      <c r="AU408" s="215" t="s">
        <v>155</v>
      </c>
      <c r="AV408" s="14" t="s">
        <v>87</v>
      </c>
      <c r="AW408" s="14" t="s">
        <v>37</v>
      </c>
      <c r="AX408" s="14" t="s">
        <v>77</v>
      </c>
      <c r="AY408" s="215" t="s">
        <v>144</v>
      </c>
    </row>
    <row r="409" spans="2:51" s="14" customFormat="1" ht="11.25">
      <c r="B409" s="205"/>
      <c r="C409" s="206"/>
      <c r="D409" s="196" t="s">
        <v>159</v>
      </c>
      <c r="E409" s="207" t="s">
        <v>19</v>
      </c>
      <c r="F409" s="208" t="s">
        <v>427</v>
      </c>
      <c r="G409" s="206"/>
      <c r="H409" s="209">
        <v>3.84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159</v>
      </c>
      <c r="AU409" s="215" t="s">
        <v>155</v>
      </c>
      <c r="AV409" s="14" t="s">
        <v>87</v>
      </c>
      <c r="AW409" s="14" t="s">
        <v>37</v>
      </c>
      <c r="AX409" s="14" t="s">
        <v>77</v>
      </c>
      <c r="AY409" s="215" t="s">
        <v>144</v>
      </c>
    </row>
    <row r="410" spans="2:51" s="14" customFormat="1" ht="11.25">
      <c r="B410" s="205"/>
      <c r="C410" s="206"/>
      <c r="D410" s="196" t="s">
        <v>159</v>
      </c>
      <c r="E410" s="207" t="s">
        <v>19</v>
      </c>
      <c r="F410" s="208" t="s">
        <v>351</v>
      </c>
      <c r="G410" s="206"/>
      <c r="H410" s="209">
        <v>16.11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159</v>
      </c>
      <c r="AU410" s="215" t="s">
        <v>155</v>
      </c>
      <c r="AV410" s="14" t="s">
        <v>87</v>
      </c>
      <c r="AW410" s="14" t="s">
        <v>37</v>
      </c>
      <c r="AX410" s="14" t="s">
        <v>77</v>
      </c>
      <c r="AY410" s="215" t="s">
        <v>144</v>
      </c>
    </row>
    <row r="411" spans="2:51" s="14" customFormat="1" ht="11.25">
      <c r="B411" s="205"/>
      <c r="C411" s="206"/>
      <c r="D411" s="196" t="s">
        <v>159</v>
      </c>
      <c r="E411" s="207" t="s">
        <v>19</v>
      </c>
      <c r="F411" s="208" t="s">
        <v>428</v>
      </c>
      <c r="G411" s="206"/>
      <c r="H411" s="209">
        <v>3.79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159</v>
      </c>
      <c r="AU411" s="215" t="s">
        <v>155</v>
      </c>
      <c r="AV411" s="14" t="s">
        <v>87</v>
      </c>
      <c r="AW411" s="14" t="s">
        <v>37</v>
      </c>
      <c r="AX411" s="14" t="s">
        <v>77</v>
      </c>
      <c r="AY411" s="215" t="s">
        <v>144</v>
      </c>
    </row>
    <row r="412" spans="2:51" s="14" customFormat="1" ht="11.25">
      <c r="B412" s="205"/>
      <c r="C412" s="206"/>
      <c r="D412" s="196" t="s">
        <v>159</v>
      </c>
      <c r="E412" s="207" t="s">
        <v>19</v>
      </c>
      <c r="F412" s="208" t="s">
        <v>429</v>
      </c>
      <c r="G412" s="206"/>
      <c r="H412" s="209">
        <v>3.22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159</v>
      </c>
      <c r="AU412" s="215" t="s">
        <v>155</v>
      </c>
      <c r="AV412" s="14" t="s">
        <v>87</v>
      </c>
      <c r="AW412" s="14" t="s">
        <v>37</v>
      </c>
      <c r="AX412" s="14" t="s">
        <v>77</v>
      </c>
      <c r="AY412" s="215" t="s">
        <v>144</v>
      </c>
    </row>
    <row r="413" spans="2:51" s="14" customFormat="1" ht="11.25">
      <c r="B413" s="205"/>
      <c r="C413" s="206"/>
      <c r="D413" s="196" t="s">
        <v>159</v>
      </c>
      <c r="E413" s="207" t="s">
        <v>19</v>
      </c>
      <c r="F413" s="208" t="s">
        <v>352</v>
      </c>
      <c r="G413" s="206"/>
      <c r="H413" s="209">
        <v>15.17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159</v>
      </c>
      <c r="AU413" s="215" t="s">
        <v>155</v>
      </c>
      <c r="AV413" s="14" t="s">
        <v>87</v>
      </c>
      <c r="AW413" s="14" t="s">
        <v>37</v>
      </c>
      <c r="AX413" s="14" t="s">
        <v>77</v>
      </c>
      <c r="AY413" s="215" t="s">
        <v>144</v>
      </c>
    </row>
    <row r="414" spans="2:51" s="14" customFormat="1" ht="11.25">
      <c r="B414" s="205"/>
      <c r="C414" s="206"/>
      <c r="D414" s="196" t="s">
        <v>159</v>
      </c>
      <c r="E414" s="207" t="s">
        <v>19</v>
      </c>
      <c r="F414" s="208" t="s">
        <v>430</v>
      </c>
      <c r="G414" s="206"/>
      <c r="H414" s="209">
        <v>4.8499999999999996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159</v>
      </c>
      <c r="AU414" s="215" t="s">
        <v>155</v>
      </c>
      <c r="AV414" s="14" t="s">
        <v>87</v>
      </c>
      <c r="AW414" s="14" t="s">
        <v>37</v>
      </c>
      <c r="AX414" s="14" t="s">
        <v>77</v>
      </c>
      <c r="AY414" s="215" t="s">
        <v>144</v>
      </c>
    </row>
    <row r="415" spans="2:51" s="14" customFormat="1" ht="11.25">
      <c r="B415" s="205"/>
      <c r="C415" s="206"/>
      <c r="D415" s="196" t="s">
        <v>159</v>
      </c>
      <c r="E415" s="207" t="s">
        <v>19</v>
      </c>
      <c r="F415" s="208" t="s">
        <v>431</v>
      </c>
      <c r="G415" s="206"/>
      <c r="H415" s="209">
        <v>3.93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159</v>
      </c>
      <c r="AU415" s="215" t="s">
        <v>155</v>
      </c>
      <c r="AV415" s="14" t="s">
        <v>87</v>
      </c>
      <c r="AW415" s="14" t="s">
        <v>37</v>
      </c>
      <c r="AX415" s="14" t="s">
        <v>77</v>
      </c>
      <c r="AY415" s="215" t="s">
        <v>144</v>
      </c>
    </row>
    <row r="416" spans="2:51" s="14" customFormat="1" ht="11.25">
      <c r="B416" s="205"/>
      <c r="C416" s="206"/>
      <c r="D416" s="196" t="s">
        <v>159</v>
      </c>
      <c r="E416" s="207" t="s">
        <v>19</v>
      </c>
      <c r="F416" s="208" t="s">
        <v>353</v>
      </c>
      <c r="G416" s="206"/>
      <c r="H416" s="209">
        <v>15.96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159</v>
      </c>
      <c r="AU416" s="215" t="s">
        <v>155</v>
      </c>
      <c r="AV416" s="14" t="s">
        <v>87</v>
      </c>
      <c r="AW416" s="14" t="s">
        <v>37</v>
      </c>
      <c r="AX416" s="14" t="s">
        <v>77</v>
      </c>
      <c r="AY416" s="215" t="s">
        <v>144</v>
      </c>
    </row>
    <row r="417" spans="2:51" s="14" customFormat="1" ht="11.25">
      <c r="B417" s="205"/>
      <c r="C417" s="206"/>
      <c r="D417" s="196" t="s">
        <v>159</v>
      </c>
      <c r="E417" s="207" t="s">
        <v>19</v>
      </c>
      <c r="F417" s="208" t="s">
        <v>432</v>
      </c>
      <c r="G417" s="206"/>
      <c r="H417" s="209">
        <v>4.0599999999999996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159</v>
      </c>
      <c r="AU417" s="215" t="s">
        <v>155</v>
      </c>
      <c r="AV417" s="14" t="s">
        <v>87</v>
      </c>
      <c r="AW417" s="14" t="s">
        <v>37</v>
      </c>
      <c r="AX417" s="14" t="s">
        <v>77</v>
      </c>
      <c r="AY417" s="215" t="s">
        <v>144</v>
      </c>
    </row>
    <row r="418" spans="2:51" s="14" customFormat="1" ht="11.25">
      <c r="B418" s="205"/>
      <c r="C418" s="206"/>
      <c r="D418" s="196" t="s">
        <v>159</v>
      </c>
      <c r="E418" s="207" t="s">
        <v>19</v>
      </c>
      <c r="F418" s="208" t="s">
        <v>433</v>
      </c>
      <c r="G418" s="206"/>
      <c r="H418" s="209">
        <v>3.8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159</v>
      </c>
      <c r="AU418" s="215" t="s">
        <v>155</v>
      </c>
      <c r="AV418" s="14" t="s">
        <v>87</v>
      </c>
      <c r="AW418" s="14" t="s">
        <v>37</v>
      </c>
      <c r="AX418" s="14" t="s">
        <v>77</v>
      </c>
      <c r="AY418" s="215" t="s">
        <v>144</v>
      </c>
    </row>
    <row r="419" spans="2:51" s="14" customFormat="1" ht="11.25">
      <c r="B419" s="205"/>
      <c r="C419" s="206"/>
      <c r="D419" s="196" t="s">
        <v>159</v>
      </c>
      <c r="E419" s="207" t="s">
        <v>19</v>
      </c>
      <c r="F419" s="208" t="s">
        <v>354</v>
      </c>
      <c r="G419" s="206"/>
      <c r="H419" s="209">
        <v>17.87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159</v>
      </c>
      <c r="AU419" s="215" t="s">
        <v>155</v>
      </c>
      <c r="AV419" s="14" t="s">
        <v>87</v>
      </c>
      <c r="AW419" s="14" t="s">
        <v>37</v>
      </c>
      <c r="AX419" s="14" t="s">
        <v>77</v>
      </c>
      <c r="AY419" s="215" t="s">
        <v>144</v>
      </c>
    </row>
    <row r="420" spans="2:51" s="14" customFormat="1" ht="11.25">
      <c r="B420" s="205"/>
      <c r="C420" s="206"/>
      <c r="D420" s="196" t="s">
        <v>159</v>
      </c>
      <c r="E420" s="207" t="s">
        <v>19</v>
      </c>
      <c r="F420" s="208" t="s">
        <v>434</v>
      </c>
      <c r="G420" s="206"/>
      <c r="H420" s="209">
        <v>4.04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159</v>
      </c>
      <c r="AU420" s="215" t="s">
        <v>155</v>
      </c>
      <c r="AV420" s="14" t="s">
        <v>87</v>
      </c>
      <c r="AW420" s="14" t="s">
        <v>37</v>
      </c>
      <c r="AX420" s="14" t="s">
        <v>77</v>
      </c>
      <c r="AY420" s="215" t="s">
        <v>144</v>
      </c>
    </row>
    <row r="421" spans="2:51" s="14" customFormat="1" ht="11.25">
      <c r="B421" s="205"/>
      <c r="C421" s="206"/>
      <c r="D421" s="196" t="s">
        <v>159</v>
      </c>
      <c r="E421" s="207" t="s">
        <v>19</v>
      </c>
      <c r="F421" s="208" t="s">
        <v>435</v>
      </c>
      <c r="G421" s="206"/>
      <c r="H421" s="209">
        <v>3.8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159</v>
      </c>
      <c r="AU421" s="215" t="s">
        <v>155</v>
      </c>
      <c r="AV421" s="14" t="s">
        <v>87</v>
      </c>
      <c r="AW421" s="14" t="s">
        <v>37</v>
      </c>
      <c r="AX421" s="14" t="s">
        <v>77</v>
      </c>
      <c r="AY421" s="215" t="s">
        <v>144</v>
      </c>
    </row>
    <row r="422" spans="2:51" s="14" customFormat="1" ht="11.25">
      <c r="B422" s="205"/>
      <c r="C422" s="206"/>
      <c r="D422" s="196" t="s">
        <v>159</v>
      </c>
      <c r="E422" s="207" t="s">
        <v>19</v>
      </c>
      <c r="F422" s="208" t="s">
        <v>355</v>
      </c>
      <c r="G422" s="206"/>
      <c r="H422" s="209">
        <v>17.89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159</v>
      </c>
      <c r="AU422" s="215" t="s">
        <v>155</v>
      </c>
      <c r="AV422" s="14" t="s">
        <v>87</v>
      </c>
      <c r="AW422" s="14" t="s">
        <v>37</v>
      </c>
      <c r="AX422" s="14" t="s">
        <v>77</v>
      </c>
      <c r="AY422" s="215" t="s">
        <v>144</v>
      </c>
    </row>
    <row r="423" spans="2:51" s="14" customFormat="1" ht="11.25">
      <c r="B423" s="205"/>
      <c r="C423" s="206"/>
      <c r="D423" s="196" t="s">
        <v>159</v>
      </c>
      <c r="E423" s="207" t="s">
        <v>19</v>
      </c>
      <c r="F423" s="208" t="s">
        <v>436</v>
      </c>
      <c r="G423" s="206"/>
      <c r="H423" s="209">
        <v>4.84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159</v>
      </c>
      <c r="AU423" s="215" t="s">
        <v>155</v>
      </c>
      <c r="AV423" s="14" t="s">
        <v>87</v>
      </c>
      <c r="AW423" s="14" t="s">
        <v>37</v>
      </c>
      <c r="AX423" s="14" t="s">
        <v>77</v>
      </c>
      <c r="AY423" s="215" t="s">
        <v>144</v>
      </c>
    </row>
    <row r="424" spans="2:51" s="14" customFormat="1" ht="11.25">
      <c r="B424" s="205"/>
      <c r="C424" s="206"/>
      <c r="D424" s="196" t="s">
        <v>159</v>
      </c>
      <c r="E424" s="207" t="s">
        <v>19</v>
      </c>
      <c r="F424" s="208" t="s">
        <v>437</v>
      </c>
      <c r="G424" s="206"/>
      <c r="H424" s="209">
        <v>3.8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159</v>
      </c>
      <c r="AU424" s="215" t="s">
        <v>155</v>
      </c>
      <c r="AV424" s="14" t="s">
        <v>87</v>
      </c>
      <c r="AW424" s="14" t="s">
        <v>37</v>
      </c>
      <c r="AX424" s="14" t="s">
        <v>77</v>
      </c>
      <c r="AY424" s="215" t="s">
        <v>144</v>
      </c>
    </row>
    <row r="425" spans="2:51" s="14" customFormat="1" ht="11.25">
      <c r="B425" s="205"/>
      <c r="C425" s="206"/>
      <c r="D425" s="196" t="s">
        <v>159</v>
      </c>
      <c r="E425" s="207" t="s">
        <v>19</v>
      </c>
      <c r="F425" s="208" t="s">
        <v>356</v>
      </c>
      <c r="G425" s="206"/>
      <c r="H425" s="209">
        <v>15.96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159</v>
      </c>
      <c r="AU425" s="215" t="s">
        <v>155</v>
      </c>
      <c r="AV425" s="14" t="s">
        <v>87</v>
      </c>
      <c r="AW425" s="14" t="s">
        <v>37</v>
      </c>
      <c r="AX425" s="14" t="s">
        <v>77</v>
      </c>
      <c r="AY425" s="215" t="s">
        <v>144</v>
      </c>
    </row>
    <row r="426" spans="2:51" s="14" customFormat="1" ht="11.25">
      <c r="B426" s="205"/>
      <c r="C426" s="206"/>
      <c r="D426" s="196" t="s">
        <v>159</v>
      </c>
      <c r="E426" s="207" t="s">
        <v>19</v>
      </c>
      <c r="F426" s="208" t="s">
        <v>438</v>
      </c>
      <c r="G426" s="206"/>
      <c r="H426" s="209">
        <v>3.71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159</v>
      </c>
      <c r="AU426" s="215" t="s">
        <v>155</v>
      </c>
      <c r="AV426" s="14" t="s">
        <v>87</v>
      </c>
      <c r="AW426" s="14" t="s">
        <v>37</v>
      </c>
      <c r="AX426" s="14" t="s">
        <v>77</v>
      </c>
      <c r="AY426" s="215" t="s">
        <v>144</v>
      </c>
    </row>
    <row r="427" spans="2:51" s="14" customFormat="1" ht="11.25">
      <c r="B427" s="205"/>
      <c r="C427" s="206"/>
      <c r="D427" s="196" t="s">
        <v>159</v>
      </c>
      <c r="E427" s="207" t="s">
        <v>19</v>
      </c>
      <c r="F427" s="208" t="s">
        <v>439</v>
      </c>
      <c r="G427" s="206"/>
      <c r="H427" s="209">
        <v>2.89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159</v>
      </c>
      <c r="AU427" s="215" t="s">
        <v>155</v>
      </c>
      <c r="AV427" s="14" t="s">
        <v>87</v>
      </c>
      <c r="AW427" s="14" t="s">
        <v>37</v>
      </c>
      <c r="AX427" s="14" t="s">
        <v>77</v>
      </c>
      <c r="AY427" s="215" t="s">
        <v>144</v>
      </c>
    </row>
    <row r="428" spans="2:51" s="14" customFormat="1" ht="11.25">
      <c r="B428" s="205"/>
      <c r="C428" s="206"/>
      <c r="D428" s="196" t="s">
        <v>159</v>
      </c>
      <c r="E428" s="207" t="s">
        <v>19</v>
      </c>
      <c r="F428" s="208" t="s">
        <v>357</v>
      </c>
      <c r="G428" s="206"/>
      <c r="H428" s="209">
        <v>15.22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159</v>
      </c>
      <c r="AU428" s="215" t="s">
        <v>155</v>
      </c>
      <c r="AV428" s="14" t="s">
        <v>87</v>
      </c>
      <c r="AW428" s="14" t="s">
        <v>37</v>
      </c>
      <c r="AX428" s="14" t="s">
        <v>77</v>
      </c>
      <c r="AY428" s="215" t="s">
        <v>144</v>
      </c>
    </row>
    <row r="429" spans="2:51" s="14" customFormat="1" ht="11.25">
      <c r="B429" s="205"/>
      <c r="C429" s="206"/>
      <c r="D429" s="196" t="s">
        <v>159</v>
      </c>
      <c r="E429" s="207" t="s">
        <v>19</v>
      </c>
      <c r="F429" s="208" t="s">
        <v>440</v>
      </c>
      <c r="G429" s="206"/>
      <c r="H429" s="209">
        <v>3.49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159</v>
      </c>
      <c r="AU429" s="215" t="s">
        <v>155</v>
      </c>
      <c r="AV429" s="14" t="s">
        <v>87</v>
      </c>
      <c r="AW429" s="14" t="s">
        <v>37</v>
      </c>
      <c r="AX429" s="14" t="s">
        <v>77</v>
      </c>
      <c r="AY429" s="215" t="s">
        <v>144</v>
      </c>
    </row>
    <row r="430" spans="2:51" s="14" customFormat="1" ht="11.25">
      <c r="B430" s="205"/>
      <c r="C430" s="206"/>
      <c r="D430" s="196" t="s">
        <v>159</v>
      </c>
      <c r="E430" s="207" t="s">
        <v>19</v>
      </c>
      <c r="F430" s="208" t="s">
        <v>441</v>
      </c>
      <c r="G430" s="206"/>
      <c r="H430" s="209">
        <v>4.62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159</v>
      </c>
      <c r="AU430" s="215" t="s">
        <v>155</v>
      </c>
      <c r="AV430" s="14" t="s">
        <v>87</v>
      </c>
      <c r="AW430" s="14" t="s">
        <v>37</v>
      </c>
      <c r="AX430" s="14" t="s">
        <v>77</v>
      </c>
      <c r="AY430" s="215" t="s">
        <v>144</v>
      </c>
    </row>
    <row r="431" spans="2:51" s="14" customFormat="1" ht="11.25">
      <c r="B431" s="205"/>
      <c r="C431" s="206"/>
      <c r="D431" s="196" t="s">
        <v>159</v>
      </c>
      <c r="E431" s="207" t="s">
        <v>19</v>
      </c>
      <c r="F431" s="208" t="s">
        <v>358</v>
      </c>
      <c r="G431" s="206"/>
      <c r="H431" s="209">
        <v>16.7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159</v>
      </c>
      <c r="AU431" s="215" t="s">
        <v>155</v>
      </c>
      <c r="AV431" s="14" t="s">
        <v>87</v>
      </c>
      <c r="AW431" s="14" t="s">
        <v>37</v>
      </c>
      <c r="AX431" s="14" t="s">
        <v>77</v>
      </c>
      <c r="AY431" s="215" t="s">
        <v>144</v>
      </c>
    </row>
    <row r="432" spans="2:51" s="14" customFormat="1" ht="11.25">
      <c r="B432" s="205"/>
      <c r="C432" s="206"/>
      <c r="D432" s="196" t="s">
        <v>159</v>
      </c>
      <c r="E432" s="207" t="s">
        <v>19</v>
      </c>
      <c r="F432" s="208" t="s">
        <v>442</v>
      </c>
      <c r="G432" s="206"/>
      <c r="H432" s="209">
        <v>3.41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159</v>
      </c>
      <c r="AU432" s="215" t="s">
        <v>155</v>
      </c>
      <c r="AV432" s="14" t="s">
        <v>87</v>
      </c>
      <c r="AW432" s="14" t="s">
        <v>37</v>
      </c>
      <c r="AX432" s="14" t="s">
        <v>77</v>
      </c>
      <c r="AY432" s="215" t="s">
        <v>144</v>
      </c>
    </row>
    <row r="433" spans="2:51" s="14" customFormat="1" ht="11.25">
      <c r="B433" s="205"/>
      <c r="C433" s="206"/>
      <c r="D433" s="196" t="s">
        <v>159</v>
      </c>
      <c r="E433" s="207" t="s">
        <v>19</v>
      </c>
      <c r="F433" s="208" t="s">
        <v>443</v>
      </c>
      <c r="G433" s="206"/>
      <c r="H433" s="209">
        <v>3.48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159</v>
      </c>
      <c r="AU433" s="215" t="s">
        <v>155</v>
      </c>
      <c r="AV433" s="14" t="s">
        <v>87</v>
      </c>
      <c r="AW433" s="14" t="s">
        <v>37</v>
      </c>
      <c r="AX433" s="14" t="s">
        <v>77</v>
      </c>
      <c r="AY433" s="215" t="s">
        <v>144</v>
      </c>
    </row>
    <row r="434" spans="2:51" s="14" customFormat="1" ht="11.25">
      <c r="B434" s="205"/>
      <c r="C434" s="206"/>
      <c r="D434" s="196" t="s">
        <v>159</v>
      </c>
      <c r="E434" s="207" t="s">
        <v>19</v>
      </c>
      <c r="F434" s="208" t="s">
        <v>359</v>
      </c>
      <c r="G434" s="206"/>
      <c r="H434" s="209">
        <v>13.76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159</v>
      </c>
      <c r="AU434" s="215" t="s">
        <v>155</v>
      </c>
      <c r="AV434" s="14" t="s">
        <v>87</v>
      </c>
      <c r="AW434" s="14" t="s">
        <v>37</v>
      </c>
      <c r="AX434" s="14" t="s">
        <v>77</v>
      </c>
      <c r="AY434" s="215" t="s">
        <v>144</v>
      </c>
    </row>
    <row r="435" spans="2:51" s="15" customFormat="1" ht="11.25">
      <c r="B435" s="216"/>
      <c r="C435" s="217"/>
      <c r="D435" s="196" t="s">
        <v>159</v>
      </c>
      <c r="E435" s="218" t="s">
        <v>19</v>
      </c>
      <c r="F435" s="219" t="s">
        <v>165</v>
      </c>
      <c r="G435" s="217"/>
      <c r="H435" s="220">
        <v>229.95000000000002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159</v>
      </c>
      <c r="AU435" s="226" t="s">
        <v>155</v>
      </c>
      <c r="AV435" s="15" t="s">
        <v>155</v>
      </c>
      <c r="AW435" s="15" t="s">
        <v>37</v>
      </c>
      <c r="AX435" s="15" t="s">
        <v>77</v>
      </c>
      <c r="AY435" s="226" t="s">
        <v>144</v>
      </c>
    </row>
    <row r="436" spans="2:51" s="13" customFormat="1" ht="11.25">
      <c r="B436" s="194"/>
      <c r="C436" s="195"/>
      <c r="D436" s="196" t="s">
        <v>159</v>
      </c>
      <c r="E436" s="197" t="s">
        <v>19</v>
      </c>
      <c r="F436" s="198" t="s">
        <v>208</v>
      </c>
      <c r="G436" s="195"/>
      <c r="H436" s="197" t="s">
        <v>19</v>
      </c>
      <c r="I436" s="199"/>
      <c r="J436" s="195"/>
      <c r="K436" s="195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159</v>
      </c>
      <c r="AU436" s="204" t="s">
        <v>155</v>
      </c>
      <c r="AV436" s="13" t="s">
        <v>85</v>
      </c>
      <c r="AW436" s="13" t="s">
        <v>37</v>
      </c>
      <c r="AX436" s="13" t="s">
        <v>77</v>
      </c>
      <c r="AY436" s="204" t="s">
        <v>144</v>
      </c>
    </row>
    <row r="437" spans="2:51" s="14" customFormat="1" ht="11.25">
      <c r="B437" s="205"/>
      <c r="C437" s="206"/>
      <c r="D437" s="196" t="s">
        <v>159</v>
      </c>
      <c r="E437" s="207" t="s">
        <v>19</v>
      </c>
      <c r="F437" s="208" t="s">
        <v>444</v>
      </c>
      <c r="G437" s="206"/>
      <c r="H437" s="209">
        <v>2.44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159</v>
      </c>
      <c r="AU437" s="215" t="s">
        <v>155</v>
      </c>
      <c r="AV437" s="14" t="s">
        <v>87</v>
      </c>
      <c r="AW437" s="14" t="s">
        <v>37</v>
      </c>
      <c r="AX437" s="14" t="s">
        <v>77</v>
      </c>
      <c r="AY437" s="215" t="s">
        <v>144</v>
      </c>
    </row>
    <row r="438" spans="2:51" s="14" customFormat="1" ht="11.25">
      <c r="B438" s="205"/>
      <c r="C438" s="206"/>
      <c r="D438" s="196" t="s">
        <v>159</v>
      </c>
      <c r="E438" s="207" t="s">
        <v>19</v>
      </c>
      <c r="F438" s="208" t="s">
        <v>445</v>
      </c>
      <c r="G438" s="206"/>
      <c r="H438" s="209">
        <v>3.62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159</v>
      </c>
      <c r="AU438" s="215" t="s">
        <v>155</v>
      </c>
      <c r="AV438" s="14" t="s">
        <v>87</v>
      </c>
      <c r="AW438" s="14" t="s">
        <v>37</v>
      </c>
      <c r="AX438" s="14" t="s">
        <v>77</v>
      </c>
      <c r="AY438" s="215" t="s">
        <v>144</v>
      </c>
    </row>
    <row r="439" spans="2:51" s="14" customFormat="1" ht="11.25">
      <c r="B439" s="205"/>
      <c r="C439" s="206"/>
      <c r="D439" s="196" t="s">
        <v>159</v>
      </c>
      <c r="E439" s="207" t="s">
        <v>19</v>
      </c>
      <c r="F439" s="208" t="s">
        <v>360</v>
      </c>
      <c r="G439" s="206"/>
      <c r="H439" s="209">
        <v>10.48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159</v>
      </c>
      <c r="AU439" s="215" t="s">
        <v>155</v>
      </c>
      <c r="AV439" s="14" t="s">
        <v>87</v>
      </c>
      <c r="AW439" s="14" t="s">
        <v>37</v>
      </c>
      <c r="AX439" s="14" t="s">
        <v>77</v>
      </c>
      <c r="AY439" s="215" t="s">
        <v>144</v>
      </c>
    </row>
    <row r="440" spans="2:51" s="14" customFormat="1" ht="11.25">
      <c r="B440" s="205"/>
      <c r="C440" s="206"/>
      <c r="D440" s="196" t="s">
        <v>159</v>
      </c>
      <c r="E440" s="207" t="s">
        <v>19</v>
      </c>
      <c r="F440" s="208" t="s">
        <v>446</v>
      </c>
      <c r="G440" s="206"/>
      <c r="H440" s="209">
        <v>3.2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159</v>
      </c>
      <c r="AU440" s="215" t="s">
        <v>155</v>
      </c>
      <c r="AV440" s="14" t="s">
        <v>87</v>
      </c>
      <c r="AW440" s="14" t="s">
        <v>37</v>
      </c>
      <c r="AX440" s="14" t="s">
        <v>77</v>
      </c>
      <c r="AY440" s="215" t="s">
        <v>144</v>
      </c>
    </row>
    <row r="441" spans="2:51" s="14" customFormat="1" ht="11.25">
      <c r="B441" s="205"/>
      <c r="C441" s="206"/>
      <c r="D441" s="196" t="s">
        <v>159</v>
      </c>
      <c r="E441" s="207" t="s">
        <v>19</v>
      </c>
      <c r="F441" s="208" t="s">
        <v>447</v>
      </c>
      <c r="G441" s="206"/>
      <c r="H441" s="209">
        <v>3.84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159</v>
      </c>
      <c r="AU441" s="215" t="s">
        <v>155</v>
      </c>
      <c r="AV441" s="14" t="s">
        <v>87</v>
      </c>
      <c r="AW441" s="14" t="s">
        <v>37</v>
      </c>
      <c r="AX441" s="14" t="s">
        <v>77</v>
      </c>
      <c r="AY441" s="215" t="s">
        <v>144</v>
      </c>
    </row>
    <row r="442" spans="2:51" s="14" customFormat="1" ht="11.25">
      <c r="B442" s="205"/>
      <c r="C442" s="206"/>
      <c r="D442" s="196" t="s">
        <v>159</v>
      </c>
      <c r="E442" s="207" t="s">
        <v>19</v>
      </c>
      <c r="F442" s="208" t="s">
        <v>361</v>
      </c>
      <c r="G442" s="206"/>
      <c r="H442" s="209">
        <v>16.11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159</v>
      </c>
      <c r="AU442" s="215" t="s">
        <v>155</v>
      </c>
      <c r="AV442" s="14" t="s">
        <v>87</v>
      </c>
      <c r="AW442" s="14" t="s">
        <v>37</v>
      </c>
      <c r="AX442" s="14" t="s">
        <v>77</v>
      </c>
      <c r="AY442" s="215" t="s">
        <v>144</v>
      </c>
    </row>
    <row r="443" spans="2:51" s="14" customFormat="1" ht="11.25">
      <c r="B443" s="205"/>
      <c r="C443" s="206"/>
      <c r="D443" s="196" t="s">
        <v>159</v>
      </c>
      <c r="E443" s="207" t="s">
        <v>19</v>
      </c>
      <c r="F443" s="208" t="s">
        <v>448</v>
      </c>
      <c r="G443" s="206"/>
      <c r="H443" s="209">
        <v>3.79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159</v>
      </c>
      <c r="AU443" s="215" t="s">
        <v>155</v>
      </c>
      <c r="AV443" s="14" t="s">
        <v>87</v>
      </c>
      <c r="AW443" s="14" t="s">
        <v>37</v>
      </c>
      <c r="AX443" s="14" t="s">
        <v>77</v>
      </c>
      <c r="AY443" s="215" t="s">
        <v>144</v>
      </c>
    </row>
    <row r="444" spans="2:51" s="14" customFormat="1" ht="11.25">
      <c r="B444" s="205"/>
      <c r="C444" s="206"/>
      <c r="D444" s="196" t="s">
        <v>159</v>
      </c>
      <c r="E444" s="207" t="s">
        <v>19</v>
      </c>
      <c r="F444" s="208" t="s">
        <v>449</v>
      </c>
      <c r="G444" s="206"/>
      <c r="H444" s="209">
        <v>3.22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159</v>
      </c>
      <c r="AU444" s="215" t="s">
        <v>155</v>
      </c>
      <c r="AV444" s="14" t="s">
        <v>87</v>
      </c>
      <c r="AW444" s="14" t="s">
        <v>37</v>
      </c>
      <c r="AX444" s="14" t="s">
        <v>77</v>
      </c>
      <c r="AY444" s="215" t="s">
        <v>144</v>
      </c>
    </row>
    <row r="445" spans="2:51" s="14" customFormat="1" ht="11.25">
      <c r="B445" s="205"/>
      <c r="C445" s="206"/>
      <c r="D445" s="196" t="s">
        <v>159</v>
      </c>
      <c r="E445" s="207" t="s">
        <v>19</v>
      </c>
      <c r="F445" s="208" t="s">
        <v>362</v>
      </c>
      <c r="G445" s="206"/>
      <c r="H445" s="209">
        <v>15.17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159</v>
      </c>
      <c r="AU445" s="215" t="s">
        <v>155</v>
      </c>
      <c r="AV445" s="14" t="s">
        <v>87</v>
      </c>
      <c r="AW445" s="14" t="s">
        <v>37</v>
      </c>
      <c r="AX445" s="14" t="s">
        <v>77</v>
      </c>
      <c r="AY445" s="215" t="s">
        <v>144</v>
      </c>
    </row>
    <row r="446" spans="2:51" s="14" customFormat="1" ht="11.25">
      <c r="B446" s="205"/>
      <c r="C446" s="206"/>
      <c r="D446" s="196" t="s">
        <v>159</v>
      </c>
      <c r="E446" s="207" t="s">
        <v>19</v>
      </c>
      <c r="F446" s="208" t="s">
        <v>450</v>
      </c>
      <c r="G446" s="206"/>
      <c r="H446" s="209">
        <v>4.8499999999999996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159</v>
      </c>
      <c r="AU446" s="215" t="s">
        <v>155</v>
      </c>
      <c r="AV446" s="14" t="s">
        <v>87</v>
      </c>
      <c r="AW446" s="14" t="s">
        <v>37</v>
      </c>
      <c r="AX446" s="14" t="s">
        <v>77</v>
      </c>
      <c r="AY446" s="215" t="s">
        <v>144</v>
      </c>
    </row>
    <row r="447" spans="2:51" s="14" customFormat="1" ht="11.25">
      <c r="B447" s="205"/>
      <c r="C447" s="206"/>
      <c r="D447" s="196" t="s">
        <v>159</v>
      </c>
      <c r="E447" s="207" t="s">
        <v>19</v>
      </c>
      <c r="F447" s="208" t="s">
        <v>451</v>
      </c>
      <c r="G447" s="206"/>
      <c r="H447" s="209">
        <v>3.93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159</v>
      </c>
      <c r="AU447" s="215" t="s">
        <v>155</v>
      </c>
      <c r="AV447" s="14" t="s">
        <v>87</v>
      </c>
      <c r="AW447" s="14" t="s">
        <v>37</v>
      </c>
      <c r="AX447" s="14" t="s">
        <v>77</v>
      </c>
      <c r="AY447" s="215" t="s">
        <v>144</v>
      </c>
    </row>
    <row r="448" spans="2:51" s="14" customFormat="1" ht="11.25">
      <c r="B448" s="205"/>
      <c r="C448" s="206"/>
      <c r="D448" s="196" t="s">
        <v>159</v>
      </c>
      <c r="E448" s="207" t="s">
        <v>19</v>
      </c>
      <c r="F448" s="208" t="s">
        <v>363</v>
      </c>
      <c r="G448" s="206"/>
      <c r="H448" s="209">
        <v>15.96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159</v>
      </c>
      <c r="AU448" s="215" t="s">
        <v>155</v>
      </c>
      <c r="AV448" s="14" t="s">
        <v>87</v>
      </c>
      <c r="AW448" s="14" t="s">
        <v>37</v>
      </c>
      <c r="AX448" s="14" t="s">
        <v>77</v>
      </c>
      <c r="AY448" s="215" t="s">
        <v>144</v>
      </c>
    </row>
    <row r="449" spans="2:51" s="14" customFormat="1" ht="11.25">
      <c r="B449" s="205"/>
      <c r="C449" s="206"/>
      <c r="D449" s="196" t="s">
        <v>159</v>
      </c>
      <c r="E449" s="207" t="s">
        <v>19</v>
      </c>
      <c r="F449" s="208" t="s">
        <v>452</v>
      </c>
      <c r="G449" s="206"/>
      <c r="H449" s="209">
        <v>4.0599999999999996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159</v>
      </c>
      <c r="AU449" s="215" t="s">
        <v>155</v>
      </c>
      <c r="AV449" s="14" t="s">
        <v>87</v>
      </c>
      <c r="AW449" s="14" t="s">
        <v>37</v>
      </c>
      <c r="AX449" s="14" t="s">
        <v>77</v>
      </c>
      <c r="AY449" s="215" t="s">
        <v>144</v>
      </c>
    </row>
    <row r="450" spans="2:51" s="14" customFormat="1" ht="11.25">
      <c r="B450" s="205"/>
      <c r="C450" s="206"/>
      <c r="D450" s="196" t="s">
        <v>159</v>
      </c>
      <c r="E450" s="207" t="s">
        <v>19</v>
      </c>
      <c r="F450" s="208" t="s">
        <v>453</v>
      </c>
      <c r="G450" s="206"/>
      <c r="H450" s="209">
        <v>3.8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159</v>
      </c>
      <c r="AU450" s="215" t="s">
        <v>155</v>
      </c>
      <c r="AV450" s="14" t="s">
        <v>87</v>
      </c>
      <c r="AW450" s="14" t="s">
        <v>37</v>
      </c>
      <c r="AX450" s="14" t="s">
        <v>77</v>
      </c>
      <c r="AY450" s="215" t="s">
        <v>144</v>
      </c>
    </row>
    <row r="451" spans="2:51" s="14" customFormat="1" ht="11.25">
      <c r="B451" s="205"/>
      <c r="C451" s="206"/>
      <c r="D451" s="196" t="s">
        <v>159</v>
      </c>
      <c r="E451" s="207" t="s">
        <v>19</v>
      </c>
      <c r="F451" s="208" t="s">
        <v>364</v>
      </c>
      <c r="G451" s="206"/>
      <c r="H451" s="209">
        <v>17.87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159</v>
      </c>
      <c r="AU451" s="215" t="s">
        <v>155</v>
      </c>
      <c r="AV451" s="14" t="s">
        <v>87</v>
      </c>
      <c r="AW451" s="14" t="s">
        <v>37</v>
      </c>
      <c r="AX451" s="14" t="s">
        <v>77</v>
      </c>
      <c r="AY451" s="215" t="s">
        <v>144</v>
      </c>
    </row>
    <row r="452" spans="2:51" s="14" customFormat="1" ht="11.25">
      <c r="B452" s="205"/>
      <c r="C452" s="206"/>
      <c r="D452" s="196" t="s">
        <v>159</v>
      </c>
      <c r="E452" s="207" t="s">
        <v>19</v>
      </c>
      <c r="F452" s="208" t="s">
        <v>454</v>
      </c>
      <c r="G452" s="206"/>
      <c r="H452" s="209">
        <v>4.04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159</v>
      </c>
      <c r="AU452" s="215" t="s">
        <v>155</v>
      </c>
      <c r="AV452" s="14" t="s">
        <v>87</v>
      </c>
      <c r="AW452" s="14" t="s">
        <v>37</v>
      </c>
      <c r="AX452" s="14" t="s">
        <v>77</v>
      </c>
      <c r="AY452" s="215" t="s">
        <v>144</v>
      </c>
    </row>
    <row r="453" spans="2:51" s="14" customFormat="1" ht="11.25">
      <c r="B453" s="205"/>
      <c r="C453" s="206"/>
      <c r="D453" s="196" t="s">
        <v>159</v>
      </c>
      <c r="E453" s="207" t="s">
        <v>19</v>
      </c>
      <c r="F453" s="208" t="s">
        <v>455</v>
      </c>
      <c r="G453" s="206"/>
      <c r="H453" s="209">
        <v>3.8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159</v>
      </c>
      <c r="AU453" s="215" t="s">
        <v>155</v>
      </c>
      <c r="AV453" s="14" t="s">
        <v>87</v>
      </c>
      <c r="AW453" s="14" t="s">
        <v>37</v>
      </c>
      <c r="AX453" s="14" t="s">
        <v>77</v>
      </c>
      <c r="AY453" s="215" t="s">
        <v>144</v>
      </c>
    </row>
    <row r="454" spans="2:51" s="14" customFormat="1" ht="11.25">
      <c r="B454" s="205"/>
      <c r="C454" s="206"/>
      <c r="D454" s="196" t="s">
        <v>159</v>
      </c>
      <c r="E454" s="207" t="s">
        <v>19</v>
      </c>
      <c r="F454" s="208" t="s">
        <v>365</v>
      </c>
      <c r="G454" s="206"/>
      <c r="H454" s="209">
        <v>17.89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159</v>
      </c>
      <c r="AU454" s="215" t="s">
        <v>155</v>
      </c>
      <c r="AV454" s="14" t="s">
        <v>87</v>
      </c>
      <c r="AW454" s="14" t="s">
        <v>37</v>
      </c>
      <c r="AX454" s="14" t="s">
        <v>77</v>
      </c>
      <c r="AY454" s="215" t="s">
        <v>144</v>
      </c>
    </row>
    <row r="455" spans="2:51" s="14" customFormat="1" ht="11.25">
      <c r="B455" s="205"/>
      <c r="C455" s="206"/>
      <c r="D455" s="196" t="s">
        <v>159</v>
      </c>
      <c r="E455" s="207" t="s">
        <v>19</v>
      </c>
      <c r="F455" s="208" t="s">
        <v>456</v>
      </c>
      <c r="G455" s="206"/>
      <c r="H455" s="209">
        <v>4.84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159</v>
      </c>
      <c r="AU455" s="215" t="s">
        <v>155</v>
      </c>
      <c r="AV455" s="14" t="s">
        <v>87</v>
      </c>
      <c r="AW455" s="14" t="s">
        <v>37</v>
      </c>
      <c r="AX455" s="14" t="s">
        <v>77</v>
      </c>
      <c r="AY455" s="215" t="s">
        <v>144</v>
      </c>
    </row>
    <row r="456" spans="2:51" s="14" customFormat="1" ht="11.25">
      <c r="B456" s="205"/>
      <c r="C456" s="206"/>
      <c r="D456" s="196" t="s">
        <v>159</v>
      </c>
      <c r="E456" s="207" t="s">
        <v>19</v>
      </c>
      <c r="F456" s="208" t="s">
        <v>457</v>
      </c>
      <c r="G456" s="206"/>
      <c r="H456" s="209">
        <v>3.8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159</v>
      </c>
      <c r="AU456" s="215" t="s">
        <v>155</v>
      </c>
      <c r="AV456" s="14" t="s">
        <v>87</v>
      </c>
      <c r="AW456" s="14" t="s">
        <v>37</v>
      </c>
      <c r="AX456" s="14" t="s">
        <v>77</v>
      </c>
      <c r="AY456" s="215" t="s">
        <v>144</v>
      </c>
    </row>
    <row r="457" spans="2:51" s="14" customFormat="1" ht="11.25">
      <c r="B457" s="205"/>
      <c r="C457" s="206"/>
      <c r="D457" s="196" t="s">
        <v>159</v>
      </c>
      <c r="E457" s="207" t="s">
        <v>19</v>
      </c>
      <c r="F457" s="208" t="s">
        <v>366</v>
      </c>
      <c r="G457" s="206"/>
      <c r="H457" s="209">
        <v>15.96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159</v>
      </c>
      <c r="AU457" s="215" t="s">
        <v>155</v>
      </c>
      <c r="AV457" s="14" t="s">
        <v>87</v>
      </c>
      <c r="AW457" s="14" t="s">
        <v>37</v>
      </c>
      <c r="AX457" s="14" t="s">
        <v>77</v>
      </c>
      <c r="AY457" s="215" t="s">
        <v>144</v>
      </c>
    </row>
    <row r="458" spans="2:51" s="14" customFormat="1" ht="11.25">
      <c r="B458" s="205"/>
      <c r="C458" s="206"/>
      <c r="D458" s="196" t="s">
        <v>159</v>
      </c>
      <c r="E458" s="207" t="s">
        <v>19</v>
      </c>
      <c r="F458" s="208" t="s">
        <v>458</v>
      </c>
      <c r="G458" s="206"/>
      <c r="H458" s="209">
        <v>3.71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159</v>
      </c>
      <c r="AU458" s="215" t="s">
        <v>155</v>
      </c>
      <c r="AV458" s="14" t="s">
        <v>87</v>
      </c>
      <c r="AW458" s="14" t="s">
        <v>37</v>
      </c>
      <c r="AX458" s="14" t="s">
        <v>77</v>
      </c>
      <c r="AY458" s="215" t="s">
        <v>144</v>
      </c>
    </row>
    <row r="459" spans="2:51" s="14" customFormat="1" ht="11.25">
      <c r="B459" s="205"/>
      <c r="C459" s="206"/>
      <c r="D459" s="196" t="s">
        <v>159</v>
      </c>
      <c r="E459" s="207" t="s">
        <v>19</v>
      </c>
      <c r="F459" s="208" t="s">
        <v>459</v>
      </c>
      <c r="G459" s="206"/>
      <c r="H459" s="209">
        <v>2.89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159</v>
      </c>
      <c r="AU459" s="215" t="s">
        <v>155</v>
      </c>
      <c r="AV459" s="14" t="s">
        <v>87</v>
      </c>
      <c r="AW459" s="14" t="s">
        <v>37</v>
      </c>
      <c r="AX459" s="14" t="s">
        <v>77</v>
      </c>
      <c r="AY459" s="215" t="s">
        <v>144</v>
      </c>
    </row>
    <row r="460" spans="2:51" s="14" customFormat="1" ht="11.25">
      <c r="B460" s="205"/>
      <c r="C460" s="206"/>
      <c r="D460" s="196" t="s">
        <v>159</v>
      </c>
      <c r="E460" s="207" t="s">
        <v>19</v>
      </c>
      <c r="F460" s="208" t="s">
        <v>367</v>
      </c>
      <c r="G460" s="206"/>
      <c r="H460" s="209">
        <v>15.22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159</v>
      </c>
      <c r="AU460" s="215" t="s">
        <v>155</v>
      </c>
      <c r="AV460" s="14" t="s">
        <v>87</v>
      </c>
      <c r="AW460" s="14" t="s">
        <v>37</v>
      </c>
      <c r="AX460" s="14" t="s">
        <v>77</v>
      </c>
      <c r="AY460" s="215" t="s">
        <v>144</v>
      </c>
    </row>
    <row r="461" spans="2:51" s="14" customFormat="1" ht="11.25">
      <c r="B461" s="205"/>
      <c r="C461" s="206"/>
      <c r="D461" s="196" t="s">
        <v>159</v>
      </c>
      <c r="E461" s="207" t="s">
        <v>19</v>
      </c>
      <c r="F461" s="208" t="s">
        <v>460</v>
      </c>
      <c r="G461" s="206"/>
      <c r="H461" s="209">
        <v>3.49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159</v>
      </c>
      <c r="AU461" s="215" t="s">
        <v>155</v>
      </c>
      <c r="AV461" s="14" t="s">
        <v>87</v>
      </c>
      <c r="AW461" s="14" t="s">
        <v>37</v>
      </c>
      <c r="AX461" s="14" t="s">
        <v>77</v>
      </c>
      <c r="AY461" s="215" t="s">
        <v>144</v>
      </c>
    </row>
    <row r="462" spans="2:51" s="14" customFormat="1" ht="11.25">
      <c r="B462" s="205"/>
      <c r="C462" s="206"/>
      <c r="D462" s="196" t="s">
        <v>159</v>
      </c>
      <c r="E462" s="207" t="s">
        <v>19</v>
      </c>
      <c r="F462" s="208" t="s">
        <v>461</v>
      </c>
      <c r="G462" s="206"/>
      <c r="H462" s="209">
        <v>4.62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159</v>
      </c>
      <c r="AU462" s="215" t="s">
        <v>155</v>
      </c>
      <c r="AV462" s="14" t="s">
        <v>87</v>
      </c>
      <c r="AW462" s="14" t="s">
        <v>37</v>
      </c>
      <c r="AX462" s="14" t="s">
        <v>77</v>
      </c>
      <c r="AY462" s="215" t="s">
        <v>144</v>
      </c>
    </row>
    <row r="463" spans="2:51" s="14" customFormat="1" ht="11.25">
      <c r="B463" s="205"/>
      <c r="C463" s="206"/>
      <c r="D463" s="196" t="s">
        <v>159</v>
      </c>
      <c r="E463" s="207" t="s">
        <v>19</v>
      </c>
      <c r="F463" s="208" t="s">
        <v>368</v>
      </c>
      <c r="G463" s="206"/>
      <c r="H463" s="209">
        <v>16.7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159</v>
      </c>
      <c r="AU463" s="215" t="s">
        <v>155</v>
      </c>
      <c r="AV463" s="14" t="s">
        <v>87</v>
      </c>
      <c r="AW463" s="14" t="s">
        <v>37</v>
      </c>
      <c r="AX463" s="14" t="s">
        <v>77</v>
      </c>
      <c r="AY463" s="215" t="s">
        <v>144</v>
      </c>
    </row>
    <row r="464" spans="2:51" s="14" customFormat="1" ht="11.25">
      <c r="B464" s="205"/>
      <c r="C464" s="206"/>
      <c r="D464" s="196" t="s">
        <v>159</v>
      </c>
      <c r="E464" s="207" t="s">
        <v>19</v>
      </c>
      <c r="F464" s="208" t="s">
        <v>462</v>
      </c>
      <c r="G464" s="206"/>
      <c r="H464" s="209">
        <v>3.41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159</v>
      </c>
      <c r="AU464" s="215" t="s">
        <v>155</v>
      </c>
      <c r="AV464" s="14" t="s">
        <v>87</v>
      </c>
      <c r="AW464" s="14" t="s">
        <v>37</v>
      </c>
      <c r="AX464" s="14" t="s">
        <v>77</v>
      </c>
      <c r="AY464" s="215" t="s">
        <v>144</v>
      </c>
    </row>
    <row r="465" spans="2:51" s="14" customFormat="1" ht="11.25">
      <c r="B465" s="205"/>
      <c r="C465" s="206"/>
      <c r="D465" s="196" t="s">
        <v>159</v>
      </c>
      <c r="E465" s="207" t="s">
        <v>19</v>
      </c>
      <c r="F465" s="208" t="s">
        <v>463</v>
      </c>
      <c r="G465" s="206"/>
      <c r="H465" s="209">
        <v>3.48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159</v>
      </c>
      <c r="AU465" s="215" t="s">
        <v>155</v>
      </c>
      <c r="AV465" s="14" t="s">
        <v>87</v>
      </c>
      <c r="AW465" s="14" t="s">
        <v>37</v>
      </c>
      <c r="AX465" s="14" t="s">
        <v>77</v>
      </c>
      <c r="AY465" s="215" t="s">
        <v>144</v>
      </c>
    </row>
    <row r="466" spans="2:51" s="14" customFormat="1" ht="11.25">
      <c r="B466" s="205"/>
      <c r="C466" s="206"/>
      <c r="D466" s="196" t="s">
        <v>159</v>
      </c>
      <c r="E466" s="207" t="s">
        <v>19</v>
      </c>
      <c r="F466" s="208" t="s">
        <v>369</v>
      </c>
      <c r="G466" s="206"/>
      <c r="H466" s="209">
        <v>13.76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159</v>
      </c>
      <c r="AU466" s="215" t="s">
        <v>155</v>
      </c>
      <c r="AV466" s="14" t="s">
        <v>87</v>
      </c>
      <c r="AW466" s="14" t="s">
        <v>37</v>
      </c>
      <c r="AX466" s="14" t="s">
        <v>77</v>
      </c>
      <c r="AY466" s="215" t="s">
        <v>144</v>
      </c>
    </row>
    <row r="467" spans="2:51" s="15" customFormat="1" ht="11.25">
      <c r="B467" s="216"/>
      <c r="C467" s="217"/>
      <c r="D467" s="196" t="s">
        <v>159</v>
      </c>
      <c r="E467" s="218" t="s">
        <v>19</v>
      </c>
      <c r="F467" s="219" t="s">
        <v>165</v>
      </c>
      <c r="G467" s="217"/>
      <c r="H467" s="220">
        <v>229.95000000000002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159</v>
      </c>
      <c r="AU467" s="226" t="s">
        <v>155</v>
      </c>
      <c r="AV467" s="15" t="s">
        <v>155</v>
      </c>
      <c r="AW467" s="15" t="s">
        <v>37</v>
      </c>
      <c r="AX467" s="15" t="s">
        <v>77</v>
      </c>
      <c r="AY467" s="226" t="s">
        <v>144</v>
      </c>
    </row>
    <row r="468" spans="2:51" s="13" customFormat="1" ht="11.25">
      <c r="B468" s="194"/>
      <c r="C468" s="195"/>
      <c r="D468" s="196" t="s">
        <v>159</v>
      </c>
      <c r="E468" s="197" t="s">
        <v>19</v>
      </c>
      <c r="F468" s="198" t="s">
        <v>229</v>
      </c>
      <c r="G468" s="195"/>
      <c r="H468" s="197" t="s">
        <v>19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159</v>
      </c>
      <c r="AU468" s="204" t="s">
        <v>155</v>
      </c>
      <c r="AV468" s="13" t="s">
        <v>85</v>
      </c>
      <c r="AW468" s="13" t="s">
        <v>37</v>
      </c>
      <c r="AX468" s="13" t="s">
        <v>77</v>
      </c>
      <c r="AY468" s="204" t="s">
        <v>144</v>
      </c>
    </row>
    <row r="469" spans="2:51" s="14" customFormat="1" ht="11.25">
      <c r="B469" s="205"/>
      <c r="C469" s="206"/>
      <c r="D469" s="196" t="s">
        <v>159</v>
      </c>
      <c r="E469" s="207" t="s">
        <v>19</v>
      </c>
      <c r="F469" s="208" t="s">
        <v>464</v>
      </c>
      <c r="G469" s="206"/>
      <c r="H469" s="209">
        <v>2.06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159</v>
      </c>
      <c r="AU469" s="215" t="s">
        <v>155</v>
      </c>
      <c r="AV469" s="14" t="s">
        <v>87</v>
      </c>
      <c r="AW469" s="14" t="s">
        <v>37</v>
      </c>
      <c r="AX469" s="14" t="s">
        <v>77</v>
      </c>
      <c r="AY469" s="215" t="s">
        <v>144</v>
      </c>
    </row>
    <row r="470" spans="2:51" s="14" customFormat="1" ht="11.25">
      <c r="B470" s="205"/>
      <c r="C470" s="206"/>
      <c r="D470" s="196" t="s">
        <v>159</v>
      </c>
      <c r="E470" s="207" t="s">
        <v>19</v>
      </c>
      <c r="F470" s="208" t="s">
        <v>465</v>
      </c>
      <c r="G470" s="206"/>
      <c r="H470" s="209">
        <v>3.46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159</v>
      </c>
      <c r="AU470" s="215" t="s">
        <v>155</v>
      </c>
      <c r="AV470" s="14" t="s">
        <v>87</v>
      </c>
      <c r="AW470" s="14" t="s">
        <v>37</v>
      </c>
      <c r="AX470" s="14" t="s">
        <v>77</v>
      </c>
      <c r="AY470" s="215" t="s">
        <v>144</v>
      </c>
    </row>
    <row r="471" spans="2:51" s="14" customFormat="1" ht="11.25">
      <c r="B471" s="205"/>
      <c r="C471" s="206"/>
      <c r="D471" s="196" t="s">
        <v>159</v>
      </c>
      <c r="E471" s="207" t="s">
        <v>19</v>
      </c>
      <c r="F471" s="208" t="s">
        <v>370</v>
      </c>
      <c r="G471" s="206"/>
      <c r="H471" s="209">
        <v>17.59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159</v>
      </c>
      <c r="AU471" s="215" t="s">
        <v>155</v>
      </c>
      <c r="AV471" s="14" t="s">
        <v>87</v>
      </c>
      <c r="AW471" s="14" t="s">
        <v>37</v>
      </c>
      <c r="AX471" s="14" t="s">
        <v>77</v>
      </c>
      <c r="AY471" s="215" t="s">
        <v>144</v>
      </c>
    </row>
    <row r="472" spans="2:51" s="14" customFormat="1" ht="11.25">
      <c r="B472" s="205"/>
      <c r="C472" s="206"/>
      <c r="D472" s="196" t="s">
        <v>159</v>
      </c>
      <c r="E472" s="207" t="s">
        <v>19</v>
      </c>
      <c r="F472" s="208" t="s">
        <v>466</v>
      </c>
      <c r="G472" s="206"/>
      <c r="H472" s="209">
        <v>2.44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159</v>
      </c>
      <c r="AU472" s="215" t="s">
        <v>155</v>
      </c>
      <c r="AV472" s="14" t="s">
        <v>87</v>
      </c>
      <c r="AW472" s="14" t="s">
        <v>37</v>
      </c>
      <c r="AX472" s="14" t="s">
        <v>77</v>
      </c>
      <c r="AY472" s="215" t="s">
        <v>144</v>
      </c>
    </row>
    <row r="473" spans="2:51" s="14" customFormat="1" ht="11.25">
      <c r="B473" s="205"/>
      <c r="C473" s="206"/>
      <c r="D473" s="196" t="s">
        <v>159</v>
      </c>
      <c r="E473" s="207" t="s">
        <v>19</v>
      </c>
      <c r="F473" s="208" t="s">
        <v>467</v>
      </c>
      <c r="G473" s="206"/>
      <c r="H473" s="209">
        <v>3.62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159</v>
      </c>
      <c r="AU473" s="215" t="s">
        <v>155</v>
      </c>
      <c r="AV473" s="14" t="s">
        <v>87</v>
      </c>
      <c r="AW473" s="14" t="s">
        <v>37</v>
      </c>
      <c r="AX473" s="14" t="s">
        <v>77</v>
      </c>
      <c r="AY473" s="215" t="s">
        <v>144</v>
      </c>
    </row>
    <row r="474" spans="2:51" s="14" customFormat="1" ht="11.25">
      <c r="B474" s="205"/>
      <c r="C474" s="206"/>
      <c r="D474" s="196" t="s">
        <v>159</v>
      </c>
      <c r="E474" s="207" t="s">
        <v>19</v>
      </c>
      <c r="F474" s="208" t="s">
        <v>371</v>
      </c>
      <c r="G474" s="206"/>
      <c r="H474" s="209">
        <v>10.48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159</v>
      </c>
      <c r="AU474" s="215" t="s">
        <v>155</v>
      </c>
      <c r="AV474" s="14" t="s">
        <v>87</v>
      </c>
      <c r="AW474" s="14" t="s">
        <v>37</v>
      </c>
      <c r="AX474" s="14" t="s">
        <v>77</v>
      </c>
      <c r="AY474" s="215" t="s">
        <v>144</v>
      </c>
    </row>
    <row r="475" spans="2:51" s="14" customFormat="1" ht="11.25">
      <c r="B475" s="205"/>
      <c r="C475" s="206"/>
      <c r="D475" s="196" t="s">
        <v>159</v>
      </c>
      <c r="E475" s="207" t="s">
        <v>19</v>
      </c>
      <c r="F475" s="208" t="s">
        <v>468</v>
      </c>
      <c r="G475" s="206"/>
      <c r="H475" s="209">
        <v>3.2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159</v>
      </c>
      <c r="AU475" s="215" t="s">
        <v>155</v>
      </c>
      <c r="AV475" s="14" t="s">
        <v>87</v>
      </c>
      <c r="AW475" s="14" t="s">
        <v>37</v>
      </c>
      <c r="AX475" s="14" t="s">
        <v>77</v>
      </c>
      <c r="AY475" s="215" t="s">
        <v>144</v>
      </c>
    </row>
    <row r="476" spans="2:51" s="14" customFormat="1" ht="11.25">
      <c r="B476" s="205"/>
      <c r="C476" s="206"/>
      <c r="D476" s="196" t="s">
        <v>159</v>
      </c>
      <c r="E476" s="207" t="s">
        <v>19</v>
      </c>
      <c r="F476" s="208" t="s">
        <v>469</v>
      </c>
      <c r="G476" s="206"/>
      <c r="H476" s="209">
        <v>3.84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159</v>
      </c>
      <c r="AU476" s="215" t="s">
        <v>155</v>
      </c>
      <c r="AV476" s="14" t="s">
        <v>87</v>
      </c>
      <c r="AW476" s="14" t="s">
        <v>37</v>
      </c>
      <c r="AX476" s="14" t="s">
        <v>77</v>
      </c>
      <c r="AY476" s="215" t="s">
        <v>144</v>
      </c>
    </row>
    <row r="477" spans="2:51" s="14" customFormat="1" ht="11.25">
      <c r="B477" s="205"/>
      <c r="C477" s="206"/>
      <c r="D477" s="196" t="s">
        <v>159</v>
      </c>
      <c r="E477" s="207" t="s">
        <v>19</v>
      </c>
      <c r="F477" s="208" t="s">
        <v>372</v>
      </c>
      <c r="G477" s="206"/>
      <c r="H477" s="209">
        <v>16.11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159</v>
      </c>
      <c r="AU477" s="215" t="s">
        <v>155</v>
      </c>
      <c r="AV477" s="14" t="s">
        <v>87</v>
      </c>
      <c r="AW477" s="14" t="s">
        <v>37</v>
      </c>
      <c r="AX477" s="14" t="s">
        <v>77</v>
      </c>
      <c r="AY477" s="215" t="s">
        <v>144</v>
      </c>
    </row>
    <row r="478" spans="2:51" s="14" customFormat="1" ht="11.25">
      <c r="B478" s="205"/>
      <c r="C478" s="206"/>
      <c r="D478" s="196" t="s">
        <v>159</v>
      </c>
      <c r="E478" s="207" t="s">
        <v>19</v>
      </c>
      <c r="F478" s="208" t="s">
        <v>470</v>
      </c>
      <c r="G478" s="206"/>
      <c r="H478" s="209">
        <v>3.79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159</v>
      </c>
      <c r="AU478" s="215" t="s">
        <v>155</v>
      </c>
      <c r="AV478" s="14" t="s">
        <v>87</v>
      </c>
      <c r="AW478" s="14" t="s">
        <v>37</v>
      </c>
      <c r="AX478" s="14" t="s">
        <v>77</v>
      </c>
      <c r="AY478" s="215" t="s">
        <v>144</v>
      </c>
    </row>
    <row r="479" spans="2:51" s="14" customFormat="1" ht="11.25">
      <c r="B479" s="205"/>
      <c r="C479" s="206"/>
      <c r="D479" s="196" t="s">
        <v>159</v>
      </c>
      <c r="E479" s="207" t="s">
        <v>19</v>
      </c>
      <c r="F479" s="208" t="s">
        <v>471</v>
      </c>
      <c r="G479" s="206"/>
      <c r="H479" s="209">
        <v>3.22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159</v>
      </c>
      <c r="AU479" s="215" t="s">
        <v>155</v>
      </c>
      <c r="AV479" s="14" t="s">
        <v>87</v>
      </c>
      <c r="AW479" s="14" t="s">
        <v>37</v>
      </c>
      <c r="AX479" s="14" t="s">
        <v>77</v>
      </c>
      <c r="AY479" s="215" t="s">
        <v>144</v>
      </c>
    </row>
    <row r="480" spans="2:51" s="14" customFormat="1" ht="11.25">
      <c r="B480" s="205"/>
      <c r="C480" s="206"/>
      <c r="D480" s="196" t="s">
        <v>159</v>
      </c>
      <c r="E480" s="207" t="s">
        <v>19</v>
      </c>
      <c r="F480" s="208" t="s">
        <v>373</v>
      </c>
      <c r="G480" s="206"/>
      <c r="H480" s="209">
        <v>15.17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159</v>
      </c>
      <c r="AU480" s="215" t="s">
        <v>155</v>
      </c>
      <c r="AV480" s="14" t="s">
        <v>87</v>
      </c>
      <c r="AW480" s="14" t="s">
        <v>37</v>
      </c>
      <c r="AX480" s="14" t="s">
        <v>77</v>
      </c>
      <c r="AY480" s="215" t="s">
        <v>144</v>
      </c>
    </row>
    <row r="481" spans="2:51" s="14" customFormat="1" ht="11.25">
      <c r="B481" s="205"/>
      <c r="C481" s="206"/>
      <c r="D481" s="196" t="s">
        <v>159</v>
      </c>
      <c r="E481" s="207" t="s">
        <v>19</v>
      </c>
      <c r="F481" s="208" t="s">
        <v>472</v>
      </c>
      <c r="G481" s="206"/>
      <c r="H481" s="209">
        <v>4.8499999999999996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159</v>
      </c>
      <c r="AU481" s="215" t="s">
        <v>155</v>
      </c>
      <c r="AV481" s="14" t="s">
        <v>87</v>
      </c>
      <c r="AW481" s="14" t="s">
        <v>37</v>
      </c>
      <c r="AX481" s="14" t="s">
        <v>77</v>
      </c>
      <c r="AY481" s="215" t="s">
        <v>144</v>
      </c>
    </row>
    <row r="482" spans="2:51" s="14" customFormat="1" ht="11.25">
      <c r="B482" s="205"/>
      <c r="C482" s="206"/>
      <c r="D482" s="196" t="s">
        <v>159</v>
      </c>
      <c r="E482" s="207" t="s">
        <v>19</v>
      </c>
      <c r="F482" s="208" t="s">
        <v>473</v>
      </c>
      <c r="G482" s="206"/>
      <c r="H482" s="209">
        <v>3.93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159</v>
      </c>
      <c r="AU482" s="215" t="s">
        <v>155</v>
      </c>
      <c r="AV482" s="14" t="s">
        <v>87</v>
      </c>
      <c r="AW482" s="14" t="s">
        <v>37</v>
      </c>
      <c r="AX482" s="14" t="s">
        <v>77</v>
      </c>
      <c r="AY482" s="215" t="s">
        <v>144</v>
      </c>
    </row>
    <row r="483" spans="2:51" s="14" customFormat="1" ht="11.25">
      <c r="B483" s="205"/>
      <c r="C483" s="206"/>
      <c r="D483" s="196" t="s">
        <v>159</v>
      </c>
      <c r="E483" s="207" t="s">
        <v>19</v>
      </c>
      <c r="F483" s="208" t="s">
        <v>374</v>
      </c>
      <c r="G483" s="206"/>
      <c r="H483" s="209">
        <v>15.96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159</v>
      </c>
      <c r="AU483" s="215" t="s">
        <v>155</v>
      </c>
      <c r="AV483" s="14" t="s">
        <v>87</v>
      </c>
      <c r="AW483" s="14" t="s">
        <v>37</v>
      </c>
      <c r="AX483" s="14" t="s">
        <v>77</v>
      </c>
      <c r="AY483" s="215" t="s">
        <v>144</v>
      </c>
    </row>
    <row r="484" spans="2:51" s="14" customFormat="1" ht="11.25">
      <c r="B484" s="205"/>
      <c r="C484" s="206"/>
      <c r="D484" s="196" t="s">
        <v>159</v>
      </c>
      <c r="E484" s="207" t="s">
        <v>19</v>
      </c>
      <c r="F484" s="208" t="s">
        <v>474</v>
      </c>
      <c r="G484" s="206"/>
      <c r="H484" s="209">
        <v>4.0599999999999996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159</v>
      </c>
      <c r="AU484" s="215" t="s">
        <v>155</v>
      </c>
      <c r="AV484" s="14" t="s">
        <v>87</v>
      </c>
      <c r="AW484" s="14" t="s">
        <v>37</v>
      </c>
      <c r="AX484" s="14" t="s">
        <v>77</v>
      </c>
      <c r="AY484" s="215" t="s">
        <v>144</v>
      </c>
    </row>
    <row r="485" spans="2:51" s="14" customFormat="1" ht="11.25">
      <c r="B485" s="205"/>
      <c r="C485" s="206"/>
      <c r="D485" s="196" t="s">
        <v>159</v>
      </c>
      <c r="E485" s="207" t="s">
        <v>19</v>
      </c>
      <c r="F485" s="208" t="s">
        <v>475</v>
      </c>
      <c r="G485" s="206"/>
      <c r="H485" s="209">
        <v>3.8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159</v>
      </c>
      <c r="AU485" s="215" t="s">
        <v>155</v>
      </c>
      <c r="AV485" s="14" t="s">
        <v>87</v>
      </c>
      <c r="AW485" s="14" t="s">
        <v>37</v>
      </c>
      <c r="AX485" s="14" t="s">
        <v>77</v>
      </c>
      <c r="AY485" s="215" t="s">
        <v>144</v>
      </c>
    </row>
    <row r="486" spans="2:51" s="14" customFormat="1" ht="11.25">
      <c r="B486" s="205"/>
      <c r="C486" s="206"/>
      <c r="D486" s="196" t="s">
        <v>159</v>
      </c>
      <c r="E486" s="207" t="s">
        <v>19</v>
      </c>
      <c r="F486" s="208" t="s">
        <v>375</v>
      </c>
      <c r="G486" s="206"/>
      <c r="H486" s="209">
        <v>17.87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159</v>
      </c>
      <c r="AU486" s="215" t="s">
        <v>155</v>
      </c>
      <c r="AV486" s="14" t="s">
        <v>87</v>
      </c>
      <c r="AW486" s="14" t="s">
        <v>37</v>
      </c>
      <c r="AX486" s="14" t="s">
        <v>77</v>
      </c>
      <c r="AY486" s="215" t="s">
        <v>144</v>
      </c>
    </row>
    <row r="487" spans="2:51" s="14" customFormat="1" ht="11.25">
      <c r="B487" s="205"/>
      <c r="C487" s="206"/>
      <c r="D487" s="196" t="s">
        <v>159</v>
      </c>
      <c r="E487" s="207" t="s">
        <v>19</v>
      </c>
      <c r="F487" s="208" t="s">
        <v>476</v>
      </c>
      <c r="G487" s="206"/>
      <c r="H487" s="209">
        <v>4.04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159</v>
      </c>
      <c r="AU487" s="215" t="s">
        <v>155</v>
      </c>
      <c r="AV487" s="14" t="s">
        <v>87</v>
      </c>
      <c r="AW487" s="14" t="s">
        <v>37</v>
      </c>
      <c r="AX487" s="14" t="s">
        <v>77</v>
      </c>
      <c r="AY487" s="215" t="s">
        <v>144</v>
      </c>
    </row>
    <row r="488" spans="2:51" s="14" customFormat="1" ht="11.25">
      <c r="B488" s="205"/>
      <c r="C488" s="206"/>
      <c r="D488" s="196" t="s">
        <v>159</v>
      </c>
      <c r="E488" s="207" t="s">
        <v>19</v>
      </c>
      <c r="F488" s="208" t="s">
        <v>477</v>
      </c>
      <c r="G488" s="206"/>
      <c r="H488" s="209">
        <v>3.8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159</v>
      </c>
      <c r="AU488" s="215" t="s">
        <v>155</v>
      </c>
      <c r="AV488" s="14" t="s">
        <v>87</v>
      </c>
      <c r="AW488" s="14" t="s">
        <v>37</v>
      </c>
      <c r="AX488" s="14" t="s">
        <v>77</v>
      </c>
      <c r="AY488" s="215" t="s">
        <v>144</v>
      </c>
    </row>
    <row r="489" spans="2:51" s="14" customFormat="1" ht="11.25">
      <c r="B489" s="205"/>
      <c r="C489" s="206"/>
      <c r="D489" s="196" t="s">
        <v>159</v>
      </c>
      <c r="E489" s="207" t="s">
        <v>19</v>
      </c>
      <c r="F489" s="208" t="s">
        <v>376</v>
      </c>
      <c r="G489" s="206"/>
      <c r="H489" s="209">
        <v>17.89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159</v>
      </c>
      <c r="AU489" s="215" t="s">
        <v>155</v>
      </c>
      <c r="AV489" s="14" t="s">
        <v>87</v>
      </c>
      <c r="AW489" s="14" t="s">
        <v>37</v>
      </c>
      <c r="AX489" s="14" t="s">
        <v>77</v>
      </c>
      <c r="AY489" s="215" t="s">
        <v>144</v>
      </c>
    </row>
    <row r="490" spans="2:51" s="14" customFormat="1" ht="11.25">
      <c r="B490" s="205"/>
      <c r="C490" s="206"/>
      <c r="D490" s="196" t="s">
        <v>159</v>
      </c>
      <c r="E490" s="207" t="s">
        <v>19</v>
      </c>
      <c r="F490" s="208" t="s">
        <v>478</v>
      </c>
      <c r="G490" s="206"/>
      <c r="H490" s="209">
        <v>4.84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159</v>
      </c>
      <c r="AU490" s="215" t="s">
        <v>155</v>
      </c>
      <c r="AV490" s="14" t="s">
        <v>87</v>
      </c>
      <c r="AW490" s="14" t="s">
        <v>37</v>
      </c>
      <c r="AX490" s="14" t="s">
        <v>77</v>
      </c>
      <c r="AY490" s="215" t="s">
        <v>144</v>
      </c>
    </row>
    <row r="491" spans="2:51" s="14" customFormat="1" ht="11.25">
      <c r="B491" s="205"/>
      <c r="C491" s="206"/>
      <c r="D491" s="196" t="s">
        <v>159</v>
      </c>
      <c r="E491" s="207" t="s">
        <v>19</v>
      </c>
      <c r="F491" s="208" t="s">
        <v>479</v>
      </c>
      <c r="G491" s="206"/>
      <c r="H491" s="209">
        <v>3.8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159</v>
      </c>
      <c r="AU491" s="215" t="s">
        <v>155</v>
      </c>
      <c r="AV491" s="14" t="s">
        <v>87</v>
      </c>
      <c r="AW491" s="14" t="s">
        <v>37</v>
      </c>
      <c r="AX491" s="14" t="s">
        <v>77</v>
      </c>
      <c r="AY491" s="215" t="s">
        <v>144</v>
      </c>
    </row>
    <row r="492" spans="2:51" s="14" customFormat="1" ht="11.25">
      <c r="B492" s="205"/>
      <c r="C492" s="206"/>
      <c r="D492" s="196" t="s">
        <v>159</v>
      </c>
      <c r="E492" s="207" t="s">
        <v>19</v>
      </c>
      <c r="F492" s="208" t="s">
        <v>377</v>
      </c>
      <c r="G492" s="206"/>
      <c r="H492" s="209">
        <v>15.96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159</v>
      </c>
      <c r="AU492" s="215" t="s">
        <v>155</v>
      </c>
      <c r="AV492" s="14" t="s">
        <v>87</v>
      </c>
      <c r="AW492" s="14" t="s">
        <v>37</v>
      </c>
      <c r="AX492" s="14" t="s">
        <v>77</v>
      </c>
      <c r="AY492" s="215" t="s">
        <v>144</v>
      </c>
    </row>
    <row r="493" spans="2:51" s="14" customFormat="1" ht="11.25">
      <c r="B493" s="205"/>
      <c r="C493" s="206"/>
      <c r="D493" s="196" t="s">
        <v>159</v>
      </c>
      <c r="E493" s="207" t="s">
        <v>19</v>
      </c>
      <c r="F493" s="208" t="s">
        <v>480</v>
      </c>
      <c r="G493" s="206"/>
      <c r="H493" s="209">
        <v>3.71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159</v>
      </c>
      <c r="AU493" s="215" t="s">
        <v>155</v>
      </c>
      <c r="AV493" s="14" t="s">
        <v>87</v>
      </c>
      <c r="AW493" s="14" t="s">
        <v>37</v>
      </c>
      <c r="AX493" s="14" t="s">
        <v>77</v>
      </c>
      <c r="AY493" s="215" t="s">
        <v>144</v>
      </c>
    </row>
    <row r="494" spans="2:51" s="14" customFormat="1" ht="11.25">
      <c r="B494" s="205"/>
      <c r="C494" s="206"/>
      <c r="D494" s="196" t="s">
        <v>159</v>
      </c>
      <c r="E494" s="207" t="s">
        <v>19</v>
      </c>
      <c r="F494" s="208" t="s">
        <v>481</v>
      </c>
      <c r="G494" s="206"/>
      <c r="H494" s="209">
        <v>2.89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159</v>
      </c>
      <c r="AU494" s="215" t="s">
        <v>155</v>
      </c>
      <c r="AV494" s="14" t="s">
        <v>87</v>
      </c>
      <c r="AW494" s="14" t="s">
        <v>37</v>
      </c>
      <c r="AX494" s="14" t="s">
        <v>77</v>
      </c>
      <c r="AY494" s="215" t="s">
        <v>144</v>
      </c>
    </row>
    <row r="495" spans="2:51" s="14" customFormat="1" ht="11.25">
      <c r="B495" s="205"/>
      <c r="C495" s="206"/>
      <c r="D495" s="196" t="s">
        <v>159</v>
      </c>
      <c r="E495" s="207" t="s">
        <v>19</v>
      </c>
      <c r="F495" s="208" t="s">
        <v>378</v>
      </c>
      <c r="G495" s="206"/>
      <c r="H495" s="209">
        <v>15.22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159</v>
      </c>
      <c r="AU495" s="215" t="s">
        <v>155</v>
      </c>
      <c r="AV495" s="14" t="s">
        <v>87</v>
      </c>
      <c r="AW495" s="14" t="s">
        <v>37</v>
      </c>
      <c r="AX495" s="14" t="s">
        <v>77</v>
      </c>
      <c r="AY495" s="215" t="s">
        <v>144</v>
      </c>
    </row>
    <row r="496" spans="2:51" s="14" customFormat="1" ht="11.25">
      <c r="B496" s="205"/>
      <c r="C496" s="206"/>
      <c r="D496" s="196" t="s">
        <v>159</v>
      </c>
      <c r="E496" s="207" t="s">
        <v>19</v>
      </c>
      <c r="F496" s="208" t="s">
        <v>482</v>
      </c>
      <c r="G496" s="206"/>
      <c r="H496" s="209">
        <v>3.49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159</v>
      </c>
      <c r="AU496" s="215" t="s">
        <v>155</v>
      </c>
      <c r="AV496" s="14" t="s">
        <v>87</v>
      </c>
      <c r="AW496" s="14" t="s">
        <v>37</v>
      </c>
      <c r="AX496" s="14" t="s">
        <v>77</v>
      </c>
      <c r="AY496" s="215" t="s">
        <v>144</v>
      </c>
    </row>
    <row r="497" spans="2:51" s="14" customFormat="1" ht="11.25">
      <c r="B497" s="205"/>
      <c r="C497" s="206"/>
      <c r="D497" s="196" t="s">
        <v>159</v>
      </c>
      <c r="E497" s="207" t="s">
        <v>19</v>
      </c>
      <c r="F497" s="208" t="s">
        <v>483</v>
      </c>
      <c r="G497" s="206"/>
      <c r="H497" s="209">
        <v>4.62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159</v>
      </c>
      <c r="AU497" s="215" t="s">
        <v>155</v>
      </c>
      <c r="AV497" s="14" t="s">
        <v>87</v>
      </c>
      <c r="AW497" s="14" t="s">
        <v>37</v>
      </c>
      <c r="AX497" s="14" t="s">
        <v>77</v>
      </c>
      <c r="AY497" s="215" t="s">
        <v>144</v>
      </c>
    </row>
    <row r="498" spans="2:51" s="14" customFormat="1" ht="11.25">
      <c r="B498" s="205"/>
      <c r="C498" s="206"/>
      <c r="D498" s="196" t="s">
        <v>159</v>
      </c>
      <c r="E498" s="207" t="s">
        <v>19</v>
      </c>
      <c r="F498" s="208" t="s">
        <v>379</v>
      </c>
      <c r="G498" s="206"/>
      <c r="H498" s="209">
        <v>16.7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159</v>
      </c>
      <c r="AU498" s="215" t="s">
        <v>155</v>
      </c>
      <c r="AV498" s="14" t="s">
        <v>87</v>
      </c>
      <c r="AW498" s="14" t="s">
        <v>37</v>
      </c>
      <c r="AX498" s="14" t="s">
        <v>77</v>
      </c>
      <c r="AY498" s="215" t="s">
        <v>144</v>
      </c>
    </row>
    <row r="499" spans="2:51" s="14" customFormat="1" ht="11.25">
      <c r="B499" s="205"/>
      <c r="C499" s="206"/>
      <c r="D499" s="196" t="s">
        <v>159</v>
      </c>
      <c r="E499" s="207" t="s">
        <v>19</v>
      </c>
      <c r="F499" s="208" t="s">
        <v>484</v>
      </c>
      <c r="G499" s="206"/>
      <c r="H499" s="209">
        <v>3.41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159</v>
      </c>
      <c r="AU499" s="215" t="s">
        <v>155</v>
      </c>
      <c r="AV499" s="14" t="s">
        <v>87</v>
      </c>
      <c r="AW499" s="14" t="s">
        <v>37</v>
      </c>
      <c r="AX499" s="14" t="s">
        <v>77</v>
      </c>
      <c r="AY499" s="215" t="s">
        <v>144</v>
      </c>
    </row>
    <row r="500" spans="2:51" s="14" customFormat="1" ht="11.25">
      <c r="B500" s="205"/>
      <c r="C500" s="206"/>
      <c r="D500" s="196" t="s">
        <v>159</v>
      </c>
      <c r="E500" s="207" t="s">
        <v>19</v>
      </c>
      <c r="F500" s="208" t="s">
        <v>485</v>
      </c>
      <c r="G500" s="206"/>
      <c r="H500" s="209">
        <v>3.48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159</v>
      </c>
      <c r="AU500" s="215" t="s">
        <v>155</v>
      </c>
      <c r="AV500" s="14" t="s">
        <v>87</v>
      </c>
      <c r="AW500" s="14" t="s">
        <v>37</v>
      </c>
      <c r="AX500" s="14" t="s">
        <v>77</v>
      </c>
      <c r="AY500" s="215" t="s">
        <v>144</v>
      </c>
    </row>
    <row r="501" spans="2:51" s="14" customFormat="1" ht="11.25">
      <c r="B501" s="205"/>
      <c r="C501" s="206"/>
      <c r="D501" s="196" t="s">
        <v>159</v>
      </c>
      <c r="E501" s="207" t="s">
        <v>19</v>
      </c>
      <c r="F501" s="208" t="s">
        <v>380</v>
      </c>
      <c r="G501" s="206"/>
      <c r="H501" s="209">
        <v>13.76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159</v>
      </c>
      <c r="AU501" s="215" t="s">
        <v>155</v>
      </c>
      <c r="AV501" s="14" t="s">
        <v>87</v>
      </c>
      <c r="AW501" s="14" t="s">
        <v>37</v>
      </c>
      <c r="AX501" s="14" t="s">
        <v>77</v>
      </c>
      <c r="AY501" s="215" t="s">
        <v>144</v>
      </c>
    </row>
    <row r="502" spans="2:51" s="15" customFormat="1" ht="11.25">
      <c r="B502" s="216"/>
      <c r="C502" s="217"/>
      <c r="D502" s="196" t="s">
        <v>159</v>
      </c>
      <c r="E502" s="218" t="s">
        <v>19</v>
      </c>
      <c r="F502" s="219" t="s">
        <v>165</v>
      </c>
      <c r="G502" s="217"/>
      <c r="H502" s="220">
        <v>253.06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159</v>
      </c>
      <c r="AU502" s="226" t="s">
        <v>155</v>
      </c>
      <c r="AV502" s="15" t="s">
        <v>155</v>
      </c>
      <c r="AW502" s="15" t="s">
        <v>37</v>
      </c>
      <c r="AX502" s="15" t="s">
        <v>77</v>
      </c>
      <c r="AY502" s="226" t="s">
        <v>144</v>
      </c>
    </row>
    <row r="503" spans="2:51" s="13" customFormat="1" ht="11.25">
      <c r="B503" s="194"/>
      <c r="C503" s="195"/>
      <c r="D503" s="196" t="s">
        <v>159</v>
      </c>
      <c r="E503" s="197" t="s">
        <v>19</v>
      </c>
      <c r="F503" s="198" t="s">
        <v>252</v>
      </c>
      <c r="G503" s="195"/>
      <c r="H503" s="197" t="s">
        <v>19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159</v>
      </c>
      <c r="AU503" s="204" t="s">
        <v>155</v>
      </c>
      <c r="AV503" s="13" t="s">
        <v>85</v>
      </c>
      <c r="AW503" s="13" t="s">
        <v>37</v>
      </c>
      <c r="AX503" s="13" t="s">
        <v>77</v>
      </c>
      <c r="AY503" s="204" t="s">
        <v>144</v>
      </c>
    </row>
    <row r="504" spans="2:51" s="14" customFormat="1" ht="11.25">
      <c r="B504" s="205"/>
      <c r="C504" s="206"/>
      <c r="D504" s="196" t="s">
        <v>159</v>
      </c>
      <c r="E504" s="207" t="s">
        <v>19</v>
      </c>
      <c r="F504" s="208" t="s">
        <v>486</v>
      </c>
      <c r="G504" s="206"/>
      <c r="H504" s="209">
        <v>2.06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159</v>
      </c>
      <c r="AU504" s="215" t="s">
        <v>155</v>
      </c>
      <c r="AV504" s="14" t="s">
        <v>87</v>
      </c>
      <c r="AW504" s="14" t="s">
        <v>37</v>
      </c>
      <c r="AX504" s="14" t="s">
        <v>77</v>
      </c>
      <c r="AY504" s="215" t="s">
        <v>144</v>
      </c>
    </row>
    <row r="505" spans="2:51" s="14" customFormat="1" ht="11.25">
      <c r="B505" s="205"/>
      <c r="C505" s="206"/>
      <c r="D505" s="196" t="s">
        <v>159</v>
      </c>
      <c r="E505" s="207" t="s">
        <v>19</v>
      </c>
      <c r="F505" s="208" t="s">
        <v>487</v>
      </c>
      <c r="G505" s="206"/>
      <c r="H505" s="209">
        <v>3.46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159</v>
      </c>
      <c r="AU505" s="215" t="s">
        <v>155</v>
      </c>
      <c r="AV505" s="14" t="s">
        <v>87</v>
      </c>
      <c r="AW505" s="14" t="s">
        <v>37</v>
      </c>
      <c r="AX505" s="14" t="s">
        <v>77</v>
      </c>
      <c r="AY505" s="215" t="s">
        <v>144</v>
      </c>
    </row>
    <row r="506" spans="2:51" s="14" customFormat="1" ht="11.25">
      <c r="B506" s="205"/>
      <c r="C506" s="206"/>
      <c r="D506" s="196" t="s">
        <v>159</v>
      </c>
      <c r="E506" s="207" t="s">
        <v>19</v>
      </c>
      <c r="F506" s="208" t="s">
        <v>381</v>
      </c>
      <c r="G506" s="206"/>
      <c r="H506" s="209">
        <v>17.59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159</v>
      </c>
      <c r="AU506" s="215" t="s">
        <v>155</v>
      </c>
      <c r="AV506" s="14" t="s">
        <v>87</v>
      </c>
      <c r="AW506" s="14" t="s">
        <v>37</v>
      </c>
      <c r="AX506" s="14" t="s">
        <v>77</v>
      </c>
      <c r="AY506" s="215" t="s">
        <v>144</v>
      </c>
    </row>
    <row r="507" spans="2:51" s="14" customFormat="1" ht="11.25">
      <c r="B507" s="205"/>
      <c r="C507" s="206"/>
      <c r="D507" s="196" t="s">
        <v>159</v>
      </c>
      <c r="E507" s="207" t="s">
        <v>19</v>
      </c>
      <c r="F507" s="208" t="s">
        <v>488</v>
      </c>
      <c r="G507" s="206"/>
      <c r="H507" s="209">
        <v>2.44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159</v>
      </c>
      <c r="AU507" s="215" t="s">
        <v>155</v>
      </c>
      <c r="AV507" s="14" t="s">
        <v>87</v>
      </c>
      <c r="AW507" s="14" t="s">
        <v>37</v>
      </c>
      <c r="AX507" s="14" t="s">
        <v>77</v>
      </c>
      <c r="AY507" s="215" t="s">
        <v>144</v>
      </c>
    </row>
    <row r="508" spans="2:51" s="14" customFormat="1" ht="11.25">
      <c r="B508" s="205"/>
      <c r="C508" s="206"/>
      <c r="D508" s="196" t="s">
        <v>159</v>
      </c>
      <c r="E508" s="207" t="s">
        <v>19</v>
      </c>
      <c r="F508" s="208" t="s">
        <v>489</v>
      </c>
      <c r="G508" s="206"/>
      <c r="H508" s="209">
        <v>3.62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159</v>
      </c>
      <c r="AU508" s="215" t="s">
        <v>155</v>
      </c>
      <c r="AV508" s="14" t="s">
        <v>87</v>
      </c>
      <c r="AW508" s="14" t="s">
        <v>37</v>
      </c>
      <c r="AX508" s="14" t="s">
        <v>77</v>
      </c>
      <c r="AY508" s="215" t="s">
        <v>144</v>
      </c>
    </row>
    <row r="509" spans="2:51" s="14" customFormat="1" ht="11.25">
      <c r="B509" s="205"/>
      <c r="C509" s="206"/>
      <c r="D509" s="196" t="s">
        <v>159</v>
      </c>
      <c r="E509" s="207" t="s">
        <v>19</v>
      </c>
      <c r="F509" s="208" t="s">
        <v>382</v>
      </c>
      <c r="G509" s="206"/>
      <c r="H509" s="209">
        <v>10.48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159</v>
      </c>
      <c r="AU509" s="215" t="s">
        <v>155</v>
      </c>
      <c r="AV509" s="14" t="s">
        <v>87</v>
      </c>
      <c r="AW509" s="14" t="s">
        <v>37</v>
      </c>
      <c r="AX509" s="14" t="s">
        <v>77</v>
      </c>
      <c r="AY509" s="215" t="s">
        <v>144</v>
      </c>
    </row>
    <row r="510" spans="2:51" s="14" customFormat="1" ht="11.25">
      <c r="B510" s="205"/>
      <c r="C510" s="206"/>
      <c r="D510" s="196" t="s">
        <v>159</v>
      </c>
      <c r="E510" s="207" t="s">
        <v>19</v>
      </c>
      <c r="F510" s="208" t="s">
        <v>490</v>
      </c>
      <c r="G510" s="206"/>
      <c r="H510" s="209">
        <v>3.2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159</v>
      </c>
      <c r="AU510" s="215" t="s">
        <v>155</v>
      </c>
      <c r="AV510" s="14" t="s">
        <v>87</v>
      </c>
      <c r="AW510" s="14" t="s">
        <v>37</v>
      </c>
      <c r="AX510" s="14" t="s">
        <v>77</v>
      </c>
      <c r="AY510" s="215" t="s">
        <v>144</v>
      </c>
    </row>
    <row r="511" spans="2:51" s="14" customFormat="1" ht="11.25">
      <c r="B511" s="205"/>
      <c r="C511" s="206"/>
      <c r="D511" s="196" t="s">
        <v>159</v>
      </c>
      <c r="E511" s="207" t="s">
        <v>19</v>
      </c>
      <c r="F511" s="208" t="s">
        <v>491</v>
      </c>
      <c r="G511" s="206"/>
      <c r="H511" s="209">
        <v>3.84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159</v>
      </c>
      <c r="AU511" s="215" t="s">
        <v>155</v>
      </c>
      <c r="AV511" s="14" t="s">
        <v>87</v>
      </c>
      <c r="AW511" s="14" t="s">
        <v>37</v>
      </c>
      <c r="AX511" s="14" t="s">
        <v>77</v>
      </c>
      <c r="AY511" s="215" t="s">
        <v>144</v>
      </c>
    </row>
    <row r="512" spans="2:51" s="14" customFormat="1" ht="11.25">
      <c r="B512" s="205"/>
      <c r="C512" s="206"/>
      <c r="D512" s="196" t="s">
        <v>159</v>
      </c>
      <c r="E512" s="207" t="s">
        <v>19</v>
      </c>
      <c r="F512" s="208" t="s">
        <v>383</v>
      </c>
      <c r="G512" s="206"/>
      <c r="H512" s="209">
        <v>16.11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159</v>
      </c>
      <c r="AU512" s="215" t="s">
        <v>155</v>
      </c>
      <c r="AV512" s="14" t="s">
        <v>87</v>
      </c>
      <c r="AW512" s="14" t="s">
        <v>37</v>
      </c>
      <c r="AX512" s="14" t="s">
        <v>77</v>
      </c>
      <c r="AY512" s="215" t="s">
        <v>144</v>
      </c>
    </row>
    <row r="513" spans="2:51" s="14" customFormat="1" ht="11.25">
      <c r="B513" s="205"/>
      <c r="C513" s="206"/>
      <c r="D513" s="196" t="s">
        <v>159</v>
      </c>
      <c r="E513" s="207" t="s">
        <v>19</v>
      </c>
      <c r="F513" s="208" t="s">
        <v>492</v>
      </c>
      <c r="G513" s="206"/>
      <c r="H513" s="209">
        <v>3.79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159</v>
      </c>
      <c r="AU513" s="215" t="s">
        <v>155</v>
      </c>
      <c r="AV513" s="14" t="s">
        <v>87</v>
      </c>
      <c r="AW513" s="14" t="s">
        <v>37</v>
      </c>
      <c r="AX513" s="14" t="s">
        <v>77</v>
      </c>
      <c r="AY513" s="215" t="s">
        <v>144</v>
      </c>
    </row>
    <row r="514" spans="2:51" s="14" customFormat="1" ht="11.25">
      <c r="B514" s="205"/>
      <c r="C514" s="206"/>
      <c r="D514" s="196" t="s">
        <v>159</v>
      </c>
      <c r="E514" s="207" t="s">
        <v>19</v>
      </c>
      <c r="F514" s="208" t="s">
        <v>493</v>
      </c>
      <c r="G514" s="206"/>
      <c r="H514" s="209">
        <v>3.22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159</v>
      </c>
      <c r="AU514" s="215" t="s">
        <v>155</v>
      </c>
      <c r="AV514" s="14" t="s">
        <v>87</v>
      </c>
      <c r="AW514" s="14" t="s">
        <v>37</v>
      </c>
      <c r="AX514" s="14" t="s">
        <v>77</v>
      </c>
      <c r="AY514" s="215" t="s">
        <v>144</v>
      </c>
    </row>
    <row r="515" spans="2:51" s="14" customFormat="1" ht="11.25">
      <c r="B515" s="205"/>
      <c r="C515" s="206"/>
      <c r="D515" s="196" t="s">
        <v>159</v>
      </c>
      <c r="E515" s="207" t="s">
        <v>19</v>
      </c>
      <c r="F515" s="208" t="s">
        <v>384</v>
      </c>
      <c r="G515" s="206"/>
      <c r="H515" s="209">
        <v>15.17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159</v>
      </c>
      <c r="AU515" s="215" t="s">
        <v>155</v>
      </c>
      <c r="AV515" s="14" t="s">
        <v>87</v>
      </c>
      <c r="AW515" s="14" t="s">
        <v>37</v>
      </c>
      <c r="AX515" s="14" t="s">
        <v>77</v>
      </c>
      <c r="AY515" s="215" t="s">
        <v>144</v>
      </c>
    </row>
    <row r="516" spans="2:51" s="14" customFormat="1" ht="11.25">
      <c r="B516" s="205"/>
      <c r="C516" s="206"/>
      <c r="D516" s="196" t="s">
        <v>159</v>
      </c>
      <c r="E516" s="207" t="s">
        <v>19</v>
      </c>
      <c r="F516" s="208" t="s">
        <v>494</v>
      </c>
      <c r="G516" s="206"/>
      <c r="H516" s="209">
        <v>4.8499999999999996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159</v>
      </c>
      <c r="AU516" s="215" t="s">
        <v>155</v>
      </c>
      <c r="AV516" s="14" t="s">
        <v>87</v>
      </c>
      <c r="AW516" s="14" t="s">
        <v>37</v>
      </c>
      <c r="AX516" s="14" t="s">
        <v>77</v>
      </c>
      <c r="AY516" s="215" t="s">
        <v>144</v>
      </c>
    </row>
    <row r="517" spans="2:51" s="14" customFormat="1" ht="11.25">
      <c r="B517" s="205"/>
      <c r="C517" s="206"/>
      <c r="D517" s="196" t="s">
        <v>159</v>
      </c>
      <c r="E517" s="207" t="s">
        <v>19</v>
      </c>
      <c r="F517" s="208" t="s">
        <v>495</v>
      </c>
      <c r="G517" s="206"/>
      <c r="H517" s="209">
        <v>3.93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159</v>
      </c>
      <c r="AU517" s="215" t="s">
        <v>155</v>
      </c>
      <c r="AV517" s="14" t="s">
        <v>87</v>
      </c>
      <c r="AW517" s="14" t="s">
        <v>37</v>
      </c>
      <c r="AX517" s="14" t="s">
        <v>77</v>
      </c>
      <c r="AY517" s="215" t="s">
        <v>144</v>
      </c>
    </row>
    <row r="518" spans="2:51" s="14" customFormat="1" ht="11.25">
      <c r="B518" s="205"/>
      <c r="C518" s="206"/>
      <c r="D518" s="196" t="s">
        <v>159</v>
      </c>
      <c r="E518" s="207" t="s">
        <v>19</v>
      </c>
      <c r="F518" s="208" t="s">
        <v>385</v>
      </c>
      <c r="G518" s="206"/>
      <c r="H518" s="209">
        <v>15.96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159</v>
      </c>
      <c r="AU518" s="215" t="s">
        <v>155</v>
      </c>
      <c r="AV518" s="14" t="s">
        <v>87</v>
      </c>
      <c r="AW518" s="14" t="s">
        <v>37</v>
      </c>
      <c r="AX518" s="14" t="s">
        <v>77</v>
      </c>
      <c r="AY518" s="215" t="s">
        <v>144</v>
      </c>
    </row>
    <row r="519" spans="2:51" s="14" customFormat="1" ht="11.25">
      <c r="B519" s="205"/>
      <c r="C519" s="206"/>
      <c r="D519" s="196" t="s">
        <v>159</v>
      </c>
      <c r="E519" s="207" t="s">
        <v>19</v>
      </c>
      <c r="F519" s="208" t="s">
        <v>496</v>
      </c>
      <c r="G519" s="206"/>
      <c r="H519" s="209">
        <v>4.0599999999999996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159</v>
      </c>
      <c r="AU519" s="215" t="s">
        <v>155</v>
      </c>
      <c r="AV519" s="14" t="s">
        <v>87</v>
      </c>
      <c r="AW519" s="14" t="s">
        <v>37</v>
      </c>
      <c r="AX519" s="14" t="s">
        <v>77</v>
      </c>
      <c r="AY519" s="215" t="s">
        <v>144</v>
      </c>
    </row>
    <row r="520" spans="2:51" s="14" customFormat="1" ht="11.25">
      <c r="B520" s="205"/>
      <c r="C520" s="206"/>
      <c r="D520" s="196" t="s">
        <v>159</v>
      </c>
      <c r="E520" s="207" t="s">
        <v>19</v>
      </c>
      <c r="F520" s="208" t="s">
        <v>497</v>
      </c>
      <c r="G520" s="206"/>
      <c r="H520" s="209">
        <v>3.8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159</v>
      </c>
      <c r="AU520" s="215" t="s">
        <v>155</v>
      </c>
      <c r="AV520" s="14" t="s">
        <v>87</v>
      </c>
      <c r="AW520" s="14" t="s">
        <v>37</v>
      </c>
      <c r="AX520" s="14" t="s">
        <v>77</v>
      </c>
      <c r="AY520" s="215" t="s">
        <v>144</v>
      </c>
    </row>
    <row r="521" spans="2:51" s="14" customFormat="1" ht="11.25">
      <c r="B521" s="205"/>
      <c r="C521" s="206"/>
      <c r="D521" s="196" t="s">
        <v>159</v>
      </c>
      <c r="E521" s="207" t="s">
        <v>19</v>
      </c>
      <c r="F521" s="208" t="s">
        <v>386</v>
      </c>
      <c r="G521" s="206"/>
      <c r="H521" s="209">
        <v>17.87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159</v>
      </c>
      <c r="AU521" s="215" t="s">
        <v>155</v>
      </c>
      <c r="AV521" s="14" t="s">
        <v>87</v>
      </c>
      <c r="AW521" s="14" t="s">
        <v>37</v>
      </c>
      <c r="AX521" s="14" t="s">
        <v>77</v>
      </c>
      <c r="AY521" s="215" t="s">
        <v>144</v>
      </c>
    </row>
    <row r="522" spans="2:51" s="14" customFormat="1" ht="11.25">
      <c r="B522" s="205"/>
      <c r="C522" s="206"/>
      <c r="D522" s="196" t="s">
        <v>159</v>
      </c>
      <c r="E522" s="207" t="s">
        <v>19</v>
      </c>
      <c r="F522" s="208" t="s">
        <v>498</v>
      </c>
      <c r="G522" s="206"/>
      <c r="H522" s="209">
        <v>4.04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159</v>
      </c>
      <c r="AU522" s="215" t="s">
        <v>155</v>
      </c>
      <c r="AV522" s="14" t="s">
        <v>87</v>
      </c>
      <c r="AW522" s="14" t="s">
        <v>37</v>
      </c>
      <c r="AX522" s="14" t="s">
        <v>77</v>
      </c>
      <c r="AY522" s="215" t="s">
        <v>144</v>
      </c>
    </row>
    <row r="523" spans="2:51" s="14" customFormat="1" ht="11.25">
      <c r="B523" s="205"/>
      <c r="C523" s="206"/>
      <c r="D523" s="196" t="s">
        <v>159</v>
      </c>
      <c r="E523" s="207" t="s">
        <v>19</v>
      </c>
      <c r="F523" s="208" t="s">
        <v>499</v>
      </c>
      <c r="G523" s="206"/>
      <c r="H523" s="209">
        <v>3.8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159</v>
      </c>
      <c r="AU523" s="215" t="s">
        <v>155</v>
      </c>
      <c r="AV523" s="14" t="s">
        <v>87</v>
      </c>
      <c r="AW523" s="14" t="s">
        <v>37</v>
      </c>
      <c r="AX523" s="14" t="s">
        <v>77</v>
      </c>
      <c r="AY523" s="215" t="s">
        <v>144</v>
      </c>
    </row>
    <row r="524" spans="2:51" s="14" customFormat="1" ht="11.25">
      <c r="B524" s="205"/>
      <c r="C524" s="206"/>
      <c r="D524" s="196" t="s">
        <v>159</v>
      </c>
      <c r="E524" s="207" t="s">
        <v>19</v>
      </c>
      <c r="F524" s="208" t="s">
        <v>387</v>
      </c>
      <c r="G524" s="206"/>
      <c r="H524" s="209">
        <v>17.89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159</v>
      </c>
      <c r="AU524" s="215" t="s">
        <v>155</v>
      </c>
      <c r="AV524" s="14" t="s">
        <v>87</v>
      </c>
      <c r="AW524" s="14" t="s">
        <v>37</v>
      </c>
      <c r="AX524" s="14" t="s">
        <v>77</v>
      </c>
      <c r="AY524" s="215" t="s">
        <v>144</v>
      </c>
    </row>
    <row r="525" spans="2:51" s="14" customFormat="1" ht="11.25">
      <c r="B525" s="205"/>
      <c r="C525" s="206"/>
      <c r="D525" s="196" t="s">
        <v>159</v>
      </c>
      <c r="E525" s="207" t="s">
        <v>19</v>
      </c>
      <c r="F525" s="208" t="s">
        <v>500</v>
      </c>
      <c r="G525" s="206"/>
      <c r="H525" s="209">
        <v>4.84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159</v>
      </c>
      <c r="AU525" s="215" t="s">
        <v>155</v>
      </c>
      <c r="AV525" s="14" t="s">
        <v>87</v>
      </c>
      <c r="AW525" s="14" t="s">
        <v>37</v>
      </c>
      <c r="AX525" s="14" t="s">
        <v>77</v>
      </c>
      <c r="AY525" s="215" t="s">
        <v>144</v>
      </c>
    </row>
    <row r="526" spans="2:51" s="14" customFormat="1" ht="11.25">
      <c r="B526" s="205"/>
      <c r="C526" s="206"/>
      <c r="D526" s="196" t="s">
        <v>159</v>
      </c>
      <c r="E526" s="207" t="s">
        <v>19</v>
      </c>
      <c r="F526" s="208" t="s">
        <v>501</v>
      </c>
      <c r="G526" s="206"/>
      <c r="H526" s="209">
        <v>3.8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159</v>
      </c>
      <c r="AU526" s="215" t="s">
        <v>155</v>
      </c>
      <c r="AV526" s="14" t="s">
        <v>87</v>
      </c>
      <c r="AW526" s="14" t="s">
        <v>37</v>
      </c>
      <c r="AX526" s="14" t="s">
        <v>77</v>
      </c>
      <c r="AY526" s="215" t="s">
        <v>144</v>
      </c>
    </row>
    <row r="527" spans="2:51" s="14" customFormat="1" ht="11.25">
      <c r="B527" s="205"/>
      <c r="C527" s="206"/>
      <c r="D527" s="196" t="s">
        <v>159</v>
      </c>
      <c r="E527" s="207" t="s">
        <v>19</v>
      </c>
      <c r="F527" s="208" t="s">
        <v>388</v>
      </c>
      <c r="G527" s="206"/>
      <c r="H527" s="209">
        <v>15.96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159</v>
      </c>
      <c r="AU527" s="215" t="s">
        <v>155</v>
      </c>
      <c r="AV527" s="14" t="s">
        <v>87</v>
      </c>
      <c r="AW527" s="14" t="s">
        <v>37</v>
      </c>
      <c r="AX527" s="14" t="s">
        <v>77</v>
      </c>
      <c r="AY527" s="215" t="s">
        <v>144</v>
      </c>
    </row>
    <row r="528" spans="2:51" s="14" customFormat="1" ht="11.25">
      <c r="B528" s="205"/>
      <c r="C528" s="206"/>
      <c r="D528" s="196" t="s">
        <v>159</v>
      </c>
      <c r="E528" s="207" t="s">
        <v>19</v>
      </c>
      <c r="F528" s="208" t="s">
        <v>502</v>
      </c>
      <c r="G528" s="206"/>
      <c r="H528" s="209">
        <v>3.71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159</v>
      </c>
      <c r="AU528" s="215" t="s">
        <v>155</v>
      </c>
      <c r="AV528" s="14" t="s">
        <v>87</v>
      </c>
      <c r="AW528" s="14" t="s">
        <v>37</v>
      </c>
      <c r="AX528" s="14" t="s">
        <v>77</v>
      </c>
      <c r="AY528" s="215" t="s">
        <v>144</v>
      </c>
    </row>
    <row r="529" spans="1:65" s="14" customFormat="1" ht="11.25">
      <c r="B529" s="205"/>
      <c r="C529" s="206"/>
      <c r="D529" s="196" t="s">
        <v>159</v>
      </c>
      <c r="E529" s="207" t="s">
        <v>19</v>
      </c>
      <c r="F529" s="208" t="s">
        <v>503</v>
      </c>
      <c r="G529" s="206"/>
      <c r="H529" s="209">
        <v>2.89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159</v>
      </c>
      <c r="AU529" s="215" t="s">
        <v>155</v>
      </c>
      <c r="AV529" s="14" t="s">
        <v>87</v>
      </c>
      <c r="AW529" s="14" t="s">
        <v>37</v>
      </c>
      <c r="AX529" s="14" t="s">
        <v>77</v>
      </c>
      <c r="AY529" s="215" t="s">
        <v>144</v>
      </c>
    </row>
    <row r="530" spans="1:65" s="14" customFormat="1" ht="11.25">
      <c r="B530" s="205"/>
      <c r="C530" s="206"/>
      <c r="D530" s="196" t="s">
        <v>159</v>
      </c>
      <c r="E530" s="207" t="s">
        <v>19</v>
      </c>
      <c r="F530" s="208" t="s">
        <v>389</v>
      </c>
      <c r="G530" s="206"/>
      <c r="H530" s="209">
        <v>15.22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159</v>
      </c>
      <c r="AU530" s="215" t="s">
        <v>155</v>
      </c>
      <c r="AV530" s="14" t="s">
        <v>87</v>
      </c>
      <c r="AW530" s="14" t="s">
        <v>37</v>
      </c>
      <c r="AX530" s="14" t="s">
        <v>77</v>
      </c>
      <c r="AY530" s="215" t="s">
        <v>144</v>
      </c>
    </row>
    <row r="531" spans="1:65" s="14" customFormat="1" ht="11.25">
      <c r="B531" s="205"/>
      <c r="C531" s="206"/>
      <c r="D531" s="196" t="s">
        <v>159</v>
      </c>
      <c r="E531" s="207" t="s">
        <v>19</v>
      </c>
      <c r="F531" s="208" t="s">
        <v>504</v>
      </c>
      <c r="G531" s="206"/>
      <c r="H531" s="209">
        <v>3.49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159</v>
      </c>
      <c r="AU531" s="215" t="s">
        <v>155</v>
      </c>
      <c r="AV531" s="14" t="s">
        <v>87</v>
      </c>
      <c r="AW531" s="14" t="s">
        <v>37</v>
      </c>
      <c r="AX531" s="14" t="s">
        <v>77</v>
      </c>
      <c r="AY531" s="215" t="s">
        <v>144</v>
      </c>
    </row>
    <row r="532" spans="1:65" s="14" customFormat="1" ht="11.25">
      <c r="B532" s="205"/>
      <c r="C532" s="206"/>
      <c r="D532" s="196" t="s">
        <v>159</v>
      </c>
      <c r="E532" s="207" t="s">
        <v>19</v>
      </c>
      <c r="F532" s="208" t="s">
        <v>505</v>
      </c>
      <c r="G532" s="206"/>
      <c r="H532" s="209">
        <v>4.62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159</v>
      </c>
      <c r="AU532" s="215" t="s">
        <v>155</v>
      </c>
      <c r="AV532" s="14" t="s">
        <v>87</v>
      </c>
      <c r="AW532" s="14" t="s">
        <v>37</v>
      </c>
      <c r="AX532" s="14" t="s">
        <v>77</v>
      </c>
      <c r="AY532" s="215" t="s">
        <v>144</v>
      </c>
    </row>
    <row r="533" spans="1:65" s="14" customFormat="1" ht="11.25">
      <c r="B533" s="205"/>
      <c r="C533" s="206"/>
      <c r="D533" s="196" t="s">
        <v>159</v>
      </c>
      <c r="E533" s="207" t="s">
        <v>19</v>
      </c>
      <c r="F533" s="208" t="s">
        <v>390</v>
      </c>
      <c r="G533" s="206"/>
      <c r="H533" s="209">
        <v>16.7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159</v>
      </c>
      <c r="AU533" s="215" t="s">
        <v>155</v>
      </c>
      <c r="AV533" s="14" t="s">
        <v>87</v>
      </c>
      <c r="AW533" s="14" t="s">
        <v>37</v>
      </c>
      <c r="AX533" s="14" t="s">
        <v>77</v>
      </c>
      <c r="AY533" s="215" t="s">
        <v>144</v>
      </c>
    </row>
    <row r="534" spans="1:65" s="14" customFormat="1" ht="11.25">
      <c r="B534" s="205"/>
      <c r="C534" s="206"/>
      <c r="D534" s="196" t="s">
        <v>159</v>
      </c>
      <c r="E534" s="207" t="s">
        <v>19</v>
      </c>
      <c r="F534" s="208" t="s">
        <v>506</v>
      </c>
      <c r="G534" s="206"/>
      <c r="H534" s="209">
        <v>3.41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159</v>
      </c>
      <c r="AU534" s="215" t="s">
        <v>155</v>
      </c>
      <c r="AV534" s="14" t="s">
        <v>87</v>
      </c>
      <c r="AW534" s="14" t="s">
        <v>37</v>
      </c>
      <c r="AX534" s="14" t="s">
        <v>77</v>
      </c>
      <c r="AY534" s="215" t="s">
        <v>144</v>
      </c>
    </row>
    <row r="535" spans="1:65" s="14" customFormat="1" ht="11.25">
      <c r="B535" s="205"/>
      <c r="C535" s="206"/>
      <c r="D535" s="196" t="s">
        <v>159</v>
      </c>
      <c r="E535" s="207" t="s">
        <v>19</v>
      </c>
      <c r="F535" s="208" t="s">
        <v>507</v>
      </c>
      <c r="G535" s="206"/>
      <c r="H535" s="209">
        <v>3.48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159</v>
      </c>
      <c r="AU535" s="215" t="s">
        <v>155</v>
      </c>
      <c r="AV535" s="14" t="s">
        <v>87</v>
      </c>
      <c r="AW535" s="14" t="s">
        <v>37</v>
      </c>
      <c r="AX535" s="14" t="s">
        <v>77</v>
      </c>
      <c r="AY535" s="215" t="s">
        <v>144</v>
      </c>
    </row>
    <row r="536" spans="1:65" s="14" customFormat="1" ht="11.25">
      <c r="B536" s="205"/>
      <c r="C536" s="206"/>
      <c r="D536" s="196" t="s">
        <v>159</v>
      </c>
      <c r="E536" s="207" t="s">
        <v>19</v>
      </c>
      <c r="F536" s="208" t="s">
        <v>391</v>
      </c>
      <c r="G536" s="206"/>
      <c r="H536" s="209">
        <v>13.76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159</v>
      </c>
      <c r="AU536" s="215" t="s">
        <v>155</v>
      </c>
      <c r="AV536" s="14" t="s">
        <v>87</v>
      </c>
      <c r="AW536" s="14" t="s">
        <v>37</v>
      </c>
      <c r="AX536" s="14" t="s">
        <v>77</v>
      </c>
      <c r="AY536" s="215" t="s">
        <v>144</v>
      </c>
    </row>
    <row r="537" spans="1:65" s="15" customFormat="1" ht="11.25">
      <c r="B537" s="216"/>
      <c r="C537" s="217"/>
      <c r="D537" s="196" t="s">
        <v>159</v>
      </c>
      <c r="E537" s="218" t="s">
        <v>19</v>
      </c>
      <c r="F537" s="219" t="s">
        <v>165</v>
      </c>
      <c r="G537" s="217"/>
      <c r="H537" s="220">
        <v>253.06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159</v>
      </c>
      <c r="AU537" s="226" t="s">
        <v>155</v>
      </c>
      <c r="AV537" s="15" t="s">
        <v>155</v>
      </c>
      <c r="AW537" s="15" t="s">
        <v>37</v>
      </c>
      <c r="AX537" s="15" t="s">
        <v>77</v>
      </c>
      <c r="AY537" s="226" t="s">
        <v>144</v>
      </c>
    </row>
    <row r="538" spans="1:65" s="16" customFormat="1" ht="11.25">
      <c r="B538" s="227"/>
      <c r="C538" s="228"/>
      <c r="D538" s="196" t="s">
        <v>159</v>
      </c>
      <c r="E538" s="229" t="s">
        <v>19</v>
      </c>
      <c r="F538" s="230" t="s">
        <v>275</v>
      </c>
      <c r="G538" s="228"/>
      <c r="H538" s="231">
        <v>1243.94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159</v>
      </c>
      <c r="AU538" s="237" t="s">
        <v>155</v>
      </c>
      <c r="AV538" s="16" t="s">
        <v>154</v>
      </c>
      <c r="AW538" s="16" t="s">
        <v>37</v>
      </c>
      <c r="AX538" s="16" t="s">
        <v>85</v>
      </c>
      <c r="AY538" s="237" t="s">
        <v>144</v>
      </c>
    </row>
    <row r="539" spans="1:65" s="12" customFormat="1" ht="20.85" customHeight="1">
      <c r="B539" s="160"/>
      <c r="C539" s="161"/>
      <c r="D539" s="162" t="s">
        <v>76</v>
      </c>
      <c r="E539" s="174" t="s">
        <v>508</v>
      </c>
      <c r="F539" s="174" t="s">
        <v>509</v>
      </c>
      <c r="G539" s="161"/>
      <c r="H539" s="161"/>
      <c r="I539" s="164"/>
      <c r="J539" s="175">
        <f>BK539</f>
        <v>0</v>
      </c>
      <c r="K539" s="161"/>
      <c r="L539" s="166"/>
      <c r="M539" s="167"/>
      <c r="N539" s="168"/>
      <c r="O539" s="168"/>
      <c r="P539" s="169">
        <f>SUM(P540:P716)</f>
        <v>0</v>
      </c>
      <c r="Q539" s="168"/>
      <c r="R539" s="169">
        <f>SUM(R540:R716)</f>
        <v>4.9757600000000006E-2</v>
      </c>
      <c r="S539" s="168"/>
      <c r="T539" s="170">
        <f>SUM(T540:T716)</f>
        <v>0</v>
      </c>
      <c r="AR539" s="171" t="s">
        <v>85</v>
      </c>
      <c r="AT539" s="172" t="s">
        <v>76</v>
      </c>
      <c r="AU539" s="172" t="s">
        <v>87</v>
      </c>
      <c r="AY539" s="171" t="s">
        <v>144</v>
      </c>
      <c r="BK539" s="173">
        <f>SUM(BK540:BK716)</f>
        <v>0</v>
      </c>
    </row>
    <row r="540" spans="1:65" s="2" customFormat="1" ht="37.9" customHeight="1">
      <c r="A540" s="37"/>
      <c r="B540" s="38"/>
      <c r="C540" s="176" t="s">
        <v>510</v>
      </c>
      <c r="D540" s="176" t="s">
        <v>149</v>
      </c>
      <c r="E540" s="177" t="s">
        <v>511</v>
      </c>
      <c r="F540" s="178" t="s">
        <v>512</v>
      </c>
      <c r="G540" s="179" t="s">
        <v>152</v>
      </c>
      <c r="H540" s="180">
        <v>1243.94</v>
      </c>
      <c r="I540" s="181"/>
      <c r="J540" s="182">
        <f>ROUND(I540*H540,2)</f>
        <v>0</v>
      </c>
      <c r="K540" s="178" t="s">
        <v>153</v>
      </c>
      <c r="L540" s="42"/>
      <c r="M540" s="183" t="s">
        <v>19</v>
      </c>
      <c r="N540" s="184" t="s">
        <v>48</v>
      </c>
      <c r="O540" s="67"/>
      <c r="P540" s="185">
        <f>O540*H540</f>
        <v>0</v>
      </c>
      <c r="Q540" s="185">
        <v>4.0000000000000003E-5</v>
      </c>
      <c r="R540" s="185">
        <f>Q540*H540</f>
        <v>4.9757600000000006E-2</v>
      </c>
      <c r="S540" s="185">
        <v>0</v>
      </c>
      <c r="T540" s="186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7" t="s">
        <v>154</v>
      </c>
      <c r="AT540" s="187" t="s">
        <v>149</v>
      </c>
      <c r="AU540" s="187" t="s">
        <v>155</v>
      </c>
      <c r="AY540" s="20" t="s">
        <v>144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85</v>
      </c>
      <c r="BK540" s="188">
        <f>ROUND(I540*H540,2)</f>
        <v>0</v>
      </c>
      <c r="BL540" s="20" t="s">
        <v>154</v>
      </c>
      <c r="BM540" s="187" t="s">
        <v>513</v>
      </c>
    </row>
    <row r="541" spans="1:65" s="2" customFormat="1" ht="11.25">
      <c r="A541" s="37"/>
      <c r="B541" s="38"/>
      <c r="C541" s="39"/>
      <c r="D541" s="189" t="s">
        <v>157</v>
      </c>
      <c r="E541" s="39"/>
      <c r="F541" s="190" t="s">
        <v>514</v>
      </c>
      <c r="G541" s="39"/>
      <c r="H541" s="39"/>
      <c r="I541" s="191"/>
      <c r="J541" s="39"/>
      <c r="K541" s="39"/>
      <c r="L541" s="42"/>
      <c r="M541" s="192"/>
      <c r="N541" s="193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157</v>
      </c>
      <c r="AU541" s="20" t="s">
        <v>155</v>
      </c>
    </row>
    <row r="542" spans="1:65" s="13" customFormat="1" ht="11.25">
      <c r="B542" s="194"/>
      <c r="C542" s="195"/>
      <c r="D542" s="196" t="s">
        <v>159</v>
      </c>
      <c r="E542" s="197" t="s">
        <v>19</v>
      </c>
      <c r="F542" s="198" t="s">
        <v>160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159</v>
      </c>
      <c r="AU542" s="204" t="s">
        <v>155</v>
      </c>
      <c r="AV542" s="13" t="s">
        <v>85</v>
      </c>
      <c r="AW542" s="13" t="s">
        <v>37</v>
      </c>
      <c r="AX542" s="13" t="s">
        <v>77</v>
      </c>
      <c r="AY542" s="204" t="s">
        <v>144</v>
      </c>
    </row>
    <row r="543" spans="1:65" s="14" customFormat="1" ht="11.25">
      <c r="B543" s="205"/>
      <c r="C543" s="206"/>
      <c r="D543" s="196" t="s">
        <v>159</v>
      </c>
      <c r="E543" s="207" t="s">
        <v>19</v>
      </c>
      <c r="F543" s="208" t="s">
        <v>400</v>
      </c>
      <c r="G543" s="206"/>
      <c r="H543" s="209">
        <v>3.19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159</v>
      </c>
      <c r="AU543" s="215" t="s">
        <v>155</v>
      </c>
      <c r="AV543" s="14" t="s">
        <v>87</v>
      </c>
      <c r="AW543" s="14" t="s">
        <v>37</v>
      </c>
      <c r="AX543" s="14" t="s">
        <v>77</v>
      </c>
      <c r="AY543" s="215" t="s">
        <v>144</v>
      </c>
    </row>
    <row r="544" spans="1:65" s="14" customFormat="1" ht="11.25">
      <c r="B544" s="205"/>
      <c r="C544" s="206"/>
      <c r="D544" s="196" t="s">
        <v>159</v>
      </c>
      <c r="E544" s="207" t="s">
        <v>19</v>
      </c>
      <c r="F544" s="208" t="s">
        <v>401</v>
      </c>
      <c r="G544" s="206"/>
      <c r="H544" s="209">
        <v>3.84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159</v>
      </c>
      <c r="AU544" s="215" t="s">
        <v>155</v>
      </c>
      <c r="AV544" s="14" t="s">
        <v>87</v>
      </c>
      <c r="AW544" s="14" t="s">
        <v>37</v>
      </c>
      <c r="AX544" s="14" t="s">
        <v>77</v>
      </c>
      <c r="AY544" s="215" t="s">
        <v>144</v>
      </c>
    </row>
    <row r="545" spans="2:51" s="14" customFormat="1" ht="11.25">
      <c r="B545" s="205"/>
      <c r="C545" s="206"/>
      <c r="D545" s="196" t="s">
        <v>159</v>
      </c>
      <c r="E545" s="207" t="s">
        <v>19</v>
      </c>
      <c r="F545" s="208" t="s">
        <v>338</v>
      </c>
      <c r="G545" s="206"/>
      <c r="H545" s="209">
        <v>16.260000000000002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159</v>
      </c>
      <c r="AU545" s="215" t="s">
        <v>155</v>
      </c>
      <c r="AV545" s="14" t="s">
        <v>87</v>
      </c>
      <c r="AW545" s="14" t="s">
        <v>37</v>
      </c>
      <c r="AX545" s="14" t="s">
        <v>77</v>
      </c>
      <c r="AY545" s="215" t="s">
        <v>144</v>
      </c>
    </row>
    <row r="546" spans="2:51" s="14" customFormat="1" ht="11.25">
      <c r="B546" s="205"/>
      <c r="C546" s="206"/>
      <c r="D546" s="196" t="s">
        <v>159</v>
      </c>
      <c r="E546" s="207" t="s">
        <v>19</v>
      </c>
      <c r="F546" s="208" t="s">
        <v>402</v>
      </c>
      <c r="G546" s="206"/>
      <c r="H546" s="209">
        <v>3.49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159</v>
      </c>
      <c r="AU546" s="215" t="s">
        <v>155</v>
      </c>
      <c r="AV546" s="14" t="s">
        <v>87</v>
      </c>
      <c r="AW546" s="14" t="s">
        <v>37</v>
      </c>
      <c r="AX546" s="14" t="s">
        <v>77</v>
      </c>
      <c r="AY546" s="215" t="s">
        <v>144</v>
      </c>
    </row>
    <row r="547" spans="2:51" s="14" customFormat="1" ht="11.25">
      <c r="B547" s="205"/>
      <c r="C547" s="206"/>
      <c r="D547" s="196" t="s">
        <v>159</v>
      </c>
      <c r="E547" s="207" t="s">
        <v>19</v>
      </c>
      <c r="F547" s="208" t="s">
        <v>403</v>
      </c>
      <c r="G547" s="206"/>
      <c r="H547" s="209">
        <v>4.6100000000000003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159</v>
      </c>
      <c r="AU547" s="215" t="s">
        <v>155</v>
      </c>
      <c r="AV547" s="14" t="s">
        <v>87</v>
      </c>
      <c r="AW547" s="14" t="s">
        <v>37</v>
      </c>
      <c r="AX547" s="14" t="s">
        <v>77</v>
      </c>
      <c r="AY547" s="215" t="s">
        <v>144</v>
      </c>
    </row>
    <row r="548" spans="2:51" s="14" customFormat="1" ht="11.25">
      <c r="B548" s="205"/>
      <c r="C548" s="206"/>
      <c r="D548" s="196" t="s">
        <v>159</v>
      </c>
      <c r="E548" s="207" t="s">
        <v>19</v>
      </c>
      <c r="F548" s="208" t="s">
        <v>339</v>
      </c>
      <c r="G548" s="206"/>
      <c r="H548" s="209">
        <v>16.579999999999998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159</v>
      </c>
      <c r="AU548" s="215" t="s">
        <v>155</v>
      </c>
      <c r="AV548" s="14" t="s">
        <v>87</v>
      </c>
      <c r="AW548" s="14" t="s">
        <v>37</v>
      </c>
      <c r="AX548" s="14" t="s">
        <v>77</v>
      </c>
      <c r="AY548" s="215" t="s">
        <v>144</v>
      </c>
    </row>
    <row r="549" spans="2:51" s="15" customFormat="1" ht="11.25">
      <c r="B549" s="216"/>
      <c r="C549" s="217"/>
      <c r="D549" s="196" t="s">
        <v>159</v>
      </c>
      <c r="E549" s="218" t="s">
        <v>19</v>
      </c>
      <c r="F549" s="219" t="s">
        <v>165</v>
      </c>
      <c r="G549" s="217"/>
      <c r="H549" s="220">
        <v>47.97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159</v>
      </c>
      <c r="AU549" s="226" t="s">
        <v>155</v>
      </c>
      <c r="AV549" s="15" t="s">
        <v>155</v>
      </c>
      <c r="AW549" s="15" t="s">
        <v>37</v>
      </c>
      <c r="AX549" s="15" t="s">
        <v>77</v>
      </c>
      <c r="AY549" s="226" t="s">
        <v>144</v>
      </c>
    </row>
    <row r="550" spans="2:51" s="13" customFormat="1" ht="11.25">
      <c r="B550" s="194"/>
      <c r="C550" s="195"/>
      <c r="D550" s="196" t="s">
        <v>159</v>
      </c>
      <c r="E550" s="197" t="s">
        <v>19</v>
      </c>
      <c r="F550" s="198" t="s">
        <v>166</v>
      </c>
      <c r="G550" s="195"/>
      <c r="H550" s="197" t="s">
        <v>19</v>
      </c>
      <c r="I550" s="199"/>
      <c r="J550" s="195"/>
      <c r="K550" s="195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159</v>
      </c>
      <c r="AU550" s="204" t="s">
        <v>155</v>
      </c>
      <c r="AV550" s="13" t="s">
        <v>85</v>
      </c>
      <c r="AW550" s="13" t="s">
        <v>37</v>
      </c>
      <c r="AX550" s="13" t="s">
        <v>77</v>
      </c>
      <c r="AY550" s="204" t="s">
        <v>144</v>
      </c>
    </row>
    <row r="551" spans="2:51" s="14" customFormat="1" ht="11.25">
      <c r="B551" s="205"/>
      <c r="C551" s="206"/>
      <c r="D551" s="196" t="s">
        <v>159</v>
      </c>
      <c r="E551" s="207" t="s">
        <v>19</v>
      </c>
      <c r="F551" s="208" t="s">
        <v>404</v>
      </c>
      <c r="G551" s="206"/>
      <c r="H551" s="209">
        <v>2.44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159</v>
      </c>
      <c r="AU551" s="215" t="s">
        <v>155</v>
      </c>
      <c r="AV551" s="14" t="s">
        <v>87</v>
      </c>
      <c r="AW551" s="14" t="s">
        <v>37</v>
      </c>
      <c r="AX551" s="14" t="s">
        <v>77</v>
      </c>
      <c r="AY551" s="215" t="s">
        <v>144</v>
      </c>
    </row>
    <row r="552" spans="2:51" s="14" customFormat="1" ht="11.25">
      <c r="B552" s="205"/>
      <c r="C552" s="206"/>
      <c r="D552" s="196" t="s">
        <v>159</v>
      </c>
      <c r="E552" s="207" t="s">
        <v>19</v>
      </c>
      <c r="F552" s="208" t="s">
        <v>405</v>
      </c>
      <c r="G552" s="206"/>
      <c r="H552" s="209">
        <v>3.62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159</v>
      </c>
      <c r="AU552" s="215" t="s">
        <v>155</v>
      </c>
      <c r="AV552" s="14" t="s">
        <v>87</v>
      </c>
      <c r="AW552" s="14" t="s">
        <v>37</v>
      </c>
      <c r="AX552" s="14" t="s">
        <v>77</v>
      </c>
      <c r="AY552" s="215" t="s">
        <v>144</v>
      </c>
    </row>
    <row r="553" spans="2:51" s="14" customFormat="1" ht="11.25">
      <c r="B553" s="205"/>
      <c r="C553" s="206"/>
      <c r="D553" s="196" t="s">
        <v>159</v>
      </c>
      <c r="E553" s="207" t="s">
        <v>19</v>
      </c>
      <c r="F553" s="208" t="s">
        <v>340</v>
      </c>
      <c r="G553" s="206"/>
      <c r="H553" s="209">
        <v>10.48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159</v>
      </c>
      <c r="AU553" s="215" t="s">
        <v>155</v>
      </c>
      <c r="AV553" s="14" t="s">
        <v>87</v>
      </c>
      <c r="AW553" s="14" t="s">
        <v>37</v>
      </c>
      <c r="AX553" s="14" t="s">
        <v>77</v>
      </c>
      <c r="AY553" s="215" t="s">
        <v>144</v>
      </c>
    </row>
    <row r="554" spans="2:51" s="14" customFormat="1" ht="11.25">
      <c r="B554" s="205"/>
      <c r="C554" s="206"/>
      <c r="D554" s="196" t="s">
        <v>159</v>
      </c>
      <c r="E554" s="207" t="s">
        <v>19</v>
      </c>
      <c r="F554" s="208" t="s">
        <v>406</v>
      </c>
      <c r="G554" s="206"/>
      <c r="H554" s="209">
        <v>3.2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159</v>
      </c>
      <c r="AU554" s="215" t="s">
        <v>155</v>
      </c>
      <c r="AV554" s="14" t="s">
        <v>87</v>
      </c>
      <c r="AW554" s="14" t="s">
        <v>37</v>
      </c>
      <c r="AX554" s="14" t="s">
        <v>77</v>
      </c>
      <c r="AY554" s="215" t="s">
        <v>144</v>
      </c>
    </row>
    <row r="555" spans="2:51" s="14" customFormat="1" ht="11.25">
      <c r="B555" s="205"/>
      <c r="C555" s="206"/>
      <c r="D555" s="196" t="s">
        <v>159</v>
      </c>
      <c r="E555" s="207" t="s">
        <v>19</v>
      </c>
      <c r="F555" s="208" t="s">
        <v>407</v>
      </c>
      <c r="G555" s="206"/>
      <c r="H555" s="209">
        <v>3.84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159</v>
      </c>
      <c r="AU555" s="215" t="s">
        <v>155</v>
      </c>
      <c r="AV555" s="14" t="s">
        <v>87</v>
      </c>
      <c r="AW555" s="14" t="s">
        <v>37</v>
      </c>
      <c r="AX555" s="14" t="s">
        <v>77</v>
      </c>
      <c r="AY555" s="215" t="s">
        <v>144</v>
      </c>
    </row>
    <row r="556" spans="2:51" s="14" customFormat="1" ht="11.25">
      <c r="B556" s="205"/>
      <c r="C556" s="206"/>
      <c r="D556" s="196" t="s">
        <v>159</v>
      </c>
      <c r="E556" s="207" t="s">
        <v>19</v>
      </c>
      <c r="F556" s="208" t="s">
        <v>341</v>
      </c>
      <c r="G556" s="206"/>
      <c r="H556" s="209">
        <v>16.11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159</v>
      </c>
      <c r="AU556" s="215" t="s">
        <v>155</v>
      </c>
      <c r="AV556" s="14" t="s">
        <v>87</v>
      </c>
      <c r="AW556" s="14" t="s">
        <v>37</v>
      </c>
      <c r="AX556" s="14" t="s">
        <v>77</v>
      </c>
      <c r="AY556" s="215" t="s">
        <v>144</v>
      </c>
    </row>
    <row r="557" spans="2:51" s="14" customFormat="1" ht="11.25">
      <c r="B557" s="205"/>
      <c r="C557" s="206"/>
      <c r="D557" s="196" t="s">
        <v>159</v>
      </c>
      <c r="E557" s="207" t="s">
        <v>19</v>
      </c>
      <c r="F557" s="208" t="s">
        <v>408</v>
      </c>
      <c r="G557" s="206"/>
      <c r="H557" s="209">
        <v>3.79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159</v>
      </c>
      <c r="AU557" s="215" t="s">
        <v>155</v>
      </c>
      <c r="AV557" s="14" t="s">
        <v>87</v>
      </c>
      <c r="AW557" s="14" t="s">
        <v>37</v>
      </c>
      <c r="AX557" s="14" t="s">
        <v>77</v>
      </c>
      <c r="AY557" s="215" t="s">
        <v>144</v>
      </c>
    </row>
    <row r="558" spans="2:51" s="14" customFormat="1" ht="11.25">
      <c r="B558" s="205"/>
      <c r="C558" s="206"/>
      <c r="D558" s="196" t="s">
        <v>159</v>
      </c>
      <c r="E558" s="207" t="s">
        <v>19</v>
      </c>
      <c r="F558" s="208" t="s">
        <v>409</v>
      </c>
      <c r="G558" s="206"/>
      <c r="H558" s="209">
        <v>3.22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159</v>
      </c>
      <c r="AU558" s="215" t="s">
        <v>155</v>
      </c>
      <c r="AV558" s="14" t="s">
        <v>87</v>
      </c>
      <c r="AW558" s="14" t="s">
        <v>37</v>
      </c>
      <c r="AX558" s="14" t="s">
        <v>77</v>
      </c>
      <c r="AY558" s="215" t="s">
        <v>144</v>
      </c>
    </row>
    <row r="559" spans="2:51" s="14" customFormat="1" ht="11.25">
      <c r="B559" s="205"/>
      <c r="C559" s="206"/>
      <c r="D559" s="196" t="s">
        <v>159</v>
      </c>
      <c r="E559" s="207" t="s">
        <v>19</v>
      </c>
      <c r="F559" s="208" t="s">
        <v>342</v>
      </c>
      <c r="G559" s="206"/>
      <c r="H559" s="209">
        <v>15.17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159</v>
      </c>
      <c r="AU559" s="215" t="s">
        <v>155</v>
      </c>
      <c r="AV559" s="14" t="s">
        <v>87</v>
      </c>
      <c r="AW559" s="14" t="s">
        <v>37</v>
      </c>
      <c r="AX559" s="14" t="s">
        <v>77</v>
      </c>
      <c r="AY559" s="215" t="s">
        <v>144</v>
      </c>
    </row>
    <row r="560" spans="2:51" s="14" customFormat="1" ht="11.25">
      <c r="B560" s="205"/>
      <c r="C560" s="206"/>
      <c r="D560" s="196" t="s">
        <v>159</v>
      </c>
      <c r="E560" s="207" t="s">
        <v>19</v>
      </c>
      <c r="F560" s="208" t="s">
        <v>410</v>
      </c>
      <c r="G560" s="206"/>
      <c r="H560" s="209">
        <v>4.8499999999999996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159</v>
      </c>
      <c r="AU560" s="215" t="s">
        <v>155</v>
      </c>
      <c r="AV560" s="14" t="s">
        <v>87</v>
      </c>
      <c r="AW560" s="14" t="s">
        <v>37</v>
      </c>
      <c r="AX560" s="14" t="s">
        <v>77</v>
      </c>
      <c r="AY560" s="215" t="s">
        <v>144</v>
      </c>
    </row>
    <row r="561" spans="2:51" s="14" customFormat="1" ht="11.25">
      <c r="B561" s="205"/>
      <c r="C561" s="206"/>
      <c r="D561" s="196" t="s">
        <v>159</v>
      </c>
      <c r="E561" s="207" t="s">
        <v>19</v>
      </c>
      <c r="F561" s="208" t="s">
        <v>411</v>
      </c>
      <c r="G561" s="206"/>
      <c r="H561" s="209">
        <v>3.93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159</v>
      </c>
      <c r="AU561" s="215" t="s">
        <v>155</v>
      </c>
      <c r="AV561" s="14" t="s">
        <v>87</v>
      </c>
      <c r="AW561" s="14" t="s">
        <v>37</v>
      </c>
      <c r="AX561" s="14" t="s">
        <v>77</v>
      </c>
      <c r="AY561" s="215" t="s">
        <v>144</v>
      </c>
    </row>
    <row r="562" spans="2:51" s="14" customFormat="1" ht="11.25">
      <c r="B562" s="205"/>
      <c r="C562" s="206"/>
      <c r="D562" s="196" t="s">
        <v>159</v>
      </c>
      <c r="E562" s="207" t="s">
        <v>19</v>
      </c>
      <c r="F562" s="208" t="s">
        <v>343</v>
      </c>
      <c r="G562" s="206"/>
      <c r="H562" s="209">
        <v>15.96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159</v>
      </c>
      <c r="AU562" s="215" t="s">
        <v>155</v>
      </c>
      <c r="AV562" s="14" t="s">
        <v>87</v>
      </c>
      <c r="AW562" s="14" t="s">
        <v>37</v>
      </c>
      <c r="AX562" s="14" t="s">
        <v>77</v>
      </c>
      <c r="AY562" s="215" t="s">
        <v>144</v>
      </c>
    </row>
    <row r="563" spans="2:51" s="14" customFormat="1" ht="11.25">
      <c r="B563" s="205"/>
      <c r="C563" s="206"/>
      <c r="D563" s="196" t="s">
        <v>159</v>
      </c>
      <c r="E563" s="207" t="s">
        <v>19</v>
      </c>
      <c r="F563" s="208" t="s">
        <v>412</v>
      </c>
      <c r="G563" s="206"/>
      <c r="H563" s="209">
        <v>4.0599999999999996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159</v>
      </c>
      <c r="AU563" s="215" t="s">
        <v>155</v>
      </c>
      <c r="AV563" s="14" t="s">
        <v>87</v>
      </c>
      <c r="AW563" s="14" t="s">
        <v>37</v>
      </c>
      <c r="AX563" s="14" t="s">
        <v>77</v>
      </c>
      <c r="AY563" s="215" t="s">
        <v>144</v>
      </c>
    </row>
    <row r="564" spans="2:51" s="14" customFormat="1" ht="11.25">
      <c r="B564" s="205"/>
      <c r="C564" s="206"/>
      <c r="D564" s="196" t="s">
        <v>159</v>
      </c>
      <c r="E564" s="207" t="s">
        <v>19</v>
      </c>
      <c r="F564" s="208" t="s">
        <v>413</v>
      </c>
      <c r="G564" s="206"/>
      <c r="H564" s="209">
        <v>3.8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159</v>
      </c>
      <c r="AU564" s="215" t="s">
        <v>155</v>
      </c>
      <c r="AV564" s="14" t="s">
        <v>87</v>
      </c>
      <c r="AW564" s="14" t="s">
        <v>37</v>
      </c>
      <c r="AX564" s="14" t="s">
        <v>77</v>
      </c>
      <c r="AY564" s="215" t="s">
        <v>144</v>
      </c>
    </row>
    <row r="565" spans="2:51" s="14" customFormat="1" ht="11.25">
      <c r="B565" s="205"/>
      <c r="C565" s="206"/>
      <c r="D565" s="196" t="s">
        <v>159</v>
      </c>
      <c r="E565" s="207" t="s">
        <v>19</v>
      </c>
      <c r="F565" s="208" t="s">
        <v>344</v>
      </c>
      <c r="G565" s="206"/>
      <c r="H565" s="209">
        <v>17.87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159</v>
      </c>
      <c r="AU565" s="215" t="s">
        <v>155</v>
      </c>
      <c r="AV565" s="14" t="s">
        <v>87</v>
      </c>
      <c r="AW565" s="14" t="s">
        <v>37</v>
      </c>
      <c r="AX565" s="14" t="s">
        <v>77</v>
      </c>
      <c r="AY565" s="215" t="s">
        <v>144</v>
      </c>
    </row>
    <row r="566" spans="2:51" s="14" customFormat="1" ht="11.25">
      <c r="B566" s="205"/>
      <c r="C566" s="206"/>
      <c r="D566" s="196" t="s">
        <v>159</v>
      </c>
      <c r="E566" s="207" t="s">
        <v>19</v>
      </c>
      <c r="F566" s="208" t="s">
        <v>414</v>
      </c>
      <c r="G566" s="206"/>
      <c r="H566" s="209">
        <v>4.04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159</v>
      </c>
      <c r="AU566" s="215" t="s">
        <v>155</v>
      </c>
      <c r="AV566" s="14" t="s">
        <v>87</v>
      </c>
      <c r="AW566" s="14" t="s">
        <v>37</v>
      </c>
      <c r="AX566" s="14" t="s">
        <v>77</v>
      </c>
      <c r="AY566" s="215" t="s">
        <v>144</v>
      </c>
    </row>
    <row r="567" spans="2:51" s="14" customFormat="1" ht="11.25">
      <c r="B567" s="205"/>
      <c r="C567" s="206"/>
      <c r="D567" s="196" t="s">
        <v>159</v>
      </c>
      <c r="E567" s="207" t="s">
        <v>19</v>
      </c>
      <c r="F567" s="208" t="s">
        <v>415</v>
      </c>
      <c r="G567" s="206"/>
      <c r="H567" s="209">
        <v>3.8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159</v>
      </c>
      <c r="AU567" s="215" t="s">
        <v>155</v>
      </c>
      <c r="AV567" s="14" t="s">
        <v>87</v>
      </c>
      <c r="AW567" s="14" t="s">
        <v>37</v>
      </c>
      <c r="AX567" s="14" t="s">
        <v>77</v>
      </c>
      <c r="AY567" s="215" t="s">
        <v>144</v>
      </c>
    </row>
    <row r="568" spans="2:51" s="14" customFormat="1" ht="11.25">
      <c r="B568" s="205"/>
      <c r="C568" s="206"/>
      <c r="D568" s="196" t="s">
        <v>159</v>
      </c>
      <c r="E568" s="207" t="s">
        <v>19</v>
      </c>
      <c r="F568" s="208" t="s">
        <v>345</v>
      </c>
      <c r="G568" s="206"/>
      <c r="H568" s="209">
        <v>17.89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159</v>
      </c>
      <c r="AU568" s="215" t="s">
        <v>155</v>
      </c>
      <c r="AV568" s="14" t="s">
        <v>87</v>
      </c>
      <c r="AW568" s="14" t="s">
        <v>37</v>
      </c>
      <c r="AX568" s="14" t="s">
        <v>77</v>
      </c>
      <c r="AY568" s="215" t="s">
        <v>144</v>
      </c>
    </row>
    <row r="569" spans="2:51" s="14" customFormat="1" ht="11.25">
      <c r="B569" s="205"/>
      <c r="C569" s="206"/>
      <c r="D569" s="196" t="s">
        <v>159</v>
      </c>
      <c r="E569" s="207" t="s">
        <v>19</v>
      </c>
      <c r="F569" s="208" t="s">
        <v>416</v>
      </c>
      <c r="G569" s="206"/>
      <c r="H569" s="209">
        <v>4.84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159</v>
      </c>
      <c r="AU569" s="215" t="s">
        <v>155</v>
      </c>
      <c r="AV569" s="14" t="s">
        <v>87</v>
      </c>
      <c r="AW569" s="14" t="s">
        <v>37</v>
      </c>
      <c r="AX569" s="14" t="s">
        <v>77</v>
      </c>
      <c r="AY569" s="215" t="s">
        <v>144</v>
      </c>
    </row>
    <row r="570" spans="2:51" s="14" customFormat="1" ht="11.25">
      <c r="B570" s="205"/>
      <c r="C570" s="206"/>
      <c r="D570" s="196" t="s">
        <v>159</v>
      </c>
      <c r="E570" s="207" t="s">
        <v>19</v>
      </c>
      <c r="F570" s="208" t="s">
        <v>417</v>
      </c>
      <c r="G570" s="206"/>
      <c r="H570" s="209">
        <v>3.8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159</v>
      </c>
      <c r="AU570" s="215" t="s">
        <v>155</v>
      </c>
      <c r="AV570" s="14" t="s">
        <v>87</v>
      </c>
      <c r="AW570" s="14" t="s">
        <v>37</v>
      </c>
      <c r="AX570" s="14" t="s">
        <v>77</v>
      </c>
      <c r="AY570" s="215" t="s">
        <v>144</v>
      </c>
    </row>
    <row r="571" spans="2:51" s="14" customFormat="1" ht="11.25">
      <c r="B571" s="205"/>
      <c r="C571" s="206"/>
      <c r="D571" s="196" t="s">
        <v>159</v>
      </c>
      <c r="E571" s="207" t="s">
        <v>19</v>
      </c>
      <c r="F571" s="208" t="s">
        <v>346</v>
      </c>
      <c r="G571" s="206"/>
      <c r="H571" s="209">
        <v>15.96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159</v>
      </c>
      <c r="AU571" s="215" t="s">
        <v>155</v>
      </c>
      <c r="AV571" s="14" t="s">
        <v>87</v>
      </c>
      <c r="AW571" s="14" t="s">
        <v>37</v>
      </c>
      <c r="AX571" s="14" t="s">
        <v>77</v>
      </c>
      <c r="AY571" s="215" t="s">
        <v>144</v>
      </c>
    </row>
    <row r="572" spans="2:51" s="14" customFormat="1" ht="11.25">
      <c r="B572" s="205"/>
      <c r="C572" s="206"/>
      <c r="D572" s="196" t="s">
        <v>159</v>
      </c>
      <c r="E572" s="207" t="s">
        <v>19</v>
      </c>
      <c r="F572" s="208" t="s">
        <v>418</v>
      </c>
      <c r="G572" s="206"/>
      <c r="H572" s="209">
        <v>3.71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159</v>
      </c>
      <c r="AU572" s="215" t="s">
        <v>155</v>
      </c>
      <c r="AV572" s="14" t="s">
        <v>87</v>
      </c>
      <c r="AW572" s="14" t="s">
        <v>37</v>
      </c>
      <c r="AX572" s="14" t="s">
        <v>77</v>
      </c>
      <c r="AY572" s="215" t="s">
        <v>144</v>
      </c>
    </row>
    <row r="573" spans="2:51" s="14" customFormat="1" ht="11.25">
      <c r="B573" s="205"/>
      <c r="C573" s="206"/>
      <c r="D573" s="196" t="s">
        <v>159</v>
      </c>
      <c r="E573" s="207" t="s">
        <v>19</v>
      </c>
      <c r="F573" s="208" t="s">
        <v>419</v>
      </c>
      <c r="G573" s="206"/>
      <c r="H573" s="209">
        <v>2.89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159</v>
      </c>
      <c r="AU573" s="215" t="s">
        <v>155</v>
      </c>
      <c r="AV573" s="14" t="s">
        <v>87</v>
      </c>
      <c r="AW573" s="14" t="s">
        <v>37</v>
      </c>
      <c r="AX573" s="14" t="s">
        <v>77</v>
      </c>
      <c r="AY573" s="215" t="s">
        <v>144</v>
      </c>
    </row>
    <row r="574" spans="2:51" s="14" customFormat="1" ht="11.25">
      <c r="B574" s="205"/>
      <c r="C574" s="206"/>
      <c r="D574" s="196" t="s">
        <v>159</v>
      </c>
      <c r="E574" s="207" t="s">
        <v>19</v>
      </c>
      <c r="F574" s="208" t="s">
        <v>347</v>
      </c>
      <c r="G574" s="206"/>
      <c r="H574" s="209">
        <v>15.22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159</v>
      </c>
      <c r="AU574" s="215" t="s">
        <v>155</v>
      </c>
      <c r="AV574" s="14" t="s">
        <v>87</v>
      </c>
      <c r="AW574" s="14" t="s">
        <v>37</v>
      </c>
      <c r="AX574" s="14" t="s">
        <v>77</v>
      </c>
      <c r="AY574" s="215" t="s">
        <v>144</v>
      </c>
    </row>
    <row r="575" spans="2:51" s="14" customFormat="1" ht="11.25">
      <c r="B575" s="205"/>
      <c r="C575" s="206"/>
      <c r="D575" s="196" t="s">
        <v>159</v>
      </c>
      <c r="E575" s="207" t="s">
        <v>19</v>
      </c>
      <c r="F575" s="208" t="s">
        <v>420</v>
      </c>
      <c r="G575" s="206"/>
      <c r="H575" s="209">
        <v>3.49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159</v>
      </c>
      <c r="AU575" s="215" t="s">
        <v>155</v>
      </c>
      <c r="AV575" s="14" t="s">
        <v>87</v>
      </c>
      <c r="AW575" s="14" t="s">
        <v>37</v>
      </c>
      <c r="AX575" s="14" t="s">
        <v>77</v>
      </c>
      <c r="AY575" s="215" t="s">
        <v>144</v>
      </c>
    </row>
    <row r="576" spans="2:51" s="14" customFormat="1" ht="11.25">
      <c r="B576" s="205"/>
      <c r="C576" s="206"/>
      <c r="D576" s="196" t="s">
        <v>159</v>
      </c>
      <c r="E576" s="207" t="s">
        <v>19</v>
      </c>
      <c r="F576" s="208" t="s">
        <v>421</v>
      </c>
      <c r="G576" s="206"/>
      <c r="H576" s="209">
        <v>4.62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159</v>
      </c>
      <c r="AU576" s="215" t="s">
        <v>155</v>
      </c>
      <c r="AV576" s="14" t="s">
        <v>87</v>
      </c>
      <c r="AW576" s="14" t="s">
        <v>37</v>
      </c>
      <c r="AX576" s="14" t="s">
        <v>77</v>
      </c>
      <c r="AY576" s="215" t="s">
        <v>144</v>
      </c>
    </row>
    <row r="577" spans="2:51" s="14" customFormat="1" ht="11.25">
      <c r="B577" s="205"/>
      <c r="C577" s="206"/>
      <c r="D577" s="196" t="s">
        <v>159</v>
      </c>
      <c r="E577" s="207" t="s">
        <v>19</v>
      </c>
      <c r="F577" s="208" t="s">
        <v>348</v>
      </c>
      <c r="G577" s="206"/>
      <c r="H577" s="209">
        <v>16.7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159</v>
      </c>
      <c r="AU577" s="215" t="s">
        <v>155</v>
      </c>
      <c r="AV577" s="14" t="s">
        <v>87</v>
      </c>
      <c r="AW577" s="14" t="s">
        <v>37</v>
      </c>
      <c r="AX577" s="14" t="s">
        <v>77</v>
      </c>
      <c r="AY577" s="215" t="s">
        <v>144</v>
      </c>
    </row>
    <row r="578" spans="2:51" s="14" customFormat="1" ht="11.25">
      <c r="B578" s="205"/>
      <c r="C578" s="206"/>
      <c r="D578" s="196" t="s">
        <v>159</v>
      </c>
      <c r="E578" s="207" t="s">
        <v>19</v>
      </c>
      <c r="F578" s="208" t="s">
        <v>422</v>
      </c>
      <c r="G578" s="206"/>
      <c r="H578" s="209">
        <v>3.41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159</v>
      </c>
      <c r="AU578" s="215" t="s">
        <v>155</v>
      </c>
      <c r="AV578" s="14" t="s">
        <v>87</v>
      </c>
      <c r="AW578" s="14" t="s">
        <v>37</v>
      </c>
      <c r="AX578" s="14" t="s">
        <v>77</v>
      </c>
      <c r="AY578" s="215" t="s">
        <v>144</v>
      </c>
    </row>
    <row r="579" spans="2:51" s="14" customFormat="1" ht="11.25">
      <c r="B579" s="205"/>
      <c r="C579" s="206"/>
      <c r="D579" s="196" t="s">
        <v>159</v>
      </c>
      <c r="E579" s="207" t="s">
        <v>19</v>
      </c>
      <c r="F579" s="208" t="s">
        <v>423</v>
      </c>
      <c r="G579" s="206"/>
      <c r="H579" s="209">
        <v>3.48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159</v>
      </c>
      <c r="AU579" s="215" t="s">
        <v>155</v>
      </c>
      <c r="AV579" s="14" t="s">
        <v>87</v>
      </c>
      <c r="AW579" s="14" t="s">
        <v>37</v>
      </c>
      <c r="AX579" s="14" t="s">
        <v>77</v>
      </c>
      <c r="AY579" s="215" t="s">
        <v>144</v>
      </c>
    </row>
    <row r="580" spans="2:51" s="14" customFormat="1" ht="11.25">
      <c r="B580" s="205"/>
      <c r="C580" s="206"/>
      <c r="D580" s="196" t="s">
        <v>159</v>
      </c>
      <c r="E580" s="207" t="s">
        <v>19</v>
      </c>
      <c r="F580" s="208" t="s">
        <v>349</v>
      </c>
      <c r="G580" s="206"/>
      <c r="H580" s="209">
        <v>13.76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159</v>
      </c>
      <c r="AU580" s="215" t="s">
        <v>155</v>
      </c>
      <c r="AV580" s="14" t="s">
        <v>87</v>
      </c>
      <c r="AW580" s="14" t="s">
        <v>37</v>
      </c>
      <c r="AX580" s="14" t="s">
        <v>77</v>
      </c>
      <c r="AY580" s="215" t="s">
        <v>144</v>
      </c>
    </row>
    <row r="581" spans="2:51" s="15" customFormat="1" ht="11.25">
      <c r="B581" s="216"/>
      <c r="C581" s="217"/>
      <c r="D581" s="196" t="s">
        <v>159</v>
      </c>
      <c r="E581" s="218" t="s">
        <v>19</v>
      </c>
      <c r="F581" s="219" t="s">
        <v>165</v>
      </c>
      <c r="G581" s="217"/>
      <c r="H581" s="220">
        <v>229.95000000000002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159</v>
      </c>
      <c r="AU581" s="226" t="s">
        <v>155</v>
      </c>
      <c r="AV581" s="15" t="s">
        <v>155</v>
      </c>
      <c r="AW581" s="15" t="s">
        <v>37</v>
      </c>
      <c r="AX581" s="15" t="s">
        <v>77</v>
      </c>
      <c r="AY581" s="226" t="s">
        <v>144</v>
      </c>
    </row>
    <row r="582" spans="2:51" s="13" customFormat="1" ht="11.25">
      <c r="B582" s="194"/>
      <c r="C582" s="195"/>
      <c r="D582" s="196" t="s">
        <v>159</v>
      </c>
      <c r="E582" s="197" t="s">
        <v>19</v>
      </c>
      <c r="F582" s="198" t="s">
        <v>187</v>
      </c>
      <c r="G582" s="195"/>
      <c r="H582" s="197" t="s">
        <v>19</v>
      </c>
      <c r="I582" s="199"/>
      <c r="J582" s="195"/>
      <c r="K582" s="195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159</v>
      </c>
      <c r="AU582" s="204" t="s">
        <v>155</v>
      </c>
      <c r="AV582" s="13" t="s">
        <v>85</v>
      </c>
      <c r="AW582" s="13" t="s">
        <v>37</v>
      </c>
      <c r="AX582" s="13" t="s">
        <v>77</v>
      </c>
      <c r="AY582" s="204" t="s">
        <v>144</v>
      </c>
    </row>
    <row r="583" spans="2:51" s="14" customFormat="1" ht="11.25">
      <c r="B583" s="205"/>
      <c r="C583" s="206"/>
      <c r="D583" s="196" t="s">
        <v>159</v>
      </c>
      <c r="E583" s="207" t="s">
        <v>19</v>
      </c>
      <c r="F583" s="208" t="s">
        <v>424</v>
      </c>
      <c r="G583" s="206"/>
      <c r="H583" s="209">
        <v>2.44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159</v>
      </c>
      <c r="AU583" s="215" t="s">
        <v>155</v>
      </c>
      <c r="AV583" s="14" t="s">
        <v>87</v>
      </c>
      <c r="AW583" s="14" t="s">
        <v>37</v>
      </c>
      <c r="AX583" s="14" t="s">
        <v>77</v>
      </c>
      <c r="AY583" s="215" t="s">
        <v>144</v>
      </c>
    </row>
    <row r="584" spans="2:51" s="14" customFormat="1" ht="11.25">
      <c r="B584" s="205"/>
      <c r="C584" s="206"/>
      <c r="D584" s="196" t="s">
        <v>159</v>
      </c>
      <c r="E584" s="207" t="s">
        <v>19</v>
      </c>
      <c r="F584" s="208" t="s">
        <v>425</v>
      </c>
      <c r="G584" s="206"/>
      <c r="H584" s="209">
        <v>3.62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159</v>
      </c>
      <c r="AU584" s="215" t="s">
        <v>155</v>
      </c>
      <c r="AV584" s="14" t="s">
        <v>87</v>
      </c>
      <c r="AW584" s="14" t="s">
        <v>37</v>
      </c>
      <c r="AX584" s="14" t="s">
        <v>77</v>
      </c>
      <c r="AY584" s="215" t="s">
        <v>144</v>
      </c>
    </row>
    <row r="585" spans="2:51" s="14" customFormat="1" ht="11.25">
      <c r="B585" s="205"/>
      <c r="C585" s="206"/>
      <c r="D585" s="196" t="s">
        <v>159</v>
      </c>
      <c r="E585" s="207" t="s">
        <v>19</v>
      </c>
      <c r="F585" s="208" t="s">
        <v>350</v>
      </c>
      <c r="G585" s="206"/>
      <c r="H585" s="209">
        <v>10.48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159</v>
      </c>
      <c r="AU585" s="215" t="s">
        <v>155</v>
      </c>
      <c r="AV585" s="14" t="s">
        <v>87</v>
      </c>
      <c r="AW585" s="14" t="s">
        <v>37</v>
      </c>
      <c r="AX585" s="14" t="s">
        <v>77</v>
      </c>
      <c r="AY585" s="215" t="s">
        <v>144</v>
      </c>
    </row>
    <row r="586" spans="2:51" s="14" customFormat="1" ht="11.25">
      <c r="B586" s="205"/>
      <c r="C586" s="206"/>
      <c r="D586" s="196" t="s">
        <v>159</v>
      </c>
      <c r="E586" s="207" t="s">
        <v>19</v>
      </c>
      <c r="F586" s="208" t="s">
        <v>426</v>
      </c>
      <c r="G586" s="206"/>
      <c r="H586" s="209">
        <v>3.2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159</v>
      </c>
      <c r="AU586" s="215" t="s">
        <v>155</v>
      </c>
      <c r="AV586" s="14" t="s">
        <v>87</v>
      </c>
      <c r="AW586" s="14" t="s">
        <v>37</v>
      </c>
      <c r="AX586" s="14" t="s">
        <v>77</v>
      </c>
      <c r="AY586" s="215" t="s">
        <v>144</v>
      </c>
    </row>
    <row r="587" spans="2:51" s="14" customFormat="1" ht="11.25">
      <c r="B587" s="205"/>
      <c r="C587" s="206"/>
      <c r="D587" s="196" t="s">
        <v>159</v>
      </c>
      <c r="E587" s="207" t="s">
        <v>19</v>
      </c>
      <c r="F587" s="208" t="s">
        <v>427</v>
      </c>
      <c r="G587" s="206"/>
      <c r="H587" s="209">
        <v>3.84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159</v>
      </c>
      <c r="AU587" s="215" t="s">
        <v>155</v>
      </c>
      <c r="AV587" s="14" t="s">
        <v>87</v>
      </c>
      <c r="AW587" s="14" t="s">
        <v>37</v>
      </c>
      <c r="AX587" s="14" t="s">
        <v>77</v>
      </c>
      <c r="AY587" s="215" t="s">
        <v>144</v>
      </c>
    </row>
    <row r="588" spans="2:51" s="14" customFormat="1" ht="11.25">
      <c r="B588" s="205"/>
      <c r="C588" s="206"/>
      <c r="D588" s="196" t="s">
        <v>159</v>
      </c>
      <c r="E588" s="207" t="s">
        <v>19</v>
      </c>
      <c r="F588" s="208" t="s">
        <v>351</v>
      </c>
      <c r="G588" s="206"/>
      <c r="H588" s="209">
        <v>16.11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159</v>
      </c>
      <c r="AU588" s="215" t="s">
        <v>155</v>
      </c>
      <c r="AV588" s="14" t="s">
        <v>87</v>
      </c>
      <c r="AW588" s="14" t="s">
        <v>37</v>
      </c>
      <c r="AX588" s="14" t="s">
        <v>77</v>
      </c>
      <c r="AY588" s="215" t="s">
        <v>144</v>
      </c>
    </row>
    <row r="589" spans="2:51" s="14" customFormat="1" ht="11.25">
      <c r="B589" s="205"/>
      <c r="C589" s="206"/>
      <c r="D589" s="196" t="s">
        <v>159</v>
      </c>
      <c r="E589" s="207" t="s">
        <v>19</v>
      </c>
      <c r="F589" s="208" t="s">
        <v>428</v>
      </c>
      <c r="G589" s="206"/>
      <c r="H589" s="209">
        <v>3.79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159</v>
      </c>
      <c r="AU589" s="215" t="s">
        <v>155</v>
      </c>
      <c r="AV589" s="14" t="s">
        <v>87</v>
      </c>
      <c r="AW589" s="14" t="s">
        <v>37</v>
      </c>
      <c r="AX589" s="14" t="s">
        <v>77</v>
      </c>
      <c r="AY589" s="215" t="s">
        <v>144</v>
      </c>
    </row>
    <row r="590" spans="2:51" s="14" customFormat="1" ht="11.25">
      <c r="B590" s="205"/>
      <c r="C590" s="206"/>
      <c r="D590" s="196" t="s">
        <v>159</v>
      </c>
      <c r="E590" s="207" t="s">
        <v>19</v>
      </c>
      <c r="F590" s="208" t="s">
        <v>429</v>
      </c>
      <c r="G590" s="206"/>
      <c r="H590" s="209">
        <v>3.22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159</v>
      </c>
      <c r="AU590" s="215" t="s">
        <v>155</v>
      </c>
      <c r="AV590" s="14" t="s">
        <v>87</v>
      </c>
      <c r="AW590" s="14" t="s">
        <v>37</v>
      </c>
      <c r="AX590" s="14" t="s">
        <v>77</v>
      </c>
      <c r="AY590" s="215" t="s">
        <v>144</v>
      </c>
    </row>
    <row r="591" spans="2:51" s="14" customFormat="1" ht="11.25">
      <c r="B591" s="205"/>
      <c r="C591" s="206"/>
      <c r="D591" s="196" t="s">
        <v>159</v>
      </c>
      <c r="E591" s="207" t="s">
        <v>19</v>
      </c>
      <c r="F591" s="208" t="s">
        <v>352</v>
      </c>
      <c r="G591" s="206"/>
      <c r="H591" s="209">
        <v>15.17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159</v>
      </c>
      <c r="AU591" s="215" t="s">
        <v>155</v>
      </c>
      <c r="AV591" s="14" t="s">
        <v>87</v>
      </c>
      <c r="AW591" s="14" t="s">
        <v>37</v>
      </c>
      <c r="AX591" s="14" t="s">
        <v>77</v>
      </c>
      <c r="AY591" s="215" t="s">
        <v>144</v>
      </c>
    </row>
    <row r="592" spans="2:51" s="14" customFormat="1" ht="11.25">
      <c r="B592" s="205"/>
      <c r="C592" s="206"/>
      <c r="D592" s="196" t="s">
        <v>159</v>
      </c>
      <c r="E592" s="207" t="s">
        <v>19</v>
      </c>
      <c r="F592" s="208" t="s">
        <v>430</v>
      </c>
      <c r="G592" s="206"/>
      <c r="H592" s="209">
        <v>4.8499999999999996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159</v>
      </c>
      <c r="AU592" s="215" t="s">
        <v>155</v>
      </c>
      <c r="AV592" s="14" t="s">
        <v>87</v>
      </c>
      <c r="AW592" s="14" t="s">
        <v>37</v>
      </c>
      <c r="AX592" s="14" t="s">
        <v>77</v>
      </c>
      <c r="AY592" s="215" t="s">
        <v>144</v>
      </c>
    </row>
    <row r="593" spans="2:51" s="14" customFormat="1" ht="11.25">
      <c r="B593" s="205"/>
      <c r="C593" s="206"/>
      <c r="D593" s="196" t="s">
        <v>159</v>
      </c>
      <c r="E593" s="207" t="s">
        <v>19</v>
      </c>
      <c r="F593" s="208" t="s">
        <v>431</v>
      </c>
      <c r="G593" s="206"/>
      <c r="H593" s="209">
        <v>3.93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159</v>
      </c>
      <c r="AU593" s="215" t="s">
        <v>155</v>
      </c>
      <c r="AV593" s="14" t="s">
        <v>87</v>
      </c>
      <c r="AW593" s="14" t="s">
        <v>37</v>
      </c>
      <c r="AX593" s="14" t="s">
        <v>77</v>
      </c>
      <c r="AY593" s="215" t="s">
        <v>144</v>
      </c>
    </row>
    <row r="594" spans="2:51" s="14" customFormat="1" ht="11.25">
      <c r="B594" s="205"/>
      <c r="C594" s="206"/>
      <c r="D594" s="196" t="s">
        <v>159</v>
      </c>
      <c r="E594" s="207" t="s">
        <v>19</v>
      </c>
      <c r="F594" s="208" t="s">
        <v>353</v>
      </c>
      <c r="G594" s="206"/>
      <c r="H594" s="209">
        <v>15.96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159</v>
      </c>
      <c r="AU594" s="215" t="s">
        <v>155</v>
      </c>
      <c r="AV594" s="14" t="s">
        <v>87</v>
      </c>
      <c r="AW594" s="14" t="s">
        <v>37</v>
      </c>
      <c r="AX594" s="14" t="s">
        <v>77</v>
      </c>
      <c r="AY594" s="215" t="s">
        <v>144</v>
      </c>
    </row>
    <row r="595" spans="2:51" s="14" customFormat="1" ht="11.25">
      <c r="B595" s="205"/>
      <c r="C595" s="206"/>
      <c r="D595" s="196" t="s">
        <v>159</v>
      </c>
      <c r="E595" s="207" t="s">
        <v>19</v>
      </c>
      <c r="F595" s="208" t="s">
        <v>432</v>
      </c>
      <c r="G595" s="206"/>
      <c r="H595" s="209">
        <v>4.0599999999999996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159</v>
      </c>
      <c r="AU595" s="215" t="s">
        <v>155</v>
      </c>
      <c r="AV595" s="14" t="s">
        <v>87</v>
      </c>
      <c r="AW595" s="14" t="s">
        <v>37</v>
      </c>
      <c r="AX595" s="14" t="s">
        <v>77</v>
      </c>
      <c r="AY595" s="215" t="s">
        <v>144</v>
      </c>
    </row>
    <row r="596" spans="2:51" s="14" customFormat="1" ht="11.25">
      <c r="B596" s="205"/>
      <c r="C596" s="206"/>
      <c r="D596" s="196" t="s">
        <v>159</v>
      </c>
      <c r="E596" s="207" t="s">
        <v>19</v>
      </c>
      <c r="F596" s="208" t="s">
        <v>433</v>
      </c>
      <c r="G596" s="206"/>
      <c r="H596" s="209">
        <v>3.8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159</v>
      </c>
      <c r="AU596" s="215" t="s">
        <v>155</v>
      </c>
      <c r="AV596" s="14" t="s">
        <v>87</v>
      </c>
      <c r="AW596" s="14" t="s">
        <v>37</v>
      </c>
      <c r="AX596" s="14" t="s">
        <v>77</v>
      </c>
      <c r="AY596" s="215" t="s">
        <v>144</v>
      </c>
    </row>
    <row r="597" spans="2:51" s="14" customFormat="1" ht="11.25">
      <c r="B597" s="205"/>
      <c r="C597" s="206"/>
      <c r="D597" s="196" t="s">
        <v>159</v>
      </c>
      <c r="E597" s="207" t="s">
        <v>19</v>
      </c>
      <c r="F597" s="208" t="s">
        <v>354</v>
      </c>
      <c r="G597" s="206"/>
      <c r="H597" s="209">
        <v>17.87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159</v>
      </c>
      <c r="AU597" s="215" t="s">
        <v>155</v>
      </c>
      <c r="AV597" s="14" t="s">
        <v>87</v>
      </c>
      <c r="AW597" s="14" t="s">
        <v>37</v>
      </c>
      <c r="AX597" s="14" t="s">
        <v>77</v>
      </c>
      <c r="AY597" s="215" t="s">
        <v>144</v>
      </c>
    </row>
    <row r="598" spans="2:51" s="14" customFormat="1" ht="11.25">
      <c r="B598" s="205"/>
      <c r="C598" s="206"/>
      <c r="D598" s="196" t="s">
        <v>159</v>
      </c>
      <c r="E598" s="207" t="s">
        <v>19</v>
      </c>
      <c r="F598" s="208" t="s">
        <v>434</v>
      </c>
      <c r="G598" s="206"/>
      <c r="H598" s="209">
        <v>4.04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159</v>
      </c>
      <c r="AU598" s="215" t="s">
        <v>155</v>
      </c>
      <c r="AV598" s="14" t="s">
        <v>87</v>
      </c>
      <c r="AW598" s="14" t="s">
        <v>37</v>
      </c>
      <c r="AX598" s="14" t="s">
        <v>77</v>
      </c>
      <c r="AY598" s="215" t="s">
        <v>144</v>
      </c>
    </row>
    <row r="599" spans="2:51" s="14" customFormat="1" ht="11.25">
      <c r="B599" s="205"/>
      <c r="C599" s="206"/>
      <c r="D599" s="196" t="s">
        <v>159</v>
      </c>
      <c r="E599" s="207" t="s">
        <v>19</v>
      </c>
      <c r="F599" s="208" t="s">
        <v>435</v>
      </c>
      <c r="G599" s="206"/>
      <c r="H599" s="209">
        <v>3.8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159</v>
      </c>
      <c r="AU599" s="215" t="s">
        <v>155</v>
      </c>
      <c r="AV599" s="14" t="s">
        <v>87</v>
      </c>
      <c r="AW599" s="14" t="s">
        <v>37</v>
      </c>
      <c r="AX599" s="14" t="s">
        <v>77</v>
      </c>
      <c r="AY599" s="215" t="s">
        <v>144</v>
      </c>
    </row>
    <row r="600" spans="2:51" s="14" customFormat="1" ht="11.25">
      <c r="B600" s="205"/>
      <c r="C600" s="206"/>
      <c r="D600" s="196" t="s">
        <v>159</v>
      </c>
      <c r="E600" s="207" t="s">
        <v>19</v>
      </c>
      <c r="F600" s="208" t="s">
        <v>355</v>
      </c>
      <c r="G600" s="206"/>
      <c r="H600" s="209">
        <v>17.89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159</v>
      </c>
      <c r="AU600" s="215" t="s">
        <v>155</v>
      </c>
      <c r="AV600" s="14" t="s">
        <v>87</v>
      </c>
      <c r="AW600" s="14" t="s">
        <v>37</v>
      </c>
      <c r="AX600" s="14" t="s">
        <v>77</v>
      </c>
      <c r="AY600" s="215" t="s">
        <v>144</v>
      </c>
    </row>
    <row r="601" spans="2:51" s="14" customFormat="1" ht="11.25">
      <c r="B601" s="205"/>
      <c r="C601" s="206"/>
      <c r="D601" s="196" t="s">
        <v>159</v>
      </c>
      <c r="E601" s="207" t="s">
        <v>19</v>
      </c>
      <c r="F601" s="208" t="s">
        <v>436</v>
      </c>
      <c r="G601" s="206"/>
      <c r="H601" s="209">
        <v>4.84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159</v>
      </c>
      <c r="AU601" s="215" t="s">
        <v>155</v>
      </c>
      <c r="AV601" s="14" t="s">
        <v>87</v>
      </c>
      <c r="AW601" s="14" t="s">
        <v>37</v>
      </c>
      <c r="AX601" s="14" t="s">
        <v>77</v>
      </c>
      <c r="AY601" s="215" t="s">
        <v>144</v>
      </c>
    </row>
    <row r="602" spans="2:51" s="14" customFormat="1" ht="11.25">
      <c r="B602" s="205"/>
      <c r="C602" s="206"/>
      <c r="D602" s="196" t="s">
        <v>159</v>
      </c>
      <c r="E602" s="207" t="s">
        <v>19</v>
      </c>
      <c r="F602" s="208" t="s">
        <v>437</v>
      </c>
      <c r="G602" s="206"/>
      <c r="H602" s="209">
        <v>3.8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159</v>
      </c>
      <c r="AU602" s="215" t="s">
        <v>155</v>
      </c>
      <c r="AV602" s="14" t="s">
        <v>87</v>
      </c>
      <c r="AW602" s="14" t="s">
        <v>37</v>
      </c>
      <c r="AX602" s="14" t="s">
        <v>77</v>
      </c>
      <c r="AY602" s="215" t="s">
        <v>144</v>
      </c>
    </row>
    <row r="603" spans="2:51" s="14" customFormat="1" ht="11.25">
      <c r="B603" s="205"/>
      <c r="C603" s="206"/>
      <c r="D603" s="196" t="s">
        <v>159</v>
      </c>
      <c r="E603" s="207" t="s">
        <v>19</v>
      </c>
      <c r="F603" s="208" t="s">
        <v>356</v>
      </c>
      <c r="G603" s="206"/>
      <c r="H603" s="209">
        <v>15.96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159</v>
      </c>
      <c r="AU603" s="215" t="s">
        <v>155</v>
      </c>
      <c r="AV603" s="14" t="s">
        <v>87</v>
      </c>
      <c r="AW603" s="14" t="s">
        <v>37</v>
      </c>
      <c r="AX603" s="14" t="s">
        <v>77</v>
      </c>
      <c r="AY603" s="215" t="s">
        <v>144</v>
      </c>
    </row>
    <row r="604" spans="2:51" s="14" customFormat="1" ht="11.25">
      <c r="B604" s="205"/>
      <c r="C604" s="206"/>
      <c r="D604" s="196" t="s">
        <v>159</v>
      </c>
      <c r="E604" s="207" t="s">
        <v>19</v>
      </c>
      <c r="F604" s="208" t="s">
        <v>438</v>
      </c>
      <c r="G604" s="206"/>
      <c r="H604" s="209">
        <v>3.71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159</v>
      </c>
      <c r="AU604" s="215" t="s">
        <v>155</v>
      </c>
      <c r="AV604" s="14" t="s">
        <v>87</v>
      </c>
      <c r="AW604" s="14" t="s">
        <v>37</v>
      </c>
      <c r="AX604" s="14" t="s">
        <v>77</v>
      </c>
      <c r="AY604" s="215" t="s">
        <v>144</v>
      </c>
    </row>
    <row r="605" spans="2:51" s="14" customFormat="1" ht="11.25">
      <c r="B605" s="205"/>
      <c r="C605" s="206"/>
      <c r="D605" s="196" t="s">
        <v>159</v>
      </c>
      <c r="E605" s="207" t="s">
        <v>19</v>
      </c>
      <c r="F605" s="208" t="s">
        <v>439</v>
      </c>
      <c r="G605" s="206"/>
      <c r="H605" s="209">
        <v>2.89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159</v>
      </c>
      <c r="AU605" s="215" t="s">
        <v>155</v>
      </c>
      <c r="AV605" s="14" t="s">
        <v>87</v>
      </c>
      <c r="AW605" s="14" t="s">
        <v>37</v>
      </c>
      <c r="AX605" s="14" t="s">
        <v>77</v>
      </c>
      <c r="AY605" s="215" t="s">
        <v>144</v>
      </c>
    </row>
    <row r="606" spans="2:51" s="14" customFormat="1" ht="11.25">
      <c r="B606" s="205"/>
      <c r="C606" s="206"/>
      <c r="D606" s="196" t="s">
        <v>159</v>
      </c>
      <c r="E606" s="207" t="s">
        <v>19</v>
      </c>
      <c r="F606" s="208" t="s">
        <v>357</v>
      </c>
      <c r="G606" s="206"/>
      <c r="H606" s="209">
        <v>15.22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159</v>
      </c>
      <c r="AU606" s="215" t="s">
        <v>155</v>
      </c>
      <c r="AV606" s="14" t="s">
        <v>87</v>
      </c>
      <c r="AW606" s="14" t="s">
        <v>37</v>
      </c>
      <c r="AX606" s="14" t="s">
        <v>77</v>
      </c>
      <c r="AY606" s="215" t="s">
        <v>144</v>
      </c>
    </row>
    <row r="607" spans="2:51" s="14" customFormat="1" ht="11.25">
      <c r="B607" s="205"/>
      <c r="C607" s="206"/>
      <c r="D607" s="196" t="s">
        <v>159</v>
      </c>
      <c r="E607" s="207" t="s">
        <v>19</v>
      </c>
      <c r="F607" s="208" t="s">
        <v>440</v>
      </c>
      <c r="G607" s="206"/>
      <c r="H607" s="209">
        <v>3.49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159</v>
      </c>
      <c r="AU607" s="215" t="s">
        <v>155</v>
      </c>
      <c r="AV607" s="14" t="s">
        <v>87</v>
      </c>
      <c r="AW607" s="14" t="s">
        <v>37</v>
      </c>
      <c r="AX607" s="14" t="s">
        <v>77</v>
      </c>
      <c r="AY607" s="215" t="s">
        <v>144</v>
      </c>
    </row>
    <row r="608" spans="2:51" s="14" customFormat="1" ht="11.25">
      <c r="B608" s="205"/>
      <c r="C608" s="206"/>
      <c r="D608" s="196" t="s">
        <v>159</v>
      </c>
      <c r="E608" s="207" t="s">
        <v>19</v>
      </c>
      <c r="F608" s="208" t="s">
        <v>441</v>
      </c>
      <c r="G608" s="206"/>
      <c r="H608" s="209">
        <v>4.62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159</v>
      </c>
      <c r="AU608" s="215" t="s">
        <v>155</v>
      </c>
      <c r="AV608" s="14" t="s">
        <v>87</v>
      </c>
      <c r="AW608" s="14" t="s">
        <v>37</v>
      </c>
      <c r="AX608" s="14" t="s">
        <v>77</v>
      </c>
      <c r="AY608" s="215" t="s">
        <v>144</v>
      </c>
    </row>
    <row r="609" spans="2:51" s="14" customFormat="1" ht="11.25">
      <c r="B609" s="205"/>
      <c r="C609" s="206"/>
      <c r="D609" s="196" t="s">
        <v>159</v>
      </c>
      <c r="E609" s="207" t="s">
        <v>19</v>
      </c>
      <c r="F609" s="208" t="s">
        <v>358</v>
      </c>
      <c r="G609" s="206"/>
      <c r="H609" s="209">
        <v>16.7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159</v>
      </c>
      <c r="AU609" s="215" t="s">
        <v>155</v>
      </c>
      <c r="AV609" s="14" t="s">
        <v>87</v>
      </c>
      <c r="AW609" s="14" t="s">
        <v>37</v>
      </c>
      <c r="AX609" s="14" t="s">
        <v>77</v>
      </c>
      <c r="AY609" s="215" t="s">
        <v>144</v>
      </c>
    </row>
    <row r="610" spans="2:51" s="14" customFormat="1" ht="11.25">
      <c r="B610" s="205"/>
      <c r="C610" s="206"/>
      <c r="D610" s="196" t="s">
        <v>159</v>
      </c>
      <c r="E610" s="207" t="s">
        <v>19</v>
      </c>
      <c r="F610" s="208" t="s">
        <v>442</v>
      </c>
      <c r="G610" s="206"/>
      <c r="H610" s="209">
        <v>3.41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159</v>
      </c>
      <c r="AU610" s="215" t="s">
        <v>155</v>
      </c>
      <c r="AV610" s="14" t="s">
        <v>87</v>
      </c>
      <c r="AW610" s="14" t="s">
        <v>37</v>
      </c>
      <c r="AX610" s="14" t="s">
        <v>77</v>
      </c>
      <c r="AY610" s="215" t="s">
        <v>144</v>
      </c>
    </row>
    <row r="611" spans="2:51" s="14" customFormat="1" ht="11.25">
      <c r="B611" s="205"/>
      <c r="C611" s="206"/>
      <c r="D611" s="196" t="s">
        <v>159</v>
      </c>
      <c r="E611" s="207" t="s">
        <v>19</v>
      </c>
      <c r="F611" s="208" t="s">
        <v>443</v>
      </c>
      <c r="G611" s="206"/>
      <c r="H611" s="209">
        <v>3.48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159</v>
      </c>
      <c r="AU611" s="215" t="s">
        <v>155</v>
      </c>
      <c r="AV611" s="14" t="s">
        <v>87</v>
      </c>
      <c r="AW611" s="14" t="s">
        <v>37</v>
      </c>
      <c r="AX611" s="14" t="s">
        <v>77</v>
      </c>
      <c r="AY611" s="215" t="s">
        <v>144</v>
      </c>
    </row>
    <row r="612" spans="2:51" s="14" customFormat="1" ht="11.25">
      <c r="B612" s="205"/>
      <c r="C612" s="206"/>
      <c r="D612" s="196" t="s">
        <v>159</v>
      </c>
      <c r="E612" s="207" t="s">
        <v>19</v>
      </c>
      <c r="F612" s="208" t="s">
        <v>359</v>
      </c>
      <c r="G612" s="206"/>
      <c r="H612" s="209">
        <v>13.76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159</v>
      </c>
      <c r="AU612" s="215" t="s">
        <v>155</v>
      </c>
      <c r="AV612" s="14" t="s">
        <v>87</v>
      </c>
      <c r="AW612" s="14" t="s">
        <v>37</v>
      </c>
      <c r="AX612" s="14" t="s">
        <v>77</v>
      </c>
      <c r="AY612" s="215" t="s">
        <v>144</v>
      </c>
    </row>
    <row r="613" spans="2:51" s="15" customFormat="1" ht="11.25">
      <c r="B613" s="216"/>
      <c r="C613" s="217"/>
      <c r="D613" s="196" t="s">
        <v>159</v>
      </c>
      <c r="E613" s="218" t="s">
        <v>19</v>
      </c>
      <c r="F613" s="219" t="s">
        <v>165</v>
      </c>
      <c r="G613" s="217"/>
      <c r="H613" s="220">
        <v>229.95000000000002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159</v>
      </c>
      <c r="AU613" s="226" t="s">
        <v>155</v>
      </c>
      <c r="AV613" s="15" t="s">
        <v>155</v>
      </c>
      <c r="AW613" s="15" t="s">
        <v>37</v>
      </c>
      <c r="AX613" s="15" t="s">
        <v>77</v>
      </c>
      <c r="AY613" s="226" t="s">
        <v>144</v>
      </c>
    </row>
    <row r="614" spans="2:51" s="13" customFormat="1" ht="11.25">
      <c r="B614" s="194"/>
      <c r="C614" s="195"/>
      <c r="D614" s="196" t="s">
        <v>159</v>
      </c>
      <c r="E614" s="197" t="s">
        <v>19</v>
      </c>
      <c r="F614" s="198" t="s">
        <v>208</v>
      </c>
      <c r="G614" s="195"/>
      <c r="H614" s="197" t="s">
        <v>19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159</v>
      </c>
      <c r="AU614" s="204" t="s">
        <v>155</v>
      </c>
      <c r="AV614" s="13" t="s">
        <v>85</v>
      </c>
      <c r="AW614" s="13" t="s">
        <v>37</v>
      </c>
      <c r="AX614" s="13" t="s">
        <v>77</v>
      </c>
      <c r="AY614" s="204" t="s">
        <v>144</v>
      </c>
    </row>
    <row r="615" spans="2:51" s="14" customFormat="1" ht="11.25">
      <c r="B615" s="205"/>
      <c r="C615" s="206"/>
      <c r="D615" s="196" t="s">
        <v>159</v>
      </c>
      <c r="E615" s="207" t="s">
        <v>19</v>
      </c>
      <c r="F615" s="208" t="s">
        <v>444</v>
      </c>
      <c r="G615" s="206"/>
      <c r="H615" s="209">
        <v>2.44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159</v>
      </c>
      <c r="AU615" s="215" t="s">
        <v>155</v>
      </c>
      <c r="AV615" s="14" t="s">
        <v>87</v>
      </c>
      <c r="AW615" s="14" t="s">
        <v>37</v>
      </c>
      <c r="AX615" s="14" t="s">
        <v>77</v>
      </c>
      <c r="AY615" s="215" t="s">
        <v>144</v>
      </c>
    </row>
    <row r="616" spans="2:51" s="14" customFormat="1" ht="11.25">
      <c r="B616" s="205"/>
      <c r="C616" s="206"/>
      <c r="D616" s="196" t="s">
        <v>159</v>
      </c>
      <c r="E616" s="207" t="s">
        <v>19</v>
      </c>
      <c r="F616" s="208" t="s">
        <v>445</v>
      </c>
      <c r="G616" s="206"/>
      <c r="H616" s="209">
        <v>3.62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159</v>
      </c>
      <c r="AU616" s="215" t="s">
        <v>155</v>
      </c>
      <c r="AV616" s="14" t="s">
        <v>87</v>
      </c>
      <c r="AW616" s="14" t="s">
        <v>37</v>
      </c>
      <c r="AX616" s="14" t="s">
        <v>77</v>
      </c>
      <c r="AY616" s="215" t="s">
        <v>144</v>
      </c>
    </row>
    <row r="617" spans="2:51" s="14" customFormat="1" ht="11.25">
      <c r="B617" s="205"/>
      <c r="C617" s="206"/>
      <c r="D617" s="196" t="s">
        <v>159</v>
      </c>
      <c r="E617" s="207" t="s">
        <v>19</v>
      </c>
      <c r="F617" s="208" t="s">
        <v>360</v>
      </c>
      <c r="G617" s="206"/>
      <c r="H617" s="209">
        <v>10.48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159</v>
      </c>
      <c r="AU617" s="215" t="s">
        <v>155</v>
      </c>
      <c r="AV617" s="14" t="s">
        <v>87</v>
      </c>
      <c r="AW617" s="14" t="s">
        <v>37</v>
      </c>
      <c r="AX617" s="14" t="s">
        <v>77</v>
      </c>
      <c r="AY617" s="215" t="s">
        <v>144</v>
      </c>
    </row>
    <row r="618" spans="2:51" s="14" customFormat="1" ht="11.25">
      <c r="B618" s="205"/>
      <c r="C618" s="206"/>
      <c r="D618" s="196" t="s">
        <v>159</v>
      </c>
      <c r="E618" s="207" t="s">
        <v>19</v>
      </c>
      <c r="F618" s="208" t="s">
        <v>446</v>
      </c>
      <c r="G618" s="206"/>
      <c r="H618" s="209">
        <v>3.2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159</v>
      </c>
      <c r="AU618" s="215" t="s">
        <v>155</v>
      </c>
      <c r="AV618" s="14" t="s">
        <v>87</v>
      </c>
      <c r="AW618" s="14" t="s">
        <v>37</v>
      </c>
      <c r="AX618" s="14" t="s">
        <v>77</v>
      </c>
      <c r="AY618" s="215" t="s">
        <v>144</v>
      </c>
    </row>
    <row r="619" spans="2:51" s="14" customFormat="1" ht="11.25">
      <c r="B619" s="205"/>
      <c r="C619" s="206"/>
      <c r="D619" s="196" t="s">
        <v>159</v>
      </c>
      <c r="E619" s="207" t="s">
        <v>19</v>
      </c>
      <c r="F619" s="208" t="s">
        <v>447</v>
      </c>
      <c r="G619" s="206"/>
      <c r="H619" s="209">
        <v>3.84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159</v>
      </c>
      <c r="AU619" s="215" t="s">
        <v>155</v>
      </c>
      <c r="AV619" s="14" t="s">
        <v>87</v>
      </c>
      <c r="AW619" s="14" t="s">
        <v>37</v>
      </c>
      <c r="AX619" s="14" t="s">
        <v>77</v>
      </c>
      <c r="AY619" s="215" t="s">
        <v>144</v>
      </c>
    </row>
    <row r="620" spans="2:51" s="14" customFormat="1" ht="11.25">
      <c r="B620" s="205"/>
      <c r="C620" s="206"/>
      <c r="D620" s="196" t="s">
        <v>159</v>
      </c>
      <c r="E620" s="207" t="s">
        <v>19</v>
      </c>
      <c r="F620" s="208" t="s">
        <v>361</v>
      </c>
      <c r="G620" s="206"/>
      <c r="H620" s="209">
        <v>16.11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159</v>
      </c>
      <c r="AU620" s="215" t="s">
        <v>155</v>
      </c>
      <c r="AV620" s="14" t="s">
        <v>87</v>
      </c>
      <c r="AW620" s="14" t="s">
        <v>37</v>
      </c>
      <c r="AX620" s="14" t="s">
        <v>77</v>
      </c>
      <c r="AY620" s="215" t="s">
        <v>144</v>
      </c>
    </row>
    <row r="621" spans="2:51" s="14" customFormat="1" ht="11.25">
      <c r="B621" s="205"/>
      <c r="C621" s="206"/>
      <c r="D621" s="196" t="s">
        <v>159</v>
      </c>
      <c r="E621" s="207" t="s">
        <v>19</v>
      </c>
      <c r="F621" s="208" t="s">
        <v>448</v>
      </c>
      <c r="G621" s="206"/>
      <c r="H621" s="209">
        <v>3.79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159</v>
      </c>
      <c r="AU621" s="215" t="s">
        <v>155</v>
      </c>
      <c r="AV621" s="14" t="s">
        <v>87</v>
      </c>
      <c r="AW621" s="14" t="s">
        <v>37</v>
      </c>
      <c r="AX621" s="14" t="s">
        <v>77</v>
      </c>
      <c r="AY621" s="215" t="s">
        <v>144</v>
      </c>
    </row>
    <row r="622" spans="2:51" s="14" customFormat="1" ht="11.25">
      <c r="B622" s="205"/>
      <c r="C622" s="206"/>
      <c r="D622" s="196" t="s">
        <v>159</v>
      </c>
      <c r="E622" s="207" t="s">
        <v>19</v>
      </c>
      <c r="F622" s="208" t="s">
        <v>449</v>
      </c>
      <c r="G622" s="206"/>
      <c r="H622" s="209">
        <v>3.22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159</v>
      </c>
      <c r="AU622" s="215" t="s">
        <v>155</v>
      </c>
      <c r="AV622" s="14" t="s">
        <v>87</v>
      </c>
      <c r="AW622" s="14" t="s">
        <v>37</v>
      </c>
      <c r="AX622" s="14" t="s">
        <v>77</v>
      </c>
      <c r="AY622" s="215" t="s">
        <v>144</v>
      </c>
    </row>
    <row r="623" spans="2:51" s="14" customFormat="1" ht="11.25">
      <c r="B623" s="205"/>
      <c r="C623" s="206"/>
      <c r="D623" s="196" t="s">
        <v>159</v>
      </c>
      <c r="E623" s="207" t="s">
        <v>19</v>
      </c>
      <c r="F623" s="208" t="s">
        <v>362</v>
      </c>
      <c r="G623" s="206"/>
      <c r="H623" s="209">
        <v>15.17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159</v>
      </c>
      <c r="AU623" s="215" t="s">
        <v>155</v>
      </c>
      <c r="AV623" s="14" t="s">
        <v>87</v>
      </c>
      <c r="AW623" s="14" t="s">
        <v>37</v>
      </c>
      <c r="AX623" s="14" t="s">
        <v>77</v>
      </c>
      <c r="AY623" s="215" t="s">
        <v>144</v>
      </c>
    </row>
    <row r="624" spans="2:51" s="14" customFormat="1" ht="11.25">
      <c r="B624" s="205"/>
      <c r="C624" s="206"/>
      <c r="D624" s="196" t="s">
        <v>159</v>
      </c>
      <c r="E624" s="207" t="s">
        <v>19</v>
      </c>
      <c r="F624" s="208" t="s">
        <v>450</v>
      </c>
      <c r="G624" s="206"/>
      <c r="H624" s="209">
        <v>4.8499999999999996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159</v>
      </c>
      <c r="AU624" s="215" t="s">
        <v>155</v>
      </c>
      <c r="AV624" s="14" t="s">
        <v>87</v>
      </c>
      <c r="AW624" s="14" t="s">
        <v>37</v>
      </c>
      <c r="AX624" s="14" t="s">
        <v>77</v>
      </c>
      <c r="AY624" s="215" t="s">
        <v>144</v>
      </c>
    </row>
    <row r="625" spans="2:51" s="14" customFormat="1" ht="11.25">
      <c r="B625" s="205"/>
      <c r="C625" s="206"/>
      <c r="D625" s="196" t="s">
        <v>159</v>
      </c>
      <c r="E625" s="207" t="s">
        <v>19</v>
      </c>
      <c r="F625" s="208" t="s">
        <v>451</v>
      </c>
      <c r="G625" s="206"/>
      <c r="H625" s="209">
        <v>3.93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159</v>
      </c>
      <c r="AU625" s="215" t="s">
        <v>155</v>
      </c>
      <c r="AV625" s="14" t="s">
        <v>87</v>
      </c>
      <c r="AW625" s="14" t="s">
        <v>37</v>
      </c>
      <c r="AX625" s="14" t="s">
        <v>77</v>
      </c>
      <c r="AY625" s="215" t="s">
        <v>144</v>
      </c>
    </row>
    <row r="626" spans="2:51" s="14" customFormat="1" ht="11.25">
      <c r="B626" s="205"/>
      <c r="C626" s="206"/>
      <c r="D626" s="196" t="s">
        <v>159</v>
      </c>
      <c r="E626" s="207" t="s">
        <v>19</v>
      </c>
      <c r="F626" s="208" t="s">
        <v>363</v>
      </c>
      <c r="G626" s="206"/>
      <c r="H626" s="209">
        <v>15.96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159</v>
      </c>
      <c r="AU626" s="215" t="s">
        <v>155</v>
      </c>
      <c r="AV626" s="14" t="s">
        <v>87</v>
      </c>
      <c r="AW626" s="14" t="s">
        <v>37</v>
      </c>
      <c r="AX626" s="14" t="s">
        <v>77</v>
      </c>
      <c r="AY626" s="215" t="s">
        <v>144</v>
      </c>
    </row>
    <row r="627" spans="2:51" s="14" customFormat="1" ht="11.25">
      <c r="B627" s="205"/>
      <c r="C627" s="206"/>
      <c r="D627" s="196" t="s">
        <v>159</v>
      </c>
      <c r="E627" s="207" t="s">
        <v>19</v>
      </c>
      <c r="F627" s="208" t="s">
        <v>452</v>
      </c>
      <c r="G627" s="206"/>
      <c r="H627" s="209">
        <v>4.0599999999999996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159</v>
      </c>
      <c r="AU627" s="215" t="s">
        <v>155</v>
      </c>
      <c r="AV627" s="14" t="s">
        <v>87</v>
      </c>
      <c r="AW627" s="14" t="s">
        <v>37</v>
      </c>
      <c r="AX627" s="14" t="s">
        <v>77</v>
      </c>
      <c r="AY627" s="215" t="s">
        <v>144</v>
      </c>
    </row>
    <row r="628" spans="2:51" s="14" customFormat="1" ht="11.25">
      <c r="B628" s="205"/>
      <c r="C628" s="206"/>
      <c r="D628" s="196" t="s">
        <v>159</v>
      </c>
      <c r="E628" s="207" t="s">
        <v>19</v>
      </c>
      <c r="F628" s="208" t="s">
        <v>453</v>
      </c>
      <c r="G628" s="206"/>
      <c r="H628" s="209">
        <v>3.8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159</v>
      </c>
      <c r="AU628" s="215" t="s">
        <v>155</v>
      </c>
      <c r="AV628" s="14" t="s">
        <v>87</v>
      </c>
      <c r="AW628" s="14" t="s">
        <v>37</v>
      </c>
      <c r="AX628" s="14" t="s">
        <v>77</v>
      </c>
      <c r="AY628" s="215" t="s">
        <v>144</v>
      </c>
    </row>
    <row r="629" spans="2:51" s="14" customFormat="1" ht="11.25">
      <c r="B629" s="205"/>
      <c r="C629" s="206"/>
      <c r="D629" s="196" t="s">
        <v>159</v>
      </c>
      <c r="E629" s="207" t="s">
        <v>19</v>
      </c>
      <c r="F629" s="208" t="s">
        <v>364</v>
      </c>
      <c r="G629" s="206"/>
      <c r="H629" s="209">
        <v>17.87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159</v>
      </c>
      <c r="AU629" s="215" t="s">
        <v>155</v>
      </c>
      <c r="AV629" s="14" t="s">
        <v>87</v>
      </c>
      <c r="AW629" s="14" t="s">
        <v>37</v>
      </c>
      <c r="AX629" s="14" t="s">
        <v>77</v>
      </c>
      <c r="AY629" s="215" t="s">
        <v>144</v>
      </c>
    </row>
    <row r="630" spans="2:51" s="14" customFormat="1" ht="11.25">
      <c r="B630" s="205"/>
      <c r="C630" s="206"/>
      <c r="D630" s="196" t="s">
        <v>159</v>
      </c>
      <c r="E630" s="207" t="s">
        <v>19</v>
      </c>
      <c r="F630" s="208" t="s">
        <v>454</v>
      </c>
      <c r="G630" s="206"/>
      <c r="H630" s="209">
        <v>4.04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159</v>
      </c>
      <c r="AU630" s="215" t="s">
        <v>155</v>
      </c>
      <c r="AV630" s="14" t="s">
        <v>87</v>
      </c>
      <c r="AW630" s="14" t="s">
        <v>37</v>
      </c>
      <c r="AX630" s="14" t="s">
        <v>77</v>
      </c>
      <c r="AY630" s="215" t="s">
        <v>144</v>
      </c>
    </row>
    <row r="631" spans="2:51" s="14" customFormat="1" ht="11.25">
      <c r="B631" s="205"/>
      <c r="C631" s="206"/>
      <c r="D631" s="196" t="s">
        <v>159</v>
      </c>
      <c r="E631" s="207" t="s">
        <v>19</v>
      </c>
      <c r="F631" s="208" t="s">
        <v>455</v>
      </c>
      <c r="G631" s="206"/>
      <c r="H631" s="209">
        <v>3.8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159</v>
      </c>
      <c r="AU631" s="215" t="s">
        <v>155</v>
      </c>
      <c r="AV631" s="14" t="s">
        <v>87</v>
      </c>
      <c r="AW631" s="14" t="s">
        <v>37</v>
      </c>
      <c r="AX631" s="14" t="s">
        <v>77</v>
      </c>
      <c r="AY631" s="215" t="s">
        <v>144</v>
      </c>
    </row>
    <row r="632" spans="2:51" s="14" customFormat="1" ht="11.25">
      <c r="B632" s="205"/>
      <c r="C632" s="206"/>
      <c r="D632" s="196" t="s">
        <v>159</v>
      </c>
      <c r="E632" s="207" t="s">
        <v>19</v>
      </c>
      <c r="F632" s="208" t="s">
        <v>365</v>
      </c>
      <c r="G632" s="206"/>
      <c r="H632" s="209">
        <v>17.89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159</v>
      </c>
      <c r="AU632" s="215" t="s">
        <v>155</v>
      </c>
      <c r="AV632" s="14" t="s">
        <v>87</v>
      </c>
      <c r="AW632" s="14" t="s">
        <v>37</v>
      </c>
      <c r="AX632" s="14" t="s">
        <v>77</v>
      </c>
      <c r="AY632" s="215" t="s">
        <v>144</v>
      </c>
    </row>
    <row r="633" spans="2:51" s="14" customFormat="1" ht="11.25">
      <c r="B633" s="205"/>
      <c r="C633" s="206"/>
      <c r="D633" s="196" t="s">
        <v>159</v>
      </c>
      <c r="E633" s="207" t="s">
        <v>19</v>
      </c>
      <c r="F633" s="208" t="s">
        <v>456</v>
      </c>
      <c r="G633" s="206"/>
      <c r="H633" s="209">
        <v>4.84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159</v>
      </c>
      <c r="AU633" s="215" t="s">
        <v>155</v>
      </c>
      <c r="AV633" s="14" t="s">
        <v>87</v>
      </c>
      <c r="AW633" s="14" t="s">
        <v>37</v>
      </c>
      <c r="AX633" s="14" t="s">
        <v>77</v>
      </c>
      <c r="AY633" s="215" t="s">
        <v>144</v>
      </c>
    </row>
    <row r="634" spans="2:51" s="14" customFormat="1" ht="11.25">
      <c r="B634" s="205"/>
      <c r="C634" s="206"/>
      <c r="D634" s="196" t="s">
        <v>159</v>
      </c>
      <c r="E634" s="207" t="s">
        <v>19</v>
      </c>
      <c r="F634" s="208" t="s">
        <v>457</v>
      </c>
      <c r="G634" s="206"/>
      <c r="H634" s="209">
        <v>3.8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159</v>
      </c>
      <c r="AU634" s="215" t="s">
        <v>155</v>
      </c>
      <c r="AV634" s="14" t="s">
        <v>87</v>
      </c>
      <c r="AW634" s="14" t="s">
        <v>37</v>
      </c>
      <c r="AX634" s="14" t="s">
        <v>77</v>
      </c>
      <c r="AY634" s="215" t="s">
        <v>144</v>
      </c>
    </row>
    <row r="635" spans="2:51" s="14" customFormat="1" ht="11.25">
      <c r="B635" s="205"/>
      <c r="C635" s="206"/>
      <c r="D635" s="196" t="s">
        <v>159</v>
      </c>
      <c r="E635" s="207" t="s">
        <v>19</v>
      </c>
      <c r="F635" s="208" t="s">
        <v>366</v>
      </c>
      <c r="G635" s="206"/>
      <c r="H635" s="209">
        <v>15.96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159</v>
      </c>
      <c r="AU635" s="215" t="s">
        <v>155</v>
      </c>
      <c r="AV635" s="14" t="s">
        <v>87</v>
      </c>
      <c r="AW635" s="14" t="s">
        <v>37</v>
      </c>
      <c r="AX635" s="14" t="s">
        <v>77</v>
      </c>
      <c r="AY635" s="215" t="s">
        <v>144</v>
      </c>
    </row>
    <row r="636" spans="2:51" s="14" customFormat="1" ht="11.25">
      <c r="B636" s="205"/>
      <c r="C636" s="206"/>
      <c r="D636" s="196" t="s">
        <v>159</v>
      </c>
      <c r="E636" s="207" t="s">
        <v>19</v>
      </c>
      <c r="F636" s="208" t="s">
        <v>458</v>
      </c>
      <c r="G636" s="206"/>
      <c r="H636" s="209">
        <v>3.71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159</v>
      </c>
      <c r="AU636" s="215" t="s">
        <v>155</v>
      </c>
      <c r="AV636" s="14" t="s">
        <v>87</v>
      </c>
      <c r="AW636" s="14" t="s">
        <v>37</v>
      </c>
      <c r="AX636" s="14" t="s">
        <v>77</v>
      </c>
      <c r="AY636" s="215" t="s">
        <v>144</v>
      </c>
    </row>
    <row r="637" spans="2:51" s="14" customFormat="1" ht="11.25">
      <c r="B637" s="205"/>
      <c r="C637" s="206"/>
      <c r="D637" s="196" t="s">
        <v>159</v>
      </c>
      <c r="E637" s="207" t="s">
        <v>19</v>
      </c>
      <c r="F637" s="208" t="s">
        <v>459</v>
      </c>
      <c r="G637" s="206"/>
      <c r="H637" s="209">
        <v>2.89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159</v>
      </c>
      <c r="AU637" s="215" t="s">
        <v>155</v>
      </c>
      <c r="AV637" s="14" t="s">
        <v>87</v>
      </c>
      <c r="AW637" s="14" t="s">
        <v>37</v>
      </c>
      <c r="AX637" s="14" t="s">
        <v>77</v>
      </c>
      <c r="AY637" s="215" t="s">
        <v>144</v>
      </c>
    </row>
    <row r="638" spans="2:51" s="14" customFormat="1" ht="11.25">
      <c r="B638" s="205"/>
      <c r="C638" s="206"/>
      <c r="D638" s="196" t="s">
        <v>159</v>
      </c>
      <c r="E638" s="207" t="s">
        <v>19</v>
      </c>
      <c r="F638" s="208" t="s">
        <v>367</v>
      </c>
      <c r="G638" s="206"/>
      <c r="H638" s="209">
        <v>15.22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159</v>
      </c>
      <c r="AU638" s="215" t="s">
        <v>155</v>
      </c>
      <c r="AV638" s="14" t="s">
        <v>87</v>
      </c>
      <c r="AW638" s="14" t="s">
        <v>37</v>
      </c>
      <c r="AX638" s="14" t="s">
        <v>77</v>
      </c>
      <c r="AY638" s="215" t="s">
        <v>144</v>
      </c>
    </row>
    <row r="639" spans="2:51" s="14" customFormat="1" ht="11.25">
      <c r="B639" s="205"/>
      <c r="C639" s="206"/>
      <c r="D639" s="196" t="s">
        <v>159</v>
      </c>
      <c r="E639" s="207" t="s">
        <v>19</v>
      </c>
      <c r="F639" s="208" t="s">
        <v>460</v>
      </c>
      <c r="G639" s="206"/>
      <c r="H639" s="209">
        <v>3.49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159</v>
      </c>
      <c r="AU639" s="215" t="s">
        <v>155</v>
      </c>
      <c r="AV639" s="14" t="s">
        <v>87</v>
      </c>
      <c r="AW639" s="14" t="s">
        <v>37</v>
      </c>
      <c r="AX639" s="14" t="s">
        <v>77</v>
      </c>
      <c r="AY639" s="215" t="s">
        <v>144</v>
      </c>
    </row>
    <row r="640" spans="2:51" s="14" customFormat="1" ht="11.25">
      <c r="B640" s="205"/>
      <c r="C640" s="206"/>
      <c r="D640" s="196" t="s">
        <v>159</v>
      </c>
      <c r="E640" s="207" t="s">
        <v>19</v>
      </c>
      <c r="F640" s="208" t="s">
        <v>461</v>
      </c>
      <c r="G640" s="206"/>
      <c r="H640" s="209">
        <v>4.62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159</v>
      </c>
      <c r="AU640" s="215" t="s">
        <v>155</v>
      </c>
      <c r="AV640" s="14" t="s">
        <v>87</v>
      </c>
      <c r="AW640" s="14" t="s">
        <v>37</v>
      </c>
      <c r="AX640" s="14" t="s">
        <v>77</v>
      </c>
      <c r="AY640" s="215" t="s">
        <v>144</v>
      </c>
    </row>
    <row r="641" spans="2:51" s="14" customFormat="1" ht="11.25">
      <c r="B641" s="205"/>
      <c r="C641" s="206"/>
      <c r="D641" s="196" t="s">
        <v>159</v>
      </c>
      <c r="E641" s="207" t="s">
        <v>19</v>
      </c>
      <c r="F641" s="208" t="s">
        <v>368</v>
      </c>
      <c r="G641" s="206"/>
      <c r="H641" s="209">
        <v>16.7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159</v>
      </c>
      <c r="AU641" s="215" t="s">
        <v>155</v>
      </c>
      <c r="AV641" s="14" t="s">
        <v>87</v>
      </c>
      <c r="AW641" s="14" t="s">
        <v>37</v>
      </c>
      <c r="AX641" s="14" t="s">
        <v>77</v>
      </c>
      <c r="AY641" s="215" t="s">
        <v>144</v>
      </c>
    </row>
    <row r="642" spans="2:51" s="14" customFormat="1" ht="11.25">
      <c r="B642" s="205"/>
      <c r="C642" s="206"/>
      <c r="D642" s="196" t="s">
        <v>159</v>
      </c>
      <c r="E642" s="207" t="s">
        <v>19</v>
      </c>
      <c r="F642" s="208" t="s">
        <v>462</v>
      </c>
      <c r="G642" s="206"/>
      <c r="H642" s="209">
        <v>3.41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159</v>
      </c>
      <c r="AU642" s="215" t="s">
        <v>155</v>
      </c>
      <c r="AV642" s="14" t="s">
        <v>87</v>
      </c>
      <c r="AW642" s="14" t="s">
        <v>37</v>
      </c>
      <c r="AX642" s="14" t="s">
        <v>77</v>
      </c>
      <c r="AY642" s="215" t="s">
        <v>144</v>
      </c>
    </row>
    <row r="643" spans="2:51" s="14" customFormat="1" ht="11.25">
      <c r="B643" s="205"/>
      <c r="C643" s="206"/>
      <c r="D643" s="196" t="s">
        <v>159</v>
      </c>
      <c r="E643" s="207" t="s">
        <v>19</v>
      </c>
      <c r="F643" s="208" t="s">
        <v>463</v>
      </c>
      <c r="G643" s="206"/>
      <c r="H643" s="209">
        <v>3.48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159</v>
      </c>
      <c r="AU643" s="215" t="s">
        <v>155</v>
      </c>
      <c r="AV643" s="14" t="s">
        <v>87</v>
      </c>
      <c r="AW643" s="14" t="s">
        <v>37</v>
      </c>
      <c r="AX643" s="14" t="s">
        <v>77</v>
      </c>
      <c r="AY643" s="215" t="s">
        <v>144</v>
      </c>
    </row>
    <row r="644" spans="2:51" s="14" customFormat="1" ht="11.25">
      <c r="B644" s="205"/>
      <c r="C644" s="206"/>
      <c r="D644" s="196" t="s">
        <v>159</v>
      </c>
      <c r="E644" s="207" t="s">
        <v>19</v>
      </c>
      <c r="F644" s="208" t="s">
        <v>369</v>
      </c>
      <c r="G644" s="206"/>
      <c r="H644" s="209">
        <v>13.76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159</v>
      </c>
      <c r="AU644" s="215" t="s">
        <v>155</v>
      </c>
      <c r="AV644" s="14" t="s">
        <v>87</v>
      </c>
      <c r="AW644" s="14" t="s">
        <v>37</v>
      </c>
      <c r="AX644" s="14" t="s">
        <v>77</v>
      </c>
      <c r="AY644" s="215" t="s">
        <v>144</v>
      </c>
    </row>
    <row r="645" spans="2:51" s="15" customFormat="1" ht="11.25">
      <c r="B645" s="216"/>
      <c r="C645" s="217"/>
      <c r="D645" s="196" t="s">
        <v>159</v>
      </c>
      <c r="E645" s="218" t="s">
        <v>19</v>
      </c>
      <c r="F645" s="219" t="s">
        <v>165</v>
      </c>
      <c r="G645" s="217"/>
      <c r="H645" s="220">
        <v>229.95000000000002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159</v>
      </c>
      <c r="AU645" s="226" t="s">
        <v>155</v>
      </c>
      <c r="AV645" s="15" t="s">
        <v>155</v>
      </c>
      <c r="AW645" s="15" t="s">
        <v>37</v>
      </c>
      <c r="AX645" s="15" t="s">
        <v>77</v>
      </c>
      <c r="AY645" s="226" t="s">
        <v>144</v>
      </c>
    </row>
    <row r="646" spans="2:51" s="13" customFormat="1" ht="11.25">
      <c r="B646" s="194"/>
      <c r="C646" s="195"/>
      <c r="D646" s="196" t="s">
        <v>159</v>
      </c>
      <c r="E646" s="197" t="s">
        <v>19</v>
      </c>
      <c r="F646" s="198" t="s">
        <v>229</v>
      </c>
      <c r="G646" s="195"/>
      <c r="H646" s="197" t="s">
        <v>19</v>
      </c>
      <c r="I646" s="199"/>
      <c r="J646" s="195"/>
      <c r="K646" s="195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159</v>
      </c>
      <c r="AU646" s="204" t="s">
        <v>155</v>
      </c>
      <c r="AV646" s="13" t="s">
        <v>85</v>
      </c>
      <c r="AW646" s="13" t="s">
        <v>37</v>
      </c>
      <c r="AX646" s="13" t="s">
        <v>77</v>
      </c>
      <c r="AY646" s="204" t="s">
        <v>144</v>
      </c>
    </row>
    <row r="647" spans="2:51" s="14" customFormat="1" ht="11.25">
      <c r="B647" s="205"/>
      <c r="C647" s="206"/>
      <c r="D647" s="196" t="s">
        <v>159</v>
      </c>
      <c r="E647" s="207" t="s">
        <v>19</v>
      </c>
      <c r="F647" s="208" t="s">
        <v>464</v>
      </c>
      <c r="G647" s="206"/>
      <c r="H647" s="209">
        <v>2.06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159</v>
      </c>
      <c r="AU647" s="215" t="s">
        <v>155</v>
      </c>
      <c r="AV647" s="14" t="s">
        <v>87</v>
      </c>
      <c r="AW647" s="14" t="s">
        <v>37</v>
      </c>
      <c r="AX647" s="14" t="s">
        <v>77</v>
      </c>
      <c r="AY647" s="215" t="s">
        <v>144</v>
      </c>
    </row>
    <row r="648" spans="2:51" s="14" customFormat="1" ht="11.25">
      <c r="B648" s="205"/>
      <c r="C648" s="206"/>
      <c r="D648" s="196" t="s">
        <v>159</v>
      </c>
      <c r="E648" s="207" t="s">
        <v>19</v>
      </c>
      <c r="F648" s="208" t="s">
        <v>465</v>
      </c>
      <c r="G648" s="206"/>
      <c r="H648" s="209">
        <v>3.46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159</v>
      </c>
      <c r="AU648" s="215" t="s">
        <v>155</v>
      </c>
      <c r="AV648" s="14" t="s">
        <v>87</v>
      </c>
      <c r="AW648" s="14" t="s">
        <v>37</v>
      </c>
      <c r="AX648" s="14" t="s">
        <v>77</v>
      </c>
      <c r="AY648" s="215" t="s">
        <v>144</v>
      </c>
    </row>
    <row r="649" spans="2:51" s="14" customFormat="1" ht="11.25">
      <c r="B649" s="205"/>
      <c r="C649" s="206"/>
      <c r="D649" s="196" t="s">
        <v>159</v>
      </c>
      <c r="E649" s="207" t="s">
        <v>19</v>
      </c>
      <c r="F649" s="208" t="s">
        <v>370</v>
      </c>
      <c r="G649" s="206"/>
      <c r="H649" s="209">
        <v>17.59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159</v>
      </c>
      <c r="AU649" s="215" t="s">
        <v>155</v>
      </c>
      <c r="AV649" s="14" t="s">
        <v>87</v>
      </c>
      <c r="AW649" s="14" t="s">
        <v>37</v>
      </c>
      <c r="AX649" s="14" t="s">
        <v>77</v>
      </c>
      <c r="AY649" s="215" t="s">
        <v>144</v>
      </c>
    </row>
    <row r="650" spans="2:51" s="14" customFormat="1" ht="11.25">
      <c r="B650" s="205"/>
      <c r="C650" s="206"/>
      <c r="D650" s="196" t="s">
        <v>159</v>
      </c>
      <c r="E650" s="207" t="s">
        <v>19</v>
      </c>
      <c r="F650" s="208" t="s">
        <v>466</v>
      </c>
      <c r="G650" s="206"/>
      <c r="H650" s="209">
        <v>2.44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159</v>
      </c>
      <c r="AU650" s="215" t="s">
        <v>155</v>
      </c>
      <c r="AV650" s="14" t="s">
        <v>87</v>
      </c>
      <c r="AW650" s="14" t="s">
        <v>37</v>
      </c>
      <c r="AX650" s="14" t="s">
        <v>77</v>
      </c>
      <c r="AY650" s="215" t="s">
        <v>144</v>
      </c>
    </row>
    <row r="651" spans="2:51" s="14" customFormat="1" ht="11.25">
      <c r="B651" s="205"/>
      <c r="C651" s="206"/>
      <c r="D651" s="196" t="s">
        <v>159</v>
      </c>
      <c r="E651" s="207" t="s">
        <v>19</v>
      </c>
      <c r="F651" s="208" t="s">
        <v>467</v>
      </c>
      <c r="G651" s="206"/>
      <c r="H651" s="209">
        <v>3.62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159</v>
      </c>
      <c r="AU651" s="215" t="s">
        <v>155</v>
      </c>
      <c r="AV651" s="14" t="s">
        <v>87</v>
      </c>
      <c r="AW651" s="14" t="s">
        <v>37</v>
      </c>
      <c r="AX651" s="14" t="s">
        <v>77</v>
      </c>
      <c r="AY651" s="215" t="s">
        <v>144</v>
      </c>
    </row>
    <row r="652" spans="2:51" s="14" customFormat="1" ht="11.25">
      <c r="B652" s="205"/>
      <c r="C652" s="206"/>
      <c r="D652" s="196" t="s">
        <v>159</v>
      </c>
      <c r="E652" s="207" t="s">
        <v>19</v>
      </c>
      <c r="F652" s="208" t="s">
        <v>371</v>
      </c>
      <c r="G652" s="206"/>
      <c r="H652" s="209">
        <v>10.48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159</v>
      </c>
      <c r="AU652" s="215" t="s">
        <v>155</v>
      </c>
      <c r="AV652" s="14" t="s">
        <v>87</v>
      </c>
      <c r="AW652" s="14" t="s">
        <v>37</v>
      </c>
      <c r="AX652" s="14" t="s">
        <v>77</v>
      </c>
      <c r="AY652" s="215" t="s">
        <v>144</v>
      </c>
    </row>
    <row r="653" spans="2:51" s="14" customFormat="1" ht="11.25">
      <c r="B653" s="205"/>
      <c r="C653" s="206"/>
      <c r="D653" s="196" t="s">
        <v>159</v>
      </c>
      <c r="E653" s="207" t="s">
        <v>19</v>
      </c>
      <c r="F653" s="208" t="s">
        <v>468</v>
      </c>
      <c r="G653" s="206"/>
      <c r="H653" s="209">
        <v>3.2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159</v>
      </c>
      <c r="AU653" s="215" t="s">
        <v>155</v>
      </c>
      <c r="AV653" s="14" t="s">
        <v>87</v>
      </c>
      <c r="AW653" s="14" t="s">
        <v>37</v>
      </c>
      <c r="AX653" s="14" t="s">
        <v>77</v>
      </c>
      <c r="AY653" s="215" t="s">
        <v>144</v>
      </c>
    </row>
    <row r="654" spans="2:51" s="14" customFormat="1" ht="11.25">
      <c r="B654" s="205"/>
      <c r="C654" s="206"/>
      <c r="D654" s="196" t="s">
        <v>159</v>
      </c>
      <c r="E654" s="207" t="s">
        <v>19</v>
      </c>
      <c r="F654" s="208" t="s">
        <v>469</v>
      </c>
      <c r="G654" s="206"/>
      <c r="H654" s="209">
        <v>3.84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159</v>
      </c>
      <c r="AU654" s="215" t="s">
        <v>155</v>
      </c>
      <c r="AV654" s="14" t="s">
        <v>87</v>
      </c>
      <c r="AW654" s="14" t="s">
        <v>37</v>
      </c>
      <c r="AX654" s="14" t="s">
        <v>77</v>
      </c>
      <c r="AY654" s="215" t="s">
        <v>144</v>
      </c>
    </row>
    <row r="655" spans="2:51" s="14" customFormat="1" ht="11.25">
      <c r="B655" s="205"/>
      <c r="C655" s="206"/>
      <c r="D655" s="196" t="s">
        <v>159</v>
      </c>
      <c r="E655" s="207" t="s">
        <v>19</v>
      </c>
      <c r="F655" s="208" t="s">
        <v>372</v>
      </c>
      <c r="G655" s="206"/>
      <c r="H655" s="209">
        <v>16.11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159</v>
      </c>
      <c r="AU655" s="215" t="s">
        <v>155</v>
      </c>
      <c r="AV655" s="14" t="s">
        <v>87</v>
      </c>
      <c r="AW655" s="14" t="s">
        <v>37</v>
      </c>
      <c r="AX655" s="14" t="s">
        <v>77</v>
      </c>
      <c r="AY655" s="215" t="s">
        <v>144</v>
      </c>
    </row>
    <row r="656" spans="2:51" s="14" customFormat="1" ht="11.25">
      <c r="B656" s="205"/>
      <c r="C656" s="206"/>
      <c r="D656" s="196" t="s">
        <v>159</v>
      </c>
      <c r="E656" s="207" t="s">
        <v>19</v>
      </c>
      <c r="F656" s="208" t="s">
        <v>470</v>
      </c>
      <c r="G656" s="206"/>
      <c r="H656" s="209">
        <v>3.79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159</v>
      </c>
      <c r="AU656" s="215" t="s">
        <v>155</v>
      </c>
      <c r="AV656" s="14" t="s">
        <v>87</v>
      </c>
      <c r="AW656" s="14" t="s">
        <v>37</v>
      </c>
      <c r="AX656" s="14" t="s">
        <v>77</v>
      </c>
      <c r="AY656" s="215" t="s">
        <v>144</v>
      </c>
    </row>
    <row r="657" spans="2:51" s="14" customFormat="1" ht="11.25">
      <c r="B657" s="205"/>
      <c r="C657" s="206"/>
      <c r="D657" s="196" t="s">
        <v>159</v>
      </c>
      <c r="E657" s="207" t="s">
        <v>19</v>
      </c>
      <c r="F657" s="208" t="s">
        <v>471</v>
      </c>
      <c r="G657" s="206"/>
      <c r="H657" s="209">
        <v>3.22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159</v>
      </c>
      <c r="AU657" s="215" t="s">
        <v>155</v>
      </c>
      <c r="AV657" s="14" t="s">
        <v>87</v>
      </c>
      <c r="AW657" s="14" t="s">
        <v>37</v>
      </c>
      <c r="AX657" s="14" t="s">
        <v>77</v>
      </c>
      <c r="AY657" s="215" t="s">
        <v>144</v>
      </c>
    </row>
    <row r="658" spans="2:51" s="14" customFormat="1" ht="11.25">
      <c r="B658" s="205"/>
      <c r="C658" s="206"/>
      <c r="D658" s="196" t="s">
        <v>159</v>
      </c>
      <c r="E658" s="207" t="s">
        <v>19</v>
      </c>
      <c r="F658" s="208" t="s">
        <v>373</v>
      </c>
      <c r="G658" s="206"/>
      <c r="H658" s="209">
        <v>15.17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159</v>
      </c>
      <c r="AU658" s="215" t="s">
        <v>155</v>
      </c>
      <c r="AV658" s="14" t="s">
        <v>87</v>
      </c>
      <c r="AW658" s="14" t="s">
        <v>37</v>
      </c>
      <c r="AX658" s="14" t="s">
        <v>77</v>
      </c>
      <c r="AY658" s="215" t="s">
        <v>144</v>
      </c>
    </row>
    <row r="659" spans="2:51" s="14" customFormat="1" ht="11.25">
      <c r="B659" s="205"/>
      <c r="C659" s="206"/>
      <c r="D659" s="196" t="s">
        <v>159</v>
      </c>
      <c r="E659" s="207" t="s">
        <v>19</v>
      </c>
      <c r="F659" s="208" t="s">
        <v>472</v>
      </c>
      <c r="G659" s="206"/>
      <c r="H659" s="209">
        <v>4.8499999999999996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159</v>
      </c>
      <c r="AU659" s="215" t="s">
        <v>155</v>
      </c>
      <c r="AV659" s="14" t="s">
        <v>87</v>
      </c>
      <c r="AW659" s="14" t="s">
        <v>37</v>
      </c>
      <c r="AX659" s="14" t="s">
        <v>77</v>
      </c>
      <c r="AY659" s="215" t="s">
        <v>144</v>
      </c>
    </row>
    <row r="660" spans="2:51" s="14" customFormat="1" ht="11.25">
      <c r="B660" s="205"/>
      <c r="C660" s="206"/>
      <c r="D660" s="196" t="s">
        <v>159</v>
      </c>
      <c r="E660" s="207" t="s">
        <v>19</v>
      </c>
      <c r="F660" s="208" t="s">
        <v>473</v>
      </c>
      <c r="G660" s="206"/>
      <c r="H660" s="209">
        <v>3.93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159</v>
      </c>
      <c r="AU660" s="215" t="s">
        <v>155</v>
      </c>
      <c r="AV660" s="14" t="s">
        <v>87</v>
      </c>
      <c r="AW660" s="14" t="s">
        <v>37</v>
      </c>
      <c r="AX660" s="14" t="s">
        <v>77</v>
      </c>
      <c r="AY660" s="215" t="s">
        <v>144</v>
      </c>
    </row>
    <row r="661" spans="2:51" s="14" customFormat="1" ht="11.25">
      <c r="B661" s="205"/>
      <c r="C661" s="206"/>
      <c r="D661" s="196" t="s">
        <v>159</v>
      </c>
      <c r="E661" s="207" t="s">
        <v>19</v>
      </c>
      <c r="F661" s="208" t="s">
        <v>374</v>
      </c>
      <c r="G661" s="206"/>
      <c r="H661" s="209">
        <v>15.96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159</v>
      </c>
      <c r="AU661" s="215" t="s">
        <v>155</v>
      </c>
      <c r="AV661" s="14" t="s">
        <v>87</v>
      </c>
      <c r="AW661" s="14" t="s">
        <v>37</v>
      </c>
      <c r="AX661" s="14" t="s">
        <v>77</v>
      </c>
      <c r="AY661" s="215" t="s">
        <v>144</v>
      </c>
    </row>
    <row r="662" spans="2:51" s="14" customFormat="1" ht="11.25">
      <c r="B662" s="205"/>
      <c r="C662" s="206"/>
      <c r="D662" s="196" t="s">
        <v>159</v>
      </c>
      <c r="E662" s="207" t="s">
        <v>19</v>
      </c>
      <c r="F662" s="208" t="s">
        <v>474</v>
      </c>
      <c r="G662" s="206"/>
      <c r="H662" s="209">
        <v>4.0599999999999996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159</v>
      </c>
      <c r="AU662" s="215" t="s">
        <v>155</v>
      </c>
      <c r="AV662" s="14" t="s">
        <v>87</v>
      </c>
      <c r="AW662" s="14" t="s">
        <v>37</v>
      </c>
      <c r="AX662" s="14" t="s">
        <v>77</v>
      </c>
      <c r="AY662" s="215" t="s">
        <v>144</v>
      </c>
    </row>
    <row r="663" spans="2:51" s="14" customFormat="1" ht="11.25">
      <c r="B663" s="205"/>
      <c r="C663" s="206"/>
      <c r="D663" s="196" t="s">
        <v>159</v>
      </c>
      <c r="E663" s="207" t="s">
        <v>19</v>
      </c>
      <c r="F663" s="208" t="s">
        <v>475</v>
      </c>
      <c r="G663" s="206"/>
      <c r="H663" s="209">
        <v>3.8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159</v>
      </c>
      <c r="AU663" s="215" t="s">
        <v>155</v>
      </c>
      <c r="AV663" s="14" t="s">
        <v>87</v>
      </c>
      <c r="AW663" s="14" t="s">
        <v>37</v>
      </c>
      <c r="AX663" s="14" t="s">
        <v>77</v>
      </c>
      <c r="AY663" s="215" t="s">
        <v>144</v>
      </c>
    </row>
    <row r="664" spans="2:51" s="14" customFormat="1" ht="11.25">
      <c r="B664" s="205"/>
      <c r="C664" s="206"/>
      <c r="D664" s="196" t="s">
        <v>159</v>
      </c>
      <c r="E664" s="207" t="s">
        <v>19</v>
      </c>
      <c r="F664" s="208" t="s">
        <v>375</v>
      </c>
      <c r="G664" s="206"/>
      <c r="H664" s="209">
        <v>17.87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159</v>
      </c>
      <c r="AU664" s="215" t="s">
        <v>155</v>
      </c>
      <c r="AV664" s="14" t="s">
        <v>87</v>
      </c>
      <c r="AW664" s="14" t="s">
        <v>37</v>
      </c>
      <c r="AX664" s="14" t="s">
        <v>77</v>
      </c>
      <c r="AY664" s="215" t="s">
        <v>144</v>
      </c>
    </row>
    <row r="665" spans="2:51" s="14" customFormat="1" ht="11.25">
      <c r="B665" s="205"/>
      <c r="C665" s="206"/>
      <c r="D665" s="196" t="s">
        <v>159</v>
      </c>
      <c r="E665" s="207" t="s">
        <v>19</v>
      </c>
      <c r="F665" s="208" t="s">
        <v>476</v>
      </c>
      <c r="G665" s="206"/>
      <c r="H665" s="209">
        <v>4.04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159</v>
      </c>
      <c r="AU665" s="215" t="s">
        <v>155</v>
      </c>
      <c r="AV665" s="14" t="s">
        <v>87</v>
      </c>
      <c r="AW665" s="14" t="s">
        <v>37</v>
      </c>
      <c r="AX665" s="14" t="s">
        <v>77</v>
      </c>
      <c r="AY665" s="215" t="s">
        <v>144</v>
      </c>
    </row>
    <row r="666" spans="2:51" s="14" customFormat="1" ht="11.25">
      <c r="B666" s="205"/>
      <c r="C666" s="206"/>
      <c r="D666" s="196" t="s">
        <v>159</v>
      </c>
      <c r="E666" s="207" t="s">
        <v>19</v>
      </c>
      <c r="F666" s="208" t="s">
        <v>477</v>
      </c>
      <c r="G666" s="206"/>
      <c r="H666" s="209">
        <v>3.8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159</v>
      </c>
      <c r="AU666" s="215" t="s">
        <v>155</v>
      </c>
      <c r="AV666" s="14" t="s">
        <v>87</v>
      </c>
      <c r="AW666" s="14" t="s">
        <v>37</v>
      </c>
      <c r="AX666" s="14" t="s">
        <v>77</v>
      </c>
      <c r="AY666" s="215" t="s">
        <v>144</v>
      </c>
    </row>
    <row r="667" spans="2:51" s="14" customFormat="1" ht="11.25">
      <c r="B667" s="205"/>
      <c r="C667" s="206"/>
      <c r="D667" s="196" t="s">
        <v>159</v>
      </c>
      <c r="E667" s="207" t="s">
        <v>19</v>
      </c>
      <c r="F667" s="208" t="s">
        <v>376</v>
      </c>
      <c r="G667" s="206"/>
      <c r="H667" s="209">
        <v>17.89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159</v>
      </c>
      <c r="AU667" s="215" t="s">
        <v>155</v>
      </c>
      <c r="AV667" s="14" t="s">
        <v>87</v>
      </c>
      <c r="AW667" s="14" t="s">
        <v>37</v>
      </c>
      <c r="AX667" s="14" t="s">
        <v>77</v>
      </c>
      <c r="AY667" s="215" t="s">
        <v>144</v>
      </c>
    </row>
    <row r="668" spans="2:51" s="14" customFormat="1" ht="11.25">
      <c r="B668" s="205"/>
      <c r="C668" s="206"/>
      <c r="D668" s="196" t="s">
        <v>159</v>
      </c>
      <c r="E668" s="207" t="s">
        <v>19</v>
      </c>
      <c r="F668" s="208" t="s">
        <v>478</v>
      </c>
      <c r="G668" s="206"/>
      <c r="H668" s="209">
        <v>4.84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159</v>
      </c>
      <c r="AU668" s="215" t="s">
        <v>155</v>
      </c>
      <c r="AV668" s="14" t="s">
        <v>87</v>
      </c>
      <c r="AW668" s="14" t="s">
        <v>37</v>
      </c>
      <c r="AX668" s="14" t="s">
        <v>77</v>
      </c>
      <c r="AY668" s="215" t="s">
        <v>144</v>
      </c>
    </row>
    <row r="669" spans="2:51" s="14" customFormat="1" ht="11.25">
      <c r="B669" s="205"/>
      <c r="C669" s="206"/>
      <c r="D669" s="196" t="s">
        <v>159</v>
      </c>
      <c r="E669" s="207" t="s">
        <v>19</v>
      </c>
      <c r="F669" s="208" t="s">
        <v>479</v>
      </c>
      <c r="G669" s="206"/>
      <c r="H669" s="209">
        <v>3.8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159</v>
      </c>
      <c r="AU669" s="215" t="s">
        <v>155</v>
      </c>
      <c r="AV669" s="14" t="s">
        <v>87</v>
      </c>
      <c r="AW669" s="14" t="s">
        <v>37</v>
      </c>
      <c r="AX669" s="14" t="s">
        <v>77</v>
      </c>
      <c r="AY669" s="215" t="s">
        <v>144</v>
      </c>
    </row>
    <row r="670" spans="2:51" s="14" customFormat="1" ht="11.25">
      <c r="B670" s="205"/>
      <c r="C670" s="206"/>
      <c r="D670" s="196" t="s">
        <v>159</v>
      </c>
      <c r="E670" s="207" t="s">
        <v>19</v>
      </c>
      <c r="F670" s="208" t="s">
        <v>377</v>
      </c>
      <c r="G670" s="206"/>
      <c r="H670" s="209">
        <v>15.96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159</v>
      </c>
      <c r="AU670" s="215" t="s">
        <v>155</v>
      </c>
      <c r="AV670" s="14" t="s">
        <v>87</v>
      </c>
      <c r="AW670" s="14" t="s">
        <v>37</v>
      </c>
      <c r="AX670" s="14" t="s">
        <v>77</v>
      </c>
      <c r="AY670" s="215" t="s">
        <v>144</v>
      </c>
    </row>
    <row r="671" spans="2:51" s="14" customFormat="1" ht="11.25">
      <c r="B671" s="205"/>
      <c r="C671" s="206"/>
      <c r="D671" s="196" t="s">
        <v>159</v>
      </c>
      <c r="E671" s="207" t="s">
        <v>19</v>
      </c>
      <c r="F671" s="208" t="s">
        <v>480</v>
      </c>
      <c r="G671" s="206"/>
      <c r="H671" s="209">
        <v>3.71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159</v>
      </c>
      <c r="AU671" s="215" t="s">
        <v>155</v>
      </c>
      <c r="AV671" s="14" t="s">
        <v>87</v>
      </c>
      <c r="AW671" s="14" t="s">
        <v>37</v>
      </c>
      <c r="AX671" s="14" t="s">
        <v>77</v>
      </c>
      <c r="AY671" s="215" t="s">
        <v>144</v>
      </c>
    </row>
    <row r="672" spans="2:51" s="14" customFormat="1" ht="11.25">
      <c r="B672" s="205"/>
      <c r="C672" s="206"/>
      <c r="D672" s="196" t="s">
        <v>159</v>
      </c>
      <c r="E672" s="207" t="s">
        <v>19</v>
      </c>
      <c r="F672" s="208" t="s">
        <v>481</v>
      </c>
      <c r="G672" s="206"/>
      <c r="H672" s="209">
        <v>2.89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159</v>
      </c>
      <c r="AU672" s="215" t="s">
        <v>155</v>
      </c>
      <c r="AV672" s="14" t="s">
        <v>87</v>
      </c>
      <c r="AW672" s="14" t="s">
        <v>37</v>
      </c>
      <c r="AX672" s="14" t="s">
        <v>77</v>
      </c>
      <c r="AY672" s="215" t="s">
        <v>144</v>
      </c>
    </row>
    <row r="673" spans="2:51" s="14" customFormat="1" ht="11.25">
      <c r="B673" s="205"/>
      <c r="C673" s="206"/>
      <c r="D673" s="196" t="s">
        <v>159</v>
      </c>
      <c r="E673" s="207" t="s">
        <v>19</v>
      </c>
      <c r="F673" s="208" t="s">
        <v>378</v>
      </c>
      <c r="G673" s="206"/>
      <c r="H673" s="209">
        <v>15.22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159</v>
      </c>
      <c r="AU673" s="215" t="s">
        <v>155</v>
      </c>
      <c r="AV673" s="14" t="s">
        <v>87</v>
      </c>
      <c r="AW673" s="14" t="s">
        <v>37</v>
      </c>
      <c r="AX673" s="14" t="s">
        <v>77</v>
      </c>
      <c r="AY673" s="215" t="s">
        <v>144</v>
      </c>
    </row>
    <row r="674" spans="2:51" s="14" customFormat="1" ht="11.25">
      <c r="B674" s="205"/>
      <c r="C674" s="206"/>
      <c r="D674" s="196" t="s">
        <v>159</v>
      </c>
      <c r="E674" s="207" t="s">
        <v>19</v>
      </c>
      <c r="F674" s="208" t="s">
        <v>482</v>
      </c>
      <c r="G674" s="206"/>
      <c r="H674" s="209">
        <v>3.49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159</v>
      </c>
      <c r="AU674" s="215" t="s">
        <v>155</v>
      </c>
      <c r="AV674" s="14" t="s">
        <v>87</v>
      </c>
      <c r="AW674" s="14" t="s">
        <v>37</v>
      </c>
      <c r="AX674" s="14" t="s">
        <v>77</v>
      </c>
      <c r="AY674" s="215" t="s">
        <v>144</v>
      </c>
    </row>
    <row r="675" spans="2:51" s="14" customFormat="1" ht="11.25">
      <c r="B675" s="205"/>
      <c r="C675" s="206"/>
      <c r="D675" s="196" t="s">
        <v>159</v>
      </c>
      <c r="E675" s="207" t="s">
        <v>19</v>
      </c>
      <c r="F675" s="208" t="s">
        <v>483</v>
      </c>
      <c r="G675" s="206"/>
      <c r="H675" s="209">
        <v>4.62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159</v>
      </c>
      <c r="AU675" s="215" t="s">
        <v>155</v>
      </c>
      <c r="AV675" s="14" t="s">
        <v>87</v>
      </c>
      <c r="AW675" s="14" t="s">
        <v>37</v>
      </c>
      <c r="AX675" s="14" t="s">
        <v>77</v>
      </c>
      <c r="AY675" s="215" t="s">
        <v>144</v>
      </c>
    </row>
    <row r="676" spans="2:51" s="14" customFormat="1" ht="11.25">
      <c r="B676" s="205"/>
      <c r="C676" s="206"/>
      <c r="D676" s="196" t="s">
        <v>159</v>
      </c>
      <c r="E676" s="207" t="s">
        <v>19</v>
      </c>
      <c r="F676" s="208" t="s">
        <v>379</v>
      </c>
      <c r="G676" s="206"/>
      <c r="H676" s="209">
        <v>16.7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159</v>
      </c>
      <c r="AU676" s="215" t="s">
        <v>155</v>
      </c>
      <c r="AV676" s="14" t="s">
        <v>87</v>
      </c>
      <c r="AW676" s="14" t="s">
        <v>37</v>
      </c>
      <c r="AX676" s="14" t="s">
        <v>77</v>
      </c>
      <c r="AY676" s="215" t="s">
        <v>144</v>
      </c>
    </row>
    <row r="677" spans="2:51" s="14" customFormat="1" ht="11.25">
      <c r="B677" s="205"/>
      <c r="C677" s="206"/>
      <c r="D677" s="196" t="s">
        <v>159</v>
      </c>
      <c r="E677" s="207" t="s">
        <v>19</v>
      </c>
      <c r="F677" s="208" t="s">
        <v>484</v>
      </c>
      <c r="G677" s="206"/>
      <c r="H677" s="209">
        <v>3.41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159</v>
      </c>
      <c r="AU677" s="215" t="s">
        <v>155</v>
      </c>
      <c r="AV677" s="14" t="s">
        <v>87</v>
      </c>
      <c r="AW677" s="14" t="s">
        <v>37</v>
      </c>
      <c r="AX677" s="14" t="s">
        <v>77</v>
      </c>
      <c r="AY677" s="215" t="s">
        <v>144</v>
      </c>
    </row>
    <row r="678" spans="2:51" s="14" customFormat="1" ht="11.25">
      <c r="B678" s="205"/>
      <c r="C678" s="206"/>
      <c r="D678" s="196" t="s">
        <v>159</v>
      </c>
      <c r="E678" s="207" t="s">
        <v>19</v>
      </c>
      <c r="F678" s="208" t="s">
        <v>485</v>
      </c>
      <c r="G678" s="206"/>
      <c r="H678" s="209">
        <v>3.48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159</v>
      </c>
      <c r="AU678" s="215" t="s">
        <v>155</v>
      </c>
      <c r="AV678" s="14" t="s">
        <v>87</v>
      </c>
      <c r="AW678" s="14" t="s">
        <v>37</v>
      </c>
      <c r="AX678" s="14" t="s">
        <v>77</v>
      </c>
      <c r="AY678" s="215" t="s">
        <v>144</v>
      </c>
    </row>
    <row r="679" spans="2:51" s="14" customFormat="1" ht="11.25">
      <c r="B679" s="205"/>
      <c r="C679" s="206"/>
      <c r="D679" s="196" t="s">
        <v>159</v>
      </c>
      <c r="E679" s="207" t="s">
        <v>19</v>
      </c>
      <c r="F679" s="208" t="s">
        <v>380</v>
      </c>
      <c r="G679" s="206"/>
      <c r="H679" s="209">
        <v>13.76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159</v>
      </c>
      <c r="AU679" s="215" t="s">
        <v>155</v>
      </c>
      <c r="AV679" s="14" t="s">
        <v>87</v>
      </c>
      <c r="AW679" s="14" t="s">
        <v>37</v>
      </c>
      <c r="AX679" s="14" t="s">
        <v>77</v>
      </c>
      <c r="AY679" s="215" t="s">
        <v>144</v>
      </c>
    </row>
    <row r="680" spans="2:51" s="15" customFormat="1" ht="11.25">
      <c r="B680" s="216"/>
      <c r="C680" s="217"/>
      <c r="D680" s="196" t="s">
        <v>159</v>
      </c>
      <c r="E680" s="218" t="s">
        <v>19</v>
      </c>
      <c r="F680" s="219" t="s">
        <v>165</v>
      </c>
      <c r="G680" s="217"/>
      <c r="H680" s="220">
        <v>253.06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159</v>
      </c>
      <c r="AU680" s="226" t="s">
        <v>155</v>
      </c>
      <c r="AV680" s="15" t="s">
        <v>155</v>
      </c>
      <c r="AW680" s="15" t="s">
        <v>37</v>
      </c>
      <c r="AX680" s="15" t="s">
        <v>77</v>
      </c>
      <c r="AY680" s="226" t="s">
        <v>144</v>
      </c>
    </row>
    <row r="681" spans="2:51" s="13" customFormat="1" ht="11.25">
      <c r="B681" s="194"/>
      <c r="C681" s="195"/>
      <c r="D681" s="196" t="s">
        <v>159</v>
      </c>
      <c r="E681" s="197" t="s">
        <v>19</v>
      </c>
      <c r="F681" s="198" t="s">
        <v>252</v>
      </c>
      <c r="G681" s="195"/>
      <c r="H681" s="197" t="s">
        <v>19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159</v>
      </c>
      <c r="AU681" s="204" t="s">
        <v>155</v>
      </c>
      <c r="AV681" s="13" t="s">
        <v>85</v>
      </c>
      <c r="AW681" s="13" t="s">
        <v>37</v>
      </c>
      <c r="AX681" s="13" t="s">
        <v>77</v>
      </c>
      <c r="AY681" s="204" t="s">
        <v>144</v>
      </c>
    </row>
    <row r="682" spans="2:51" s="14" customFormat="1" ht="11.25">
      <c r="B682" s="205"/>
      <c r="C682" s="206"/>
      <c r="D682" s="196" t="s">
        <v>159</v>
      </c>
      <c r="E682" s="207" t="s">
        <v>19</v>
      </c>
      <c r="F682" s="208" t="s">
        <v>486</v>
      </c>
      <c r="G682" s="206"/>
      <c r="H682" s="209">
        <v>2.06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159</v>
      </c>
      <c r="AU682" s="215" t="s">
        <v>155</v>
      </c>
      <c r="AV682" s="14" t="s">
        <v>87</v>
      </c>
      <c r="AW682" s="14" t="s">
        <v>37</v>
      </c>
      <c r="AX682" s="14" t="s">
        <v>77</v>
      </c>
      <c r="AY682" s="215" t="s">
        <v>144</v>
      </c>
    </row>
    <row r="683" spans="2:51" s="14" customFormat="1" ht="11.25">
      <c r="B683" s="205"/>
      <c r="C683" s="206"/>
      <c r="D683" s="196" t="s">
        <v>159</v>
      </c>
      <c r="E683" s="207" t="s">
        <v>19</v>
      </c>
      <c r="F683" s="208" t="s">
        <v>487</v>
      </c>
      <c r="G683" s="206"/>
      <c r="H683" s="209">
        <v>3.46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159</v>
      </c>
      <c r="AU683" s="215" t="s">
        <v>155</v>
      </c>
      <c r="AV683" s="14" t="s">
        <v>87</v>
      </c>
      <c r="AW683" s="14" t="s">
        <v>37</v>
      </c>
      <c r="AX683" s="14" t="s">
        <v>77</v>
      </c>
      <c r="AY683" s="215" t="s">
        <v>144</v>
      </c>
    </row>
    <row r="684" spans="2:51" s="14" customFormat="1" ht="11.25">
      <c r="B684" s="205"/>
      <c r="C684" s="206"/>
      <c r="D684" s="196" t="s">
        <v>159</v>
      </c>
      <c r="E684" s="207" t="s">
        <v>19</v>
      </c>
      <c r="F684" s="208" t="s">
        <v>381</v>
      </c>
      <c r="G684" s="206"/>
      <c r="H684" s="209">
        <v>17.59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159</v>
      </c>
      <c r="AU684" s="215" t="s">
        <v>155</v>
      </c>
      <c r="AV684" s="14" t="s">
        <v>87</v>
      </c>
      <c r="AW684" s="14" t="s">
        <v>37</v>
      </c>
      <c r="AX684" s="14" t="s">
        <v>77</v>
      </c>
      <c r="AY684" s="215" t="s">
        <v>144</v>
      </c>
    </row>
    <row r="685" spans="2:51" s="14" customFormat="1" ht="11.25">
      <c r="B685" s="205"/>
      <c r="C685" s="206"/>
      <c r="D685" s="196" t="s">
        <v>159</v>
      </c>
      <c r="E685" s="207" t="s">
        <v>19</v>
      </c>
      <c r="F685" s="208" t="s">
        <v>488</v>
      </c>
      <c r="G685" s="206"/>
      <c r="H685" s="209">
        <v>2.44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159</v>
      </c>
      <c r="AU685" s="215" t="s">
        <v>155</v>
      </c>
      <c r="AV685" s="14" t="s">
        <v>87</v>
      </c>
      <c r="AW685" s="14" t="s">
        <v>37</v>
      </c>
      <c r="AX685" s="14" t="s">
        <v>77</v>
      </c>
      <c r="AY685" s="215" t="s">
        <v>144</v>
      </c>
    </row>
    <row r="686" spans="2:51" s="14" customFormat="1" ht="11.25">
      <c r="B686" s="205"/>
      <c r="C686" s="206"/>
      <c r="D686" s="196" t="s">
        <v>159</v>
      </c>
      <c r="E686" s="207" t="s">
        <v>19</v>
      </c>
      <c r="F686" s="208" t="s">
        <v>489</v>
      </c>
      <c r="G686" s="206"/>
      <c r="H686" s="209">
        <v>3.62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159</v>
      </c>
      <c r="AU686" s="215" t="s">
        <v>155</v>
      </c>
      <c r="AV686" s="14" t="s">
        <v>87</v>
      </c>
      <c r="AW686" s="14" t="s">
        <v>37</v>
      </c>
      <c r="AX686" s="14" t="s">
        <v>77</v>
      </c>
      <c r="AY686" s="215" t="s">
        <v>144</v>
      </c>
    </row>
    <row r="687" spans="2:51" s="14" customFormat="1" ht="11.25">
      <c r="B687" s="205"/>
      <c r="C687" s="206"/>
      <c r="D687" s="196" t="s">
        <v>159</v>
      </c>
      <c r="E687" s="207" t="s">
        <v>19</v>
      </c>
      <c r="F687" s="208" t="s">
        <v>382</v>
      </c>
      <c r="G687" s="206"/>
      <c r="H687" s="209">
        <v>10.48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159</v>
      </c>
      <c r="AU687" s="215" t="s">
        <v>155</v>
      </c>
      <c r="AV687" s="14" t="s">
        <v>87</v>
      </c>
      <c r="AW687" s="14" t="s">
        <v>37</v>
      </c>
      <c r="AX687" s="14" t="s">
        <v>77</v>
      </c>
      <c r="AY687" s="215" t="s">
        <v>144</v>
      </c>
    </row>
    <row r="688" spans="2:51" s="14" customFormat="1" ht="11.25">
      <c r="B688" s="205"/>
      <c r="C688" s="206"/>
      <c r="D688" s="196" t="s">
        <v>159</v>
      </c>
      <c r="E688" s="207" t="s">
        <v>19</v>
      </c>
      <c r="F688" s="208" t="s">
        <v>490</v>
      </c>
      <c r="G688" s="206"/>
      <c r="H688" s="209">
        <v>3.2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159</v>
      </c>
      <c r="AU688" s="215" t="s">
        <v>155</v>
      </c>
      <c r="AV688" s="14" t="s">
        <v>87</v>
      </c>
      <c r="AW688" s="14" t="s">
        <v>37</v>
      </c>
      <c r="AX688" s="14" t="s">
        <v>77</v>
      </c>
      <c r="AY688" s="215" t="s">
        <v>144</v>
      </c>
    </row>
    <row r="689" spans="2:51" s="14" customFormat="1" ht="11.25">
      <c r="B689" s="205"/>
      <c r="C689" s="206"/>
      <c r="D689" s="196" t="s">
        <v>159</v>
      </c>
      <c r="E689" s="207" t="s">
        <v>19</v>
      </c>
      <c r="F689" s="208" t="s">
        <v>491</v>
      </c>
      <c r="G689" s="206"/>
      <c r="H689" s="209">
        <v>3.84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159</v>
      </c>
      <c r="AU689" s="215" t="s">
        <v>155</v>
      </c>
      <c r="AV689" s="14" t="s">
        <v>87</v>
      </c>
      <c r="AW689" s="14" t="s">
        <v>37</v>
      </c>
      <c r="AX689" s="14" t="s">
        <v>77</v>
      </c>
      <c r="AY689" s="215" t="s">
        <v>144</v>
      </c>
    </row>
    <row r="690" spans="2:51" s="14" customFormat="1" ht="11.25">
      <c r="B690" s="205"/>
      <c r="C690" s="206"/>
      <c r="D690" s="196" t="s">
        <v>159</v>
      </c>
      <c r="E690" s="207" t="s">
        <v>19</v>
      </c>
      <c r="F690" s="208" t="s">
        <v>383</v>
      </c>
      <c r="G690" s="206"/>
      <c r="H690" s="209">
        <v>16.11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159</v>
      </c>
      <c r="AU690" s="215" t="s">
        <v>155</v>
      </c>
      <c r="AV690" s="14" t="s">
        <v>87</v>
      </c>
      <c r="AW690" s="14" t="s">
        <v>37</v>
      </c>
      <c r="AX690" s="14" t="s">
        <v>77</v>
      </c>
      <c r="AY690" s="215" t="s">
        <v>144</v>
      </c>
    </row>
    <row r="691" spans="2:51" s="14" customFormat="1" ht="11.25">
      <c r="B691" s="205"/>
      <c r="C691" s="206"/>
      <c r="D691" s="196" t="s">
        <v>159</v>
      </c>
      <c r="E691" s="207" t="s">
        <v>19</v>
      </c>
      <c r="F691" s="208" t="s">
        <v>492</v>
      </c>
      <c r="G691" s="206"/>
      <c r="H691" s="209">
        <v>3.79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159</v>
      </c>
      <c r="AU691" s="215" t="s">
        <v>155</v>
      </c>
      <c r="AV691" s="14" t="s">
        <v>87</v>
      </c>
      <c r="AW691" s="14" t="s">
        <v>37</v>
      </c>
      <c r="AX691" s="14" t="s">
        <v>77</v>
      </c>
      <c r="AY691" s="215" t="s">
        <v>144</v>
      </c>
    </row>
    <row r="692" spans="2:51" s="14" customFormat="1" ht="11.25">
      <c r="B692" s="205"/>
      <c r="C692" s="206"/>
      <c r="D692" s="196" t="s">
        <v>159</v>
      </c>
      <c r="E692" s="207" t="s">
        <v>19</v>
      </c>
      <c r="F692" s="208" t="s">
        <v>493</v>
      </c>
      <c r="G692" s="206"/>
      <c r="H692" s="209">
        <v>3.22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159</v>
      </c>
      <c r="AU692" s="215" t="s">
        <v>155</v>
      </c>
      <c r="AV692" s="14" t="s">
        <v>87</v>
      </c>
      <c r="AW692" s="14" t="s">
        <v>37</v>
      </c>
      <c r="AX692" s="14" t="s">
        <v>77</v>
      </c>
      <c r="AY692" s="215" t="s">
        <v>144</v>
      </c>
    </row>
    <row r="693" spans="2:51" s="14" customFormat="1" ht="11.25">
      <c r="B693" s="205"/>
      <c r="C693" s="206"/>
      <c r="D693" s="196" t="s">
        <v>159</v>
      </c>
      <c r="E693" s="207" t="s">
        <v>19</v>
      </c>
      <c r="F693" s="208" t="s">
        <v>384</v>
      </c>
      <c r="G693" s="206"/>
      <c r="H693" s="209">
        <v>15.17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159</v>
      </c>
      <c r="AU693" s="215" t="s">
        <v>155</v>
      </c>
      <c r="AV693" s="14" t="s">
        <v>87</v>
      </c>
      <c r="AW693" s="14" t="s">
        <v>37</v>
      </c>
      <c r="AX693" s="14" t="s">
        <v>77</v>
      </c>
      <c r="AY693" s="215" t="s">
        <v>144</v>
      </c>
    </row>
    <row r="694" spans="2:51" s="14" customFormat="1" ht="11.25">
      <c r="B694" s="205"/>
      <c r="C694" s="206"/>
      <c r="D694" s="196" t="s">
        <v>159</v>
      </c>
      <c r="E694" s="207" t="s">
        <v>19</v>
      </c>
      <c r="F694" s="208" t="s">
        <v>494</v>
      </c>
      <c r="G694" s="206"/>
      <c r="H694" s="209">
        <v>4.8499999999999996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159</v>
      </c>
      <c r="AU694" s="215" t="s">
        <v>155</v>
      </c>
      <c r="AV694" s="14" t="s">
        <v>87</v>
      </c>
      <c r="AW694" s="14" t="s">
        <v>37</v>
      </c>
      <c r="AX694" s="14" t="s">
        <v>77</v>
      </c>
      <c r="AY694" s="215" t="s">
        <v>144</v>
      </c>
    </row>
    <row r="695" spans="2:51" s="14" customFormat="1" ht="11.25">
      <c r="B695" s="205"/>
      <c r="C695" s="206"/>
      <c r="D695" s="196" t="s">
        <v>159</v>
      </c>
      <c r="E695" s="207" t="s">
        <v>19</v>
      </c>
      <c r="F695" s="208" t="s">
        <v>495</v>
      </c>
      <c r="G695" s="206"/>
      <c r="H695" s="209">
        <v>3.93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159</v>
      </c>
      <c r="AU695" s="215" t="s">
        <v>155</v>
      </c>
      <c r="AV695" s="14" t="s">
        <v>87</v>
      </c>
      <c r="AW695" s="14" t="s">
        <v>37</v>
      </c>
      <c r="AX695" s="14" t="s">
        <v>77</v>
      </c>
      <c r="AY695" s="215" t="s">
        <v>144</v>
      </c>
    </row>
    <row r="696" spans="2:51" s="14" customFormat="1" ht="11.25">
      <c r="B696" s="205"/>
      <c r="C696" s="206"/>
      <c r="D696" s="196" t="s">
        <v>159</v>
      </c>
      <c r="E696" s="207" t="s">
        <v>19</v>
      </c>
      <c r="F696" s="208" t="s">
        <v>385</v>
      </c>
      <c r="G696" s="206"/>
      <c r="H696" s="209">
        <v>15.96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159</v>
      </c>
      <c r="AU696" s="215" t="s">
        <v>155</v>
      </c>
      <c r="AV696" s="14" t="s">
        <v>87</v>
      </c>
      <c r="AW696" s="14" t="s">
        <v>37</v>
      </c>
      <c r="AX696" s="14" t="s">
        <v>77</v>
      </c>
      <c r="AY696" s="215" t="s">
        <v>144</v>
      </c>
    </row>
    <row r="697" spans="2:51" s="14" customFormat="1" ht="11.25">
      <c r="B697" s="205"/>
      <c r="C697" s="206"/>
      <c r="D697" s="196" t="s">
        <v>159</v>
      </c>
      <c r="E697" s="207" t="s">
        <v>19</v>
      </c>
      <c r="F697" s="208" t="s">
        <v>496</v>
      </c>
      <c r="G697" s="206"/>
      <c r="H697" s="209">
        <v>4.0599999999999996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159</v>
      </c>
      <c r="AU697" s="215" t="s">
        <v>155</v>
      </c>
      <c r="AV697" s="14" t="s">
        <v>87</v>
      </c>
      <c r="AW697" s="14" t="s">
        <v>37</v>
      </c>
      <c r="AX697" s="14" t="s">
        <v>77</v>
      </c>
      <c r="AY697" s="215" t="s">
        <v>144</v>
      </c>
    </row>
    <row r="698" spans="2:51" s="14" customFormat="1" ht="11.25">
      <c r="B698" s="205"/>
      <c r="C698" s="206"/>
      <c r="D698" s="196" t="s">
        <v>159</v>
      </c>
      <c r="E698" s="207" t="s">
        <v>19</v>
      </c>
      <c r="F698" s="208" t="s">
        <v>497</v>
      </c>
      <c r="G698" s="206"/>
      <c r="H698" s="209">
        <v>3.8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159</v>
      </c>
      <c r="AU698" s="215" t="s">
        <v>155</v>
      </c>
      <c r="AV698" s="14" t="s">
        <v>87</v>
      </c>
      <c r="AW698" s="14" t="s">
        <v>37</v>
      </c>
      <c r="AX698" s="14" t="s">
        <v>77</v>
      </c>
      <c r="AY698" s="215" t="s">
        <v>144</v>
      </c>
    </row>
    <row r="699" spans="2:51" s="14" customFormat="1" ht="11.25">
      <c r="B699" s="205"/>
      <c r="C699" s="206"/>
      <c r="D699" s="196" t="s">
        <v>159</v>
      </c>
      <c r="E699" s="207" t="s">
        <v>19</v>
      </c>
      <c r="F699" s="208" t="s">
        <v>386</v>
      </c>
      <c r="G699" s="206"/>
      <c r="H699" s="209">
        <v>17.87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159</v>
      </c>
      <c r="AU699" s="215" t="s">
        <v>155</v>
      </c>
      <c r="AV699" s="14" t="s">
        <v>87</v>
      </c>
      <c r="AW699" s="14" t="s">
        <v>37</v>
      </c>
      <c r="AX699" s="14" t="s">
        <v>77</v>
      </c>
      <c r="AY699" s="215" t="s">
        <v>144</v>
      </c>
    </row>
    <row r="700" spans="2:51" s="14" customFormat="1" ht="11.25">
      <c r="B700" s="205"/>
      <c r="C700" s="206"/>
      <c r="D700" s="196" t="s">
        <v>159</v>
      </c>
      <c r="E700" s="207" t="s">
        <v>19</v>
      </c>
      <c r="F700" s="208" t="s">
        <v>498</v>
      </c>
      <c r="G700" s="206"/>
      <c r="H700" s="209">
        <v>4.04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159</v>
      </c>
      <c r="AU700" s="215" t="s">
        <v>155</v>
      </c>
      <c r="AV700" s="14" t="s">
        <v>87</v>
      </c>
      <c r="AW700" s="14" t="s">
        <v>37</v>
      </c>
      <c r="AX700" s="14" t="s">
        <v>77</v>
      </c>
      <c r="AY700" s="215" t="s">
        <v>144</v>
      </c>
    </row>
    <row r="701" spans="2:51" s="14" customFormat="1" ht="11.25">
      <c r="B701" s="205"/>
      <c r="C701" s="206"/>
      <c r="D701" s="196" t="s">
        <v>159</v>
      </c>
      <c r="E701" s="207" t="s">
        <v>19</v>
      </c>
      <c r="F701" s="208" t="s">
        <v>499</v>
      </c>
      <c r="G701" s="206"/>
      <c r="H701" s="209">
        <v>3.8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159</v>
      </c>
      <c r="AU701" s="215" t="s">
        <v>155</v>
      </c>
      <c r="AV701" s="14" t="s">
        <v>87</v>
      </c>
      <c r="AW701" s="14" t="s">
        <v>37</v>
      </c>
      <c r="AX701" s="14" t="s">
        <v>77</v>
      </c>
      <c r="AY701" s="215" t="s">
        <v>144</v>
      </c>
    </row>
    <row r="702" spans="2:51" s="14" customFormat="1" ht="11.25">
      <c r="B702" s="205"/>
      <c r="C702" s="206"/>
      <c r="D702" s="196" t="s">
        <v>159</v>
      </c>
      <c r="E702" s="207" t="s">
        <v>19</v>
      </c>
      <c r="F702" s="208" t="s">
        <v>387</v>
      </c>
      <c r="G702" s="206"/>
      <c r="H702" s="209">
        <v>17.89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159</v>
      </c>
      <c r="AU702" s="215" t="s">
        <v>155</v>
      </c>
      <c r="AV702" s="14" t="s">
        <v>87</v>
      </c>
      <c r="AW702" s="14" t="s">
        <v>37</v>
      </c>
      <c r="AX702" s="14" t="s">
        <v>77</v>
      </c>
      <c r="AY702" s="215" t="s">
        <v>144</v>
      </c>
    </row>
    <row r="703" spans="2:51" s="14" customFormat="1" ht="11.25">
      <c r="B703" s="205"/>
      <c r="C703" s="206"/>
      <c r="D703" s="196" t="s">
        <v>159</v>
      </c>
      <c r="E703" s="207" t="s">
        <v>19</v>
      </c>
      <c r="F703" s="208" t="s">
        <v>500</v>
      </c>
      <c r="G703" s="206"/>
      <c r="H703" s="209">
        <v>4.84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159</v>
      </c>
      <c r="AU703" s="215" t="s">
        <v>155</v>
      </c>
      <c r="AV703" s="14" t="s">
        <v>87</v>
      </c>
      <c r="AW703" s="14" t="s">
        <v>37</v>
      </c>
      <c r="AX703" s="14" t="s">
        <v>77</v>
      </c>
      <c r="AY703" s="215" t="s">
        <v>144</v>
      </c>
    </row>
    <row r="704" spans="2:51" s="14" customFormat="1" ht="11.25">
      <c r="B704" s="205"/>
      <c r="C704" s="206"/>
      <c r="D704" s="196" t="s">
        <v>159</v>
      </c>
      <c r="E704" s="207" t="s">
        <v>19</v>
      </c>
      <c r="F704" s="208" t="s">
        <v>501</v>
      </c>
      <c r="G704" s="206"/>
      <c r="H704" s="209">
        <v>3.8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159</v>
      </c>
      <c r="AU704" s="215" t="s">
        <v>155</v>
      </c>
      <c r="AV704" s="14" t="s">
        <v>87</v>
      </c>
      <c r="AW704" s="14" t="s">
        <v>37</v>
      </c>
      <c r="AX704" s="14" t="s">
        <v>77</v>
      </c>
      <c r="AY704" s="215" t="s">
        <v>144</v>
      </c>
    </row>
    <row r="705" spans="1:65" s="14" customFormat="1" ht="11.25">
      <c r="B705" s="205"/>
      <c r="C705" s="206"/>
      <c r="D705" s="196" t="s">
        <v>159</v>
      </c>
      <c r="E705" s="207" t="s">
        <v>19</v>
      </c>
      <c r="F705" s="208" t="s">
        <v>388</v>
      </c>
      <c r="G705" s="206"/>
      <c r="H705" s="209">
        <v>15.96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159</v>
      </c>
      <c r="AU705" s="215" t="s">
        <v>155</v>
      </c>
      <c r="AV705" s="14" t="s">
        <v>87</v>
      </c>
      <c r="AW705" s="14" t="s">
        <v>37</v>
      </c>
      <c r="AX705" s="14" t="s">
        <v>77</v>
      </c>
      <c r="AY705" s="215" t="s">
        <v>144</v>
      </c>
    </row>
    <row r="706" spans="1:65" s="14" customFormat="1" ht="11.25">
      <c r="B706" s="205"/>
      <c r="C706" s="206"/>
      <c r="D706" s="196" t="s">
        <v>159</v>
      </c>
      <c r="E706" s="207" t="s">
        <v>19</v>
      </c>
      <c r="F706" s="208" t="s">
        <v>502</v>
      </c>
      <c r="G706" s="206"/>
      <c r="H706" s="209">
        <v>3.71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159</v>
      </c>
      <c r="AU706" s="215" t="s">
        <v>155</v>
      </c>
      <c r="AV706" s="14" t="s">
        <v>87</v>
      </c>
      <c r="AW706" s="14" t="s">
        <v>37</v>
      </c>
      <c r="AX706" s="14" t="s">
        <v>77</v>
      </c>
      <c r="AY706" s="215" t="s">
        <v>144</v>
      </c>
    </row>
    <row r="707" spans="1:65" s="14" customFormat="1" ht="11.25">
      <c r="B707" s="205"/>
      <c r="C707" s="206"/>
      <c r="D707" s="196" t="s">
        <v>159</v>
      </c>
      <c r="E707" s="207" t="s">
        <v>19</v>
      </c>
      <c r="F707" s="208" t="s">
        <v>503</v>
      </c>
      <c r="G707" s="206"/>
      <c r="H707" s="209">
        <v>2.89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159</v>
      </c>
      <c r="AU707" s="215" t="s">
        <v>155</v>
      </c>
      <c r="AV707" s="14" t="s">
        <v>87</v>
      </c>
      <c r="AW707" s="14" t="s">
        <v>37</v>
      </c>
      <c r="AX707" s="14" t="s">
        <v>77</v>
      </c>
      <c r="AY707" s="215" t="s">
        <v>144</v>
      </c>
    </row>
    <row r="708" spans="1:65" s="14" customFormat="1" ht="11.25">
      <c r="B708" s="205"/>
      <c r="C708" s="206"/>
      <c r="D708" s="196" t="s">
        <v>159</v>
      </c>
      <c r="E708" s="207" t="s">
        <v>19</v>
      </c>
      <c r="F708" s="208" t="s">
        <v>389</v>
      </c>
      <c r="G708" s="206"/>
      <c r="H708" s="209">
        <v>15.22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159</v>
      </c>
      <c r="AU708" s="215" t="s">
        <v>155</v>
      </c>
      <c r="AV708" s="14" t="s">
        <v>87</v>
      </c>
      <c r="AW708" s="14" t="s">
        <v>37</v>
      </c>
      <c r="AX708" s="14" t="s">
        <v>77</v>
      </c>
      <c r="AY708" s="215" t="s">
        <v>144</v>
      </c>
    </row>
    <row r="709" spans="1:65" s="14" customFormat="1" ht="11.25">
      <c r="B709" s="205"/>
      <c r="C709" s="206"/>
      <c r="D709" s="196" t="s">
        <v>159</v>
      </c>
      <c r="E709" s="207" t="s">
        <v>19</v>
      </c>
      <c r="F709" s="208" t="s">
        <v>504</v>
      </c>
      <c r="G709" s="206"/>
      <c r="H709" s="209">
        <v>3.49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159</v>
      </c>
      <c r="AU709" s="215" t="s">
        <v>155</v>
      </c>
      <c r="AV709" s="14" t="s">
        <v>87</v>
      </c>
      <c r="AW709" s="14" t="s">
        <v>37</v>
      </c>
      <c r="AX709" s="14" t="s">
        <v>77</v>
      </c>
      <c r="AY709" s="215" t="s">
        <v>144</v>
      </c>
    </row>
    <row r="710" spans="1:65" s="14" customFormat="1" ht="11.25">
      <c r="B710" s="205"/>
      <c r="C710" s="206"/>
      <c r="D710" s="196" t="s">
        <v>159</v>
      </c>
      <c r="E710" s="207" t="s">
        <v>19</v>
      </c>
      <c r="F710" s="208" t="s">
        <v>505</v>
      </c>
      <c r="G710" s="206"/>
      <c r="H710" s="209">
        <v>4.62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159</v>
      </c>
      <c r="AU710" s="215" t="s">
        <v>155</v>
      </c>
      <c r="AV710" s="14" t="s">
        <v>87</v>
      </c>
      <c r="AW710" s="14" t="s">
        <v>37</v>
      </c>
      <c r="AX710" s="14" t="s">
        <v>77</v>
      </c>
      <c r="AY710" s="215" t="s">
        <v>144</v>
      </c>
    </row>
    <row r="711" spans="1:65" s="14" customFormat="1" ht="11.25">
      <c r="B711" s="205"/>
      <c r="C711" s="206"/>
      <c r="D711" s="196" t="s">
        <v>159</v>
      </c>
      <c r="E711" s="207" t="s">
        <v>19</v>
      </c>
      <c r="F711" s="208" t="s">
        <v>390</v>
      </c>
      <c r="G711" s="206"/>
      <c r="H711" s="209">
        <v>16.7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159</v>
      </c>
      <c r="AU711" s="215" t="s">
        <v>155</v>
      </c>
      <c r="AV711" s="14" t="s">
        <v>87</v>
      </c>
      <c r="AW711" s="14" t="s">
        <v>37</v>
      </c>
      <c r="AX711" s="14" t="s">
        <v>77</v>
      </c>
      <c r="AY711" s="215" t="s">
        <v>144</v>
      </c>
    </row>
    <row r="712" spans="1:65" s="14" customFormat="1" ht="11.25">
      <c r="B712" s="205"/>
      <c r="C712" s="206"/>
      <c r="D712" s="196" t="s">
        <v>159</v>
      </c>
      <c r="E712" s="207" t="s">
        <v>19</v>
      </c>
      <c r="F712" s="208" t="s">
        <v>506</v>
      </c>
      <c r="G712" s="206"/>
      <c r="H712" s="209">
        <v>3.41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159</v>
      </c>
      <c r="AU712" s="215" t="s">
        <v>155</v>
      </c>
      <c r="AV712" s="14" t="s">
        <v>87</v>
      </c>
      <c r="AW712" s="14" t="s">
        <v>37</v>
      </c>
      <c r="AX712" s="14" t="s">
        <v>77</v>
      </c>
      <c r="AY712" s="215" t="s">
        <v>144</v>
      </c>
    </row>
    <row r="713" spans="1:65" s="14" customFormat="1" ht="11.25">
      <c r="B713" s="205"/>
      <c r="C713" s="206"/>
      <c r="D713" s="196" t="s">
        <v>159</v>
      </c>
      <c r="E713" s="207" t="s">
        <v>19</v>
      </c>
      <c r="F713" s="208" t="s">
        <v>507</v>
      </c>
      <c r="G713" s="206"/>
      <c r="H713" s="209">
        <v>3.48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159</v>
      </c>
      <c r="AU713" s="215" t="s">
        <v>155</v>
      </c>
      <c r="AV713" s="14" t="s">
        <v>87</v>
      </c>
      <c r="AW713" s="14" t="s">
        <v>37</v>
      </c>
      <c r="AX713" s="14" t="s">
        <v>77</v>
      </c>
      <c r="AY713" s="215" t="s">
        <v>144</v>
      </c>
    </row>
    <row r="714" spans="1:65" s="14" customFormat="1" ht="11.25">
      <c r="B714" s="205"/>
      <c r="C714" s="206"/>
      <c r="D714" s="196" t="s">
        <v>159</v>
      </c>
      <c r="E714" s="207" t="s">
        <v>19</v>
      </c>
      <c r="F714" s="208" t="s">
        <v>391</v>
      </c>
      <c r="G714" s="206"/>
      <c r="H714" s="209">
        <v>13.76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159</v>
      </c>
      <c r="AU714" s="215" t="s">
        <v>155</v>
      </c>
      <c r="AV714" s="14" t="s">
        <v>87</v>
      </c>
      <c r="AW714" s="14" t="s">
        <v>37</v>
      </c>
      <c r="AX714" s="14" t="s">
        <v>77</v>
      </c>
      <c r="AY714" s="215" t="s">
        <v>144</v>
      </c>
    </row>
    <row r="715" spans="1:65" s="15" customFormat="1" ht="11.25">
      <c r="B715" s="216"/>
      <c r="C715" s="217"/>
      <c r="D715" s="196" t="s">
        <v>159</v>
      </c>
      <c r="E715" s="218" t="s">
        <v>19</v>
      </c>
      <c r="F715" s="219" t="s">
        <v>165</v>
      </c>
      <c r="G715" s="217"/>
      <c r="H715" s="220">
        <v>253.06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159</v>
      </c>
      <c r="AU715" s="226" t="s">
        <v>155</v>
      </c>
      <c r="AV715" s="15" t="s">
        <v>155</v>
      </c>
      <c r="AW715" s="15" t="s">
        <v>37</v>
      </c>
      <c r="AX715" s="15" t="s">
        <v>77</v>
      </c>
      <c r="AY715" s="226" t="s">
        <v>144</v>
      </c>
    </row>
    <row r="716" spans="1:65" s="16" customFormat="1" ht="11.25">
      <c r="B716" s="227"/>
      <c r="C716" s="228"/>
      <c r="D716" s="196" t="s">
        <v>159</v>
      </c>
      <c r="E716" s="229" t="s">
        <v>19</v>
      </c>
      <c r="F716" s="230" t="s">
        <v>275</v>
      </c>
      <c r="G716" s="228"/>
      <c r="H716" s="231">
        <v>1243.94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159</v>
      </c>
      <c r="AU716" s="237" t="s">
        <v>155</v>
      </c>
      <c r="AV716" s="16" t="s">
        <v>154</v>
      </c>
      <c r="AW716" s="16" t="s">
        <v>37</v>
      </c>
      <c r="AX716" s="16" t="s">
        <v>85</v>
      </c>
      <c r="AY716" s="237" t="s">
        <v>144</v>
      </c>
    </row>
    <row r="717" spans="1:65" s="12" customFormat="1" ht="22.9" customHeight="1">
      <c r="B717" s="160"/>
      <c r="C717" s="161"/>
      <c r="D717" s="162" t="s">
        <v>76</v>
      </c>
      <c r="E717" s="174" t="s">
        <v>515</v>
      </c>
      <c r="F717" s="174" t="s">
        <v>516</v>
      </c>
      <c r="G717" s="161"/>
      <c r="H717" s="161"/>
      <c r="I717" s="164"/>
      <c r="J717" s="175">
        <f>BK717</f>
        <v>0</v>
      </c>
      <c r="K717" s="161"/>
      <c r="L717" s="166"/>
      <c r="M717" s="167"/>
      <c r="N717" s="168"/>
      <c r="O717" s="168"/>
      <c r="P717" s="169">
        <f>SUM(P718:P728)</f>
        <v>0</v>
      </c>
      <c r="Q717" s="168"/>
      <c r="R717" s="169">
        <f>SUM(R718:R728)</f>
        <v>0</v>
      </c>
      <c r="S717" s="168"/>
      <c r="T717" s="170">
        <f>SUM(T718:T728)</f>
        <v>0</v>
      </c>
      <c r="AR717" s="171" t="s">
        <v>85</v>
      </c>
      <c r="AT717" s="172" t="s">
        <v>76</v>
      </c>
      <c r="AU717" s="172" t="s">
        <v>85</v>
      </c>
      <c r="AY717" s="171" t="s">
        <v>144</v>
      </c>
      <c r="BK717" s="173">
        <f>SUM(BK718:BK728)</f>
        <v>0</v>
      </c>
    </row>
    <row r="718" spans="1:65" s="2" customFormat="1" ht="37.9" customHeight="1">
      <c r="A718" s="37"/>
      <c r="B718" s="38"/>
      <c r="C718" s="176" t="s">
        <v>145</v>
      </c>
      <c r="D718" s="176" t="s">
        <v>149</v>
      </c>
      <c r="E718" s="177" t="s">
        <v>517</v>
      </c>
      <c r="F718" s="178" t="s">
        <v>518</v>
      </c>
      <c r="G718" s="179" t="s">
        <v>519</v>
      </c>
      <c r="H718" s="180">
        <v>51.264000000000003</v>
      </c>
      <c r="I718" s="181"/>
      <c r="J718" s="182">
        <f>ROUND(I718*H718,2)</f>
        <v>0</v>
      </c>
      <c r="K718" s="178" t="s">
        <v>153</v>
      </c>
      <c r="L718" s="42"/>
      <c r="M718" s="183" t="s">
        <v>19</v>
      </c>
      <c r="N718" s="184" t="s">
        <v>48</v>
      </c>
      <c r="O718" s="67"/>
      <c r="P718" s="185">
        <f>O718*H718</f>
        <v>0</v>
      </c>
      <c r="Q718" s="185">
        <v>0</v>
      </c>
      <c r="R718" s="185">
        <f>Q718*H718</f>
        <v>0</v>
      </c>
      <c r="S718" s="185">
        <v>0</v>
      </c>
      <c r="T718" s="186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7" t="s">
        <v>154</v>
      </c>
      <c r="AT718" s="187" t="s">
        <v>149</v>
      </c>
      <c r="AU718" s="187" t="s">
        <v>87</v>
      </c>
      <c r="AY718" s="20" t="s">
        <v>144</v>
      </c>
      <c r="BE718" s="188">
        <f>IF(N718="základní",J718,0)</f>
        <v>0</v>
      </c>
      <c r="BF718" s="188">
        <f>IF(N718="snížená",J718,0)</f>
        <v>0</v>
      </c>
      <c r="BG718" s="188">
        <f>IF(N718="zákl. přenesená",J718,0)</f>
        <v>0</v>
      </c>
      <c r="BH718" s="188">
        <f>IF(N718="sníž. přenesená",J718,0)</f>
        <v>0</v>
      </c>
      <c r="BI718" s="188">
        <f>IF(N718="nulová",J718,0)</f>
        <v>0</v>
      </c>
      <c r="BJ718" s="20" t="s">
        <v>85</v>
      </c>
      <c r="BK718" s="188">
        <f>ROUND(I718*H718,2)</f>
        <v>0</v>
      </c>
      <c r="BL718" s="20" t="s">
        <v>154</v>
      </c>
      <c r="BM718" s="187" t="s">
        <v>520</v>
      </c>
    </row>
    <row r="719" spans="1:65" s="2" customFormat="1" ht="11.25">
      <c r="A719" s="37"/>
      <c r="B719" s="38"/>
      <c r="C719" s="39"/>
      <c r="D719" s="189" t="s">
        <v>157</v>
      </c>
      <c r="E719" s="39"/>
      <c r="F719" s="190" t="s">
        <v>521</v>
      </c>
      <c r="G719" s="39"/>
      <c r="H719" s="39"/>
      <c r="I719" s="191"/>
      <c r="J719" s="39"/>
      <c r="K719" s="39"/>
      <c r="L719" s="42"/>
      <c r="M719" s="192"/>
      <c r="N719" s="193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157</v>
      </c>
      <c r="AU719" s="20" t="s">
        <v>87</v>
      </c>
    </row>
    <row r="720" spans="1:65" s="2" customFormat="1" ht="16.5" customHeight="1">
      <c r="A720" s="37"/>
      <c r="B720" s="38"/>
      <c r="C720" s="176" t="s">
        <v>522</v>
      </c>
      <c r="D720" s="176" t="s">
        <v>149</v>
      </c>
      <c r="E720" s="177" t="s">
        <v>523</v>
      </c>
      <c r="F720" s="178" t="s">
        <v>524</v>
      </c>
      <c r="G720" s="179" t="s">
        <v>519</v>
      </c>
      <c r="H720" s="180">
        <v>51.264000000000003</v>
      </c>
      <c r="I720" s="181"/>
      <c r="J720" s="182">
        <f>ROUND(I720*H720,2)</f>
        <v>0</v>
      </c>
      <c r="K720" s="178" t="s">
        <v>153</v>
      </c>
      <c r="L720" s="42"/>
      <c r="M720" s="183" t="s">
        <v>19</v>
      </c>
      <c r="N720" s="184" t="s">
        <v>48</v>
      </c>
      <c r="O720" s="67"/>
      <c r="P720" s="185">
        <f>O720*H720</f>
        <v>0</v>
      </c>
      <c r="Q720" s="185">
        <v>0</v>
      </c>
      <c r="R720" s="185">
        <f>Q720*H720</f>
        <v>0</v>
      </c>
      <c r="S720" s="185">
        <v>0</v>
      </c>
      <c r="T720" s="186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87" t="s">
        <v>154</v>
      </c>
      <c r="AT720" s="187" t="s">
        <v>149</v>
      </c>
      <c r="AU720" s="187" t="s">
        <v>87</v>
      </c>
      <c r="AY720" s="20" t="s">
        <v>144</v>
      </c>
      <c r="BE720" s="188">
        <f>IF(N720="základní",J720,0)</f>
        <v>0</v>
      </c>
      <c r="BF720" s="188">
        <f>IF(N720="snížená",J720,0)</f>
        <v>0</v>
      </c>
      <c r="BG720" s="188">
        <f>IF(N720="zákl. přenesená",J720,0)</f>
        <v>0</v>
      </c>
      <c r="BH720" s="188">
        <f>IF(N720="sníž. přenesená",J720,0)</f>
        <v>0</v>
      </c>
      <c r="BI720" s="188">
        <f>IF(N720="nulová",J720,0)</f>
        <v>0</v>
      </c>
      <c r="BJ720" s="20" t="s">
        <v>85</v>
      </c>
      <c r="BK720" s="188">
        <f>ROUND(I720*H720,2)</f>
        <v>0</v>
      </c>
      <c r="BL720" s="20" t="s">
        <v>154</v>
      </c>
      <c r="BM720" s="187" t="s">
        <v>525</v>
      </c>
    </row>
    <row r="721" spans="1:65" s="2" customFormat="1" ht="11.25">
      <c r="A721" s="37"/>
      <c r="B721" s="38"/>
      <c r="C721" s="39"/>
      <c r="D721" s="189" t="s">
        <v>157</v>
      </c>
      <c r="E721" s="39"/>
      <c r="F721" s="190" t="s">
        <v>526</v>
      </c>
      <c r="G721" s="39"/>
      <c r="H721" s="39"/>
      <c r="I721" s="191"/>
      <c r="J721" s="39"/>
      <c r="K721" s="39"/>
      <c r="L721" s="42"/>
      <c r="M721" s="192"/>
      <c r="N721" s="193"/>
      <c r="O721" s="67"/>
      <c r="P721" s="67"/>
      <c r="Q721" s="67"/>
      <c r="R721" s="67"/>
      <c r="S721" s="67"/>
      <c r="T721" s="68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T721" s="20" t="s">
        <v>157</v>
      </c>
      <c r="AU721" s="20" t="s">
        <v>87</v>
      </c>
    </row>
    <row r="722" spans="1:65" s="2" customFormat="1" ht="33" customHeight="1">
      <c r="A722" s="37"/>
      <c r="B722" s="38"/>
      <c r="C722" s="176" t="s">
        <v>527</v>
      </c>
      <c r="D722" s="176" t="s">
        <v>149</v>
      </c>
      <c r="E722" s="177" t="s">
        <v>528</v>
      </c>
      <c r="F722" s="178" t="s">
        <v>529</v>
      </c>
      <c r="G722" s="179" t="s">
        <v>519</v>
      </c>
      <c r="H722" s="180">
        <v>51.264000000000003</v>
      </c>
      <c r="I722" s="181"/>
      <c r="J722" s="182">
        <f>ROUND(I722*H722,2)</f>
        <v>0</v>
      </c>
      <c r="K722" s="178" t="s">
        <v>153</v>
      </c>
      <c r="L722" s="42"/>
      <c r="M722" s="183" t="s">
        <v>19</v>
      </c>
      <c r="N722" s="184" t="s">
        <v>48</v>
      </c>
      <c r="O722" s="67"/>
      <c r="P722" s="185">
        <f>O722*H722</f>
        <v>0</v>
      </c>
      <c r="Q722" s="185">
        <v>0</v>
      </c>
      <c r="R722" s="185">
        <f>Q722*H722</f>
        <v>0</v>
      </c>
      <c r="S722" s="185">
        <v>0</v>
      </c>
      <c r="T722" s="186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87" t="s">
        <v>154</v>
      </c>
      <c r="AT722" s="187" t="s">
        <v>149</v>
      </c>
      <c r="AU722" s="187" t="s">
        <v>87</v>
      </c>
      <c r="AY722" s="20" t="s">
        <v>144</v>
      </c>
      <c r="BE722" s="188">
        <f>IF(N722="základní",J722,0)</f>
        <v>0</v>
      </c>
      <c r="BF722" s="188">
        <f>IF(N722="snížená",J722,0)</f>
        <v>0</v>
      </c>
      <c r="BG722" s="188">
        <f>IF(N722="zákl. přenesená",J722,0)</f>
        <v>0</v>
      </c>
      <c r="BH722" s="188">
        <f>IF(N722="sníž. přenesená",J722,0)</f>
        <v>0</v>
      </c>
      <c r="BI722" s="188">
        <f>IF(N722="nulová",J722,0)</f>
        <v>0</v>
      </c>
      <c r="BJ722" s="20" t="s">
        <v>85</v>
      </c>
      <c r="BK722" s="188">
        <f>ROUND(I722*H722,2)</f>
        <v>0</v>
      </c>
      <c r="BL722" s="20" t="s">
        <v>154</v>
      </c>
      <c r="BM722" s="187" t="s">
        <v>530</v>
      </c>
    </row>
    <row r="723" spans="1:65" s="2" customFormat="1" ht="11.25">
      <c r="A723" s="37"/>
      <c r="B723" s="38"/>
      <c r="C723" s="39"/>
      <c r="D723" s="189" t="s">
        <v>157</v>
      </c>
      <c r="E723" s="39"/>
      <c r="F723" s="190" t="s">
        <v>531</v>
      </c>
      <c r="G723" s="39"/>
      <c r="H723" s="39"/>
      <c r="I723" s="191"/>
      <c r="J723" s="39"/>
      <c r="K723" s="39"/>
      <c r="L723" s="42"/>
      <c r="M723" s="192"/>
      <c r="N723" s="193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157</v>
      </c>
      <c r="AU723" s="20" t="s">
        <v>87</v>
      </c>
    </row>
    <row r="724" spans="1:65" s="2" customFormat="1" ht="24.2" customHeight="1">
      <c r="A724" s="37"/>
      <c r="B724" s="38"/>
      <c r="C724" s="176" t="s">
        <v>392</v>
      </c>
      <c r="D724" s="176" t="s">
        <v>149</v>
      </c>
      <c r="E724" s="177" t="s">
        <v>532</v>
      </c>
      <c r="F724" s="178" t="s">
        <v>533</v>
      </c>
      <c r="G724" s="179" t="s">
        <v>519</v>
      </c>
      <c r="H724" s="180">
        <v>461.37599999999998</v>
      </c>
      <c r="I724" s="181"/>
      <c r="J724" s="182">
        <f>ROUND(I724*H724,2)</f>
        <v>0</v>
      </c>
      <c r="K724" s="178" t="s">
        <v>153</v>
      </c>
      <c r="L724" s="42"/>
      <c r="M724" s="183" t="s">
        <v>19</v>
      </c>
      <c r="N724" s="184" t="s">
        <v>48</v>
      </c>
      <c r="O724" s="67"/>
      <c r="P724" s="185">
        <f>O724*H724</f>
        <v>0</v>
      </c>
      <c r="Q724" s="185">
        <v>0</v>
      </c>
      <c r="R724" s="185">
        <f>Q724*H724</f>
        <v>0</v>
      </c>
      <c r="S724" s="185">
        <v>0</v>
      </c>
      <c r="T724" s="186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7" t="s">
        <v>154</v>
      </c>
      <c r="AT724" s="187" t="s">
        <v>149</v>
      </c>
      <c r="AU724" s="187" t="s">
        <v>87</v>
      </c>
      <c r="AY724" s="20" t="s">
        <v>144</v>
      </c>
      <c r="BE724" s="188">
        <f>IF(N724="základní",J724,0)</f>
        <v>0</v>
      </c>
      <c r="BF724" s="188">
        <f>IF(N724="snížená",J724,0)</f>
        <v>0</v>
      </c>
      <c r="BG724" s="188">
        <f>IF(N724="zákl. přenesená",J724,0)</f>
        <v>0</v>
      </c>
      <c r="BH724" s="188">
        <f>IF(N724="sníž. přenesená",J724,0)</f>
        <v>0</v>
      </c>
      <c r="BI724" s="188">
        <f>IF(N724="nulová",J724,0)</f>
        <v>0</v>
      </c>
      <c r="BJ724" s="20" t="s">
        <v>85</v>
      </c>
      <c r="BK724" s="188">
        <f>ROUND(I724*H724,2)</f>
        <v>0</v>
      </c>
      <c r="BL724" s="20" t="s">
        <v>154</v>
      </c>
      <c r="BM724" s="187" t="s">
        <v>534</v>
      </c>
    </row>
    <row r="725" spans="1:65" s="2" customFormat="1" ht="11.25">
      <c r="A725" s="37"/>
      <c r="B725" s="38"/>
      <c r="C725" s="39"/>
      <c r="D725" s="189" t="s">
        <v>157</v>
      </c>
      <c r="E725" s="39"/>
      <c r="F725" s="190" t="s">
        <v>535</v>
      </c>
      <c r="G725" s="39"/>
      <c r="H725" s="39"/>
      <c r="I725" s="191"/>
      <c r="J725" s="39"/>
      <c r="K725" s="39"/>
      <c r="L725" s="42"/>
      <c r="M725" s="192"/>
      <c r="N725" s="193"/>
      <c r="O725" s="67"/>
      <c r="P725" s="67"/>
      <c r="Q725" s="67"/>
      <c r="R725" s="67"/>
      <c r="S725" s="67"/>
      <c r="T725" s="68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157</v>
      </c>
      <c r="AU725" s="20" t="s">
        <v>87</v>
      </c>
    </row>
    <row r="726" spans="1:65" s="14" customFormat="1" ht="11.25">
      <c r="B726" s="205"/>
      <c r="C726" s="206"/>
      <c r="D726" s="196" t="s">
        <v>159</v>
      </c>
      <c r="E726" s="206"/>
      <c r="F726" s="208" t="s">
        <v>536</v>
      </c>
      <c r="G726" s="206"/>
      <c r="H726" s="209">
        <v>461.37599999999998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159</v>
      </c>
      <c r="AU726" s="215" t="s">
        <v>87</v>
      </c>
      <c r="AV726" s="14" t="s">
        <v>87</v>
      </c>
      <c r="AW726" s="14" t="s">
        <v>4</v>
      </c>
      <c r="AX726" s="14" t="s">
        <v>85</v>
      </c>
      <c r="AY726" s="215" t="s">
        <v>144</v>
      </c>
    </row>
    <row r="727" spans="1:65" s="2" customFormat="1" ht="49.15" customHeight="1">
      <c r="A727" s="37"/>
      <c r="B727" s="38"/>
      <c r="C727" s="176" t="s">
        <v>537</v>
      </c>
      <c r="D727" s="176" t="s">
        <v>149</v>
      </c>
      <c r="E727" s="177" t="s">
        <v>538</v>
      </c>
      <c r="F727" s="178" t="s">
        <v>539</v>
      </c>
      <c r="G727" s="179" t="s">
        <v>519</v>
      </c>
      <c r="H727" s="180">
        <v>51.264000000000003</v>
      </c>
      <c r="I727" s="181"/>
      <c r="J727" s="182">
        <f>ROUND(I727*H727,2)</f>
        <v>0</v>
      </c>
      <c r="K727" s="178" t="s">
        <v>153</v>
      </c>
      <c r="L727" s="42"/>
      <c r="M727" s="183" t="s">
        <v>19</v>
      </c>
      <c r="N727" s="184" t="s">
        <v>48</v>
      </c>
      <c r="O727" s="67"/>
      <c r="P727" s="185">
        <f>O727*H727</f>
        <v>0</v>
      </c>
      <c r="Q727" s="185">
        <v>0</v>
      </c>
      <c r="R727" s="185">
        <f>Q727*H727</f>
        <v>0</v>
      </c>
      <c r="S727" s="185">
        <v>0</v>
      </c>
      <c r="T727" s="186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87" t="s">
        <v>154</v>
      </c>
      <c r="AT727" s="187" t="s">
        <v>149</v>
      </c>
      <c r="AU727" s="187" t="s">
        <v>87</v>
      </c>
      <c r="AY727" s="20" t="s">
        <v>144</v>
      </c>
      <c r="BE727" s="188">
        <f>IF(N727="základní",J727,0)</f>
        <v>0</v>
      </c>
      <c r="BF727" s="188">
        <f>IF(N727="snížená",J727,0)</f>
        <v>0</v>
      </c>
      <c r="BG727" s="188">
        <f>IF(N727="zákl. přenesená",J727,0)</f>
        <v>0</v>
      </c>
      <c r="BH727" s="188">
        <f>IF(N727="sníž. přenesená",J727,0)</f>
        <v>0</v>
      </c>
      <c r="BI727" s="188">
        <f>IF(N727="nulová",J727,0)</f>
        <v>0</v>
      </c>
      <c r="BJ727" s="20" t="s">
        <v>85</v>
      </c>
      <c r="BK727" s="188">
        <f>ROUND(I727*H727,2)</f>
        <v>0</v>
      </c>
      <c r="BL727" s="20" t="s">
        <v>154</v>
      </c>
      <c r="BM727" s="187" t="s">
        <v>540</v>
      </c>
    </row>
    <row r="728" spans="1:65" s="2" customFormat="1" ht="11.25">
      <c r="A728" s="37"/>
      <c r="B728" s="38"/>
      <c r="C728" s="39"/>
      <c r="D728" s="189" t="s">
        <v>157</v>
      </c>
      <c r="E728" s="39"/>
      <c r="F728" s="190" t="s">
        <v>541</v>
      </c>
      <c r="G728" s="39"/>
      <c r="H728" s="39"/>
      <c r="I728" s="191"/>
      <c r="J728" s="39"/>
      <c r="K728" s="39"/>
      <c r="L728" s="42"/>
      <c r="M728" s="192"/>
      <c r="N728" s="193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157</v>
      </c>
      <c r="AU728" s="20" t="s">
        <v>87</v>
      </c>
    </row>
    <row r="729" spans="1:65" s="12" customFormat="1" ht="22.9" customHeight="1">
      <c r="B729" s="160"/>
      <c r="C729" s="161"/>
      <c r="D729" s="162" t="s">
        <v>76</v>
      </c>
      <c r="E729" s="174" t="s">
        <v>542</v>
      </c>
      <c r="F729" s="174" t="s">
        <v>543</v>
      </c>
      <c r="G729" s="161"/>
      <c r="H729" s="161"/>
      <c r="I729" s="164"/>
      <c r="J729" s="175">
        <f>BK729</f>
        <v>0</v>
      </c>
      <c r="K729" s="161"/>
      <c r="L729" s="166"/>
      <c r="M729" s="167"/>
      <c r="N729" s="168"/>
      <c r="O729" s="168"/>
      <c r="P729" s="169">
        <f>SUM(P730:P731)</f>
        <v>0</v>
      </c>
      <c r="Q729" s="168"/>
      <c r="R729" s="169">
        <f>SUM(R730:R731)</f>
        <v>0</v>
      </c>
      <c r="S729" s="168"/>
      <c r="T729" s="170">
        <f>SUM(T730:T731)</f>
        <v>0</v>
      </c>
      <c r="AR729" s="171" t="s">
        <v>85</v>
      </c>
      <c r="AT729" s="172" t="s">
        <v>76</v>
      </c>
      <c r="AU729" s="172" t="s">
        <v>85</v>
      </c>
      <c r="AY729" s="171" t="s">
        <v>144</v>
      </c>
      <c r="BK729" s="173">
        <f>SUM(BK730:BK731)</f>
        <v>0</v>
      </c>
    </row>
    <row r="730" spans="1:65" s="2" customFormat="1" ht="55.5" customHeight="1">
      <c r="A730" s="37"/>
      <c r="B730" s="38"/>
      <c r="C730" s="176" t="s">
        <v>544</v>
      </c>
      <c r="D730" s="176" t="s">
        <v>149</v>
      </c>
      <c r="E730" s="177" t="s">
        <v>545</v>
      </c>
      <c r="F730" s="178" t="s">
        <v>546</v>
      </c>
      <c r="G730" s="179" t="s">
        <v>519</v>
      </c>
      <c r="H730" s="180">
        <v>73.256</v>
      </c>
      <c r="I730" s="181"/>
      <c r="J730" s="182">
        <f>ROUND(I730*H730,2)</f>
        <v>0</v>
      </c>
      <c r="K730" s="178" t="s">
        <v>153</v>
      </c>
      <c r="L730" s="42"/>
      <c r="M730" s="183" t="s">
        <v>19</v>
      </c>
      <c r="N730" s="184" t="s">
        <v>48</v>
      </c>
      <c r="O730" s="67"/>
      <c r="P730" s="185">
        <f>O730*H730</f>
        <v>0</v>
      </c>
      <c r="Q730" s="185">
        <v>0</v>
      </c>
      <c r="R730" s="185">
        <f>Q730*H730</f>
        <v>0</v>
      </c>
      <c r="S730" s="185">
        <v>0</v>
      </c>
      <c r="T730" s="186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87" t="s">
        <v>154</v>
      </c>
      <c r="AT730" s="187" t="s">
        <v>149</v>
      </c>
      <c r="AU730" s="187" t="s">
        <v>87</v>
      </c>
      <c r="AY730" s="20" t="s">
        <v>144</v>
      </c>
      <c r="BE730" s="188">
        <f>IF(N730="základní",J730,0)</f>
        <v>0</v>
      </c>
      <c r="BF730" s="188">
        <f>IF(N730="snížená",J730,0)</f>
        <v>0</v>
      </c>
      <c r="BG730" s="188">
        <f>IF(N730="zákl. přenesená",J730,0)</f>
        <v>0</v>
      </c>
      <c r="BH730" s="188">
        <f>IF(N730="sníž. přenesená",J730,0)</f>
        <v>0</v>
      </c>
      <c r="BI730" s="188">
        <f>IF(N730="nulová",J730,0)</f>
        <v>0</v>
      </c>
      <c r="BJ730" s="20" t="s">
        <v>85</v>
      </c>
      <c r="BK730" s="188">
        <f>ROUND(I730*H730,2)</f>
        <v>0</v>
      </c>
      <c r="BL730" s="20" t="s">
        <v>154</v>
      </c>
      <c r="BM730" s="187" t="s">
        <v>547</v>
      </c>
    </row>
    <row r="731" spans="1:65" s="2" customFormat="1" ht="11.25">
      <c r="A731" s="37"/>
      <c r="B731" s="38"/>
      <c r="C731" s="39"/>
      <c r="D731" s="189" t="s">
        <v>157</v>
      </c>
      <c r="E731" s="39"/>
      <c r="F731" s="190" t="s">
        <v>548</v>
      </c>
      <c r="G731" s="39"/>
      <c r="H731" s="39"/>
      <c r="I731" s="191"/>
      <c r="J731" s="39"/>
      <c r="K731" s="39"/>
      <c r="L731" s="42"/>
      <c r="M731" s="192"/>
      <c r="N731" s="193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157</v>
      </c>
      <c r="AU731" s="20" t="s">
        <v>87</v>
      </c>
    </row>
    <row r="732" spans="1:65" s="12" customFormat="1" ht="25.9" customHeight="1">
      <c r="B732" s="160"/>
      <c r="C732" s="161"/>
      <c r="D732" s="162" t="s">
        <v>76</v>
      </c>
      <c r="E732" s="163" t="s">
        <v>549</v>
      </c>
      <c r="F732" s="163" t="s">
        <v>550</v>
      </c>
      <c r="G732" s="161"/>
      <c r="H732" s="161"/>
      <c r="I732" s="164"/>
      <c r="J732" s="165">
        <f>BK732</f>
        <v>0</v>
      </c>
      <c r="K732" s="161"/>
      <c r="L732" s="166"/>
      <c r="M732" s="167"/>
      <c r="N732" s="168"/>
      <c r="O732" s="168"/>
      <c r="P732" s="169">
        <f>P733+P874+P1452+P1545+P2350+P2715+P3144</f>
        <v>0</v>
      </c>
      <c r="Q732" s="168"/>
      <c r="R732" s="169">
        <f>R733+R874+R1452+R1545+R2350+R2715+R3144</f>
        <v>73.554162999999988</v>
      </c>
      <c r="S732" s="168"/>
      <c r="T732" s="170">
        <f>T733+T874+T1452+T1545+T2350+T2715+T3144</f>
        <v>51.264116910000006</v>
      </c>
      <c r="AR732" s="171" t="s">
        <v>87</v>
      </c>
      <c r="AT732" s="172" t="s">
        <v>76</v>
      </c>
      <c r="AU732" s="172" t="s">
        <v>77</v>
      </c>
      <c r="AY732" s="171" t="s">
        <v>144</v>
      </c>
      <c r="BK732" s="173">
        <f>BK733+BK874+BK1452+BK1545+BK2350+BK2715+BK3144</f>
        <v>0</v>
      </c>
    </row>
    <row r="733" spans="1:65" s="12" customFormat="1" ht="22.9" customHeight="1">
      <c r="B733" s="160"/>
      <c r="C733" s="161"/>
      <c r="D733" s="162" t="s">
        <v>76</v>
      </c>
      <c r="E733" s="174" t="s">
        <v>551</v>
      </c>
      <c r="F733" s="174" t="s">
        <v>552</v>
      </c>
      <c r="G733" s="161"/>
      <c r="H733" s="161"/>
      <c r="I733" s="164"/>
      <c r="J733" s="175">
        <f>BK733</f>
        <v>0</v>
      </c>
      <c r="K733" s="161"/>
      <c r="L733" s="166"/>
      <c r="M733" s="167"/>
      <c r="N733" s="168"/>
      <c r="O733" s="168"/>
      <c r="P733" s="169">
        <f>SUM(P734:P873)</f>
        <v>0</v>
      </c>
      <c r="Q733" s="168"/>
      <c r="R733" s="169">
        <f>SUM(R734:R873)</f>
        <v>0.56052000000000002</v>
      </c>
      <c r="S733" s="168"/>
      <c r="T733" s="170">
        <f>SUM(T734:T873)</f>
        <v>0.72899999999999998</v>
      </c>
      <c r="AR733" s="171" t="s">
        <v>87</v>
      </c>
      <c r="AT733" s="172" t="s">
        <v>76</v>
      </c>
      <c r="AU733" s="172" t="s">
        <v>85</v>
      </c>
      <c r="AY733" s="171" t="s">
        <v>144</v>
      </c>
      <c r="BK733" s="173">
        <f>SUM(BK734:BK873)</f>
        <v>0</v>
      </c>
    </row>
    <row r="734" spans="1:65" s="2" customFormat="1" ht="24.2" customHeight="1">
      <c r="A734" s="37"/>
      <c r="B734" s="38"/>
      <c r="C734" s="176" t="s">
        <v>8</v>
      </c>
      <c r="D734" s="176" t="s">
        <v>149</v>
      </c>
      <c r="E734" s="177" t="s">
        <v>553</v>
      </c>
      <c r="F734" s="178" t="s">
        <v>554</v>
      </c>
      <c r="G734" s="179" t="s">
        <v>555</v>
      </c>
      <c r="H734" s="180">
        <v>54</v>
      </c>
      <c r="I734" s="181"/>
      <c r="J734" s="182">
        <f>ROUND(I734*H734,2)</f>
        <v>0</v>
      </c>
      <c r="K734" s="178" t="s">
        <v>153</v>
      </c>
      <c r="L734" s="42"/>
      <c r="M734" s="183" t="s">
        <v>19</v>
      </c>
      <c r="N734" s="184" t="s">
        <v>48</v>
      </c>
      <c r="O734" s="67"/>
      <c r="P734" s="185">
        <f>O734*H734</f>
        <v>0</v>
      </c>
      <c r="Q734" s="185">
        <v>8.0000000000000007E-5</v>
      </c>
      <c r="R734" s="185">
        <f>Q734*H734</f>
        <v>4.3200000000000001E-3</v>
      </c>
      <c r="S734" s="185">
        <v>1.35E-2</v>
      </c>
      <c r="T734" s="186">
        <f>S734*H734</f>
        <v>0.72899999999999998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187" t="s">
        <v>556</v>
      </c>
      <c r="AT734" s="187" t="s">
        <v>149</v>
      </c>
      <c r="AU734" s="187" t="s">
        <v>87</v>
      </c>
      <c r="AY734" s="20" t="s">
        <v>144</v>
      </c>
      <c r="BE734" s="188">
        <f>IF(N734="základní",J734,0)</f>
        <v>0</v>
      </c>
      <c r="BF734" s="188">
        <f>IF(N734="snížená",J734,0)</f>
        <v>0</v>
      </c>
      <c r="BG734" s="188">
        <f>IF(N734="zákl. přenesená",J734,0)</f>
        <v>0</v>
      </c>
      <c r="BH734" s="188">
        <f>IF(N734="sníž. přenesená",J734,0)</f>
        <v>0</v>
      </c>
      <c r="BI734" s="188">
        <f>IF(N734="nulová",J734,0)</f>
        <v>0</v>
      </c>
      <c r="BJ734" s="20" t="s">
        <v>85</v>
      </c>
      <c r="BK734" s="188">
        <f>ROUND(I734*H734,2)</f>
        <v>0</v>
      </c>
      <c r="BL734" s="20" t="s">
        <v>556</v>
      </c>
      <c r="BM734" s="187" t="s">
        <v>557</v>
      </c>
    </row>
    <row r="735" spans="1:65" s="2" customFormat="1" ht="11.25">
      <c r="A735" s="37"/>
      <c r="B735" s="38"/>
      <c r="C735" s="39"/>
      <c r="D735" s="189" t="s">
        <v>157</v>
      </c>
      <c r="E735" s="39"/>
      <c r="F735" s="190" t="s">
        <v>558</v>
      </c>
      <c r="G735" s="39"/>
      <c r="H735" s="39"/>
      <c r="I735" s="191"/>
      <c r="J735" s="39"/>
      <c r="K735" s="39"/>
      <c r="L735" s="42"/>
      <c r="M735" s="192"/>
      <c r="N735" s="193"/>
      <c r="O735" s="67"/>
      <c r="P735" s="67"/>
      <c r="Q735" s="67"/>
      <c r="R735" s="67"/>
      <c r="S735" s="67"/>
      <c r="T735" s="68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T735" s="20" t="s">
        <v>157</v>
      </c>
      <c r="AU735" s="20" t="s">
        <v>87</v>
      </c>
    </row>
    <row r="736" spans="1:65" s="13" customFormat="1" ht="11.25">
      <c r="B736" s="194"/>
      <c r="C736" s="195"/>
      <c r="D736" s="196" t="s">
        <v>159</v>
      </c>
      <c r="E736" s="197" t="s">
        <v>19</v>
      </c>
      <c r="F736" s="198" t="s">
        <v>160</v>
      </c>
      <c r="G736" s="195"/>
      <c r="H736" s="197" t="s">
        <v>19</v>
      </c>
      <c r="I736" s="199"/>
      <c r="J736" s="195"/>
      <c r="K736" s="195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159</v>
      </c>
      <c r="AU736" s="204" t="s">
        <v>87</v>
      </c>
      <c r="AV736" s="13" t="s">
        <v>85</v>
      </c>
      <c r="AW736" s="13" t="s">
        <v>37</v>
      </c>
      <c r="AX736" s="13" t="s">
        <v>77</v>
      </c>
      <c r="AY736" s="204" t="s">
        <v>144</v>
      </c>
    </row>
    <row r="737" spans="2:51" s="14" customFormat="1" ht="11.25">
      <c r="B737" s="205"/>
      <c r="C737" s="206"/>
      <c r="D737" s="196" t="s">
        <v>159</v>
      </c>
      <c r="E737" s="207" t="s">
        <v>19</v>
      </c>
      <c r="F737" s="208" t="s">
        <v>559</v>
      </c>
      <c r="G737" s="206"/>
      <c r="H737" s="209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159</v>
      </c>
      <c r="AU737" s="215" t="s">
        <v>87</v>
      </c>
      <c r="AV737" s="14" t="s">
        <v>87</v>
      </c>
      <c r="AW737" s="14" t="s">
        <v>37</v>
      </c>
      <c r="AX737" s="14" t="s">
        <v>77</v>
      </c>
      <c r="AY737" s="215" t="s">
        <v>144</v>
      </c>
    </row>
    <row r="738" spans="2:51" s="14" customFormat="1" ht="11.25">
      <c r="B738" s="205"/>
      <c r="C738" s="206"/>
      <c r="D738" s="196" t="s">
        <v>159</v>
      </c>
      <c r="E738" s="207" t="s">
        <v>19</v>
      </c>
      <c r="F738" s="208" t="s">
        <v>560</v>
      </c>
      <c r="G738" s="206"/>
      <c r="H738" s="209">
        <v>1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159</v>
      </c>
      <c r="AU738" s="215" t="s">
        <v>87</v>
      </c>
      <c r="AV738" s="14" t="s">
        <v>87</v>
      </c>
      <c r="AW738" s="14" t="s">
        <v>37</v>
      </c>
      <c r="AX738" s="14" t="s">
        <v>77</v>
      </c>
      <c r="AY738" s="215" t="s">
        <v>144</v>
      </c>
    </row>
    <row r="739" spans="2:51" s="15" customFormat="1" ht="11.25">
      <c r="B739" s="216"/>
      <c r="C739" s="217"/>
      <c r="D739" s="196" t="s">
        <v>159</v>
      </c>
      <c r="E739" s="218" t="s">
        <v>19</v>
      </c>
      <c r="F739" s="219" t="s">
        <v>165</v>
      </c>
      <c r="G739" s="217"/>
      <c r="H739" s="220">
        <v>2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159</v>
      </c>
      <c r="AU739" s="226" t="s">
        <v>87</v>
      </c>
      <c r="AV739" s="15" t="s">
        <v>155</v>
      </c>
      <c r="AW739" s="15" t="s">
        <v>37</v>
      </c>
      <c r="AX739" s="15" t="s">
        <v>77</v>
      </c>
      <c r="AY739" s="226" t="s">
        <v>144</v>
      </c>
    </row>
    <row r="740" spans="2:51" s="13" customFormat="1" ht="11.25">
      <c r="B740" s="194"/>
      <c r="C740" s="195"/>
      <c r="D740" s="196" t="s">
        <v>159</v>
      </c>
      <c r="E740" s="197" t="s">
        <v>19</v>
      </c>
      <c r="F740" s="198" t="s">
        <v>166</v>
      </c>
      <c r="G740" s="195"/>
      <c r="H740" s="197" t="s">
        <v>19</v>
      </c>
      <c r="I740" s="199"/>
      <c r="J740" s="195"/>
      <c r="K740" s="195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159</v>
      </c>
      <c r="AU740" s="204" t="s">
        <v>87</v>
      </c>
      <c r="AV740" s="13" t="s">
        <v>85</v>
      </c>
      <c r="AW740" s="13" t="s">
        <v>37</v>
      </c>
      <c r="AX740" s="13" t="s">
        <v>77</v>
      </c>
      <c r="AY740" s="204" t="s">
        <v>144</v>
      </c>
    </row>
    <row r="741" spans="2:51" s="14" customFormat="1" ht="11.25">
      <c r="B741" s="205"/>
      <c r="C741" s="206"/>
      <c r="D741" s="196" t="s">
        <v>159</v>
      </c>
      <c r="E741" s="207" t="s">
        <v>19</v>
      </c>
      <c r="F741" s="208" t="s">
        <v>561</v>
      </c>
      <c r="G741" s="206"/>
      <c r="H741" s="209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159</v>
      </c>
      <c r="AU741" s="215" t="s">
        <v>87</v>
      </c>
      <c r="AV741" s="14" t="s">
        <v>87</v>
      </c>
      <c r="AW741" s="14" t="s">
        <v>37</v>
      </c>
      <c r="AX741" s="14" t="s">
        <v>77</v>
      </c>
      <c r="AY741" s="215" t="s">
        <v>144</v>
      </c>
    </row>
    <row r="742" spans="2:51" s="14" customFormat="1" ht="11.25">
      <c r="B742" s="205"/>
      <c r="C742" s="206"/>
      <c r="D742" s="196" t="s">
        <v>159</v>
      </c>
      <c r="E742" s="207" t="s">
        <v>19</v>
      </c>
      <c r="F742" s="208" t="s">
        <v>562</v>
      </c>
      <c r="G742" s="206"/>
      <c r="H742" s="209">
        <v>1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159</v>
      </c>
      <c r="AU742" s="215" t="s">
        <v>87</v>
      </c>
      <c r="AV742" s="14" t="s">
        <v>87</v>
      </c>
      <c r="AW742" s="14" t="s">
        <v>37</v>
      </c>
      <c r="AX742" s="14" t="s">
        <v>77</v>
      </c>
      <c r="AY742" s="215" t="s">
        <v>144</v>
      </c>
    </row>
    <row r="743" spans="2:51" s="14" customFormat="1" ht="11.25">
      <c r="B743" s="205"/>
      <c r="C743" s="206"/>
      <c r="D743" s="196" t="s">
        <v>159</v>
      </c>
      <c r="E743" s="207" t="s">
        <v>19</v>
      </c>
      <c r="F743" s="208" t="s">
        <v>563</v>
      </c>
      <c r="G743" s="206"/>
      <c r="H743" s="209">
        <v>1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159</v>
      </c>
      <c r="AU743" s="215" t="s">
        <v>87</v>
      </c>
      <c r="AV743" s="14" t="s">
        <v>87</v>
      </c>
      <c r="AW743" s="14" t="s">
        <v>37</v>
      </c>
      <c r="AX743" s="14" t="s">
        <v>77</v>
      </c>
      <c r="AY743" s="215" t="s">
        <v>144</v>
      </c>
    </row>
    <row r="744" spans="2:51" s="14" customFormat="1" ht="11.25">
      <c r="B744" s="205"/>
      <c r="C744" s="206"/>
      <c r="D744" s="196" t="s">
        <v>159</v>
      </c>
      <c r="E744" s="207" t="s">
        <v>19</v>
      </c>
      <c r="F744" s="208" t="s">
        <v>564</v>
      </c>
      <c r="G744" s="206"/>
      <c r="H744" s="209">
        <v>1</v>
      </c>
      <c r="I744" s="210"/>
      <c r="J744" s="206"/>
      <c r="K744" s="206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159</v>
      </c>
      <c r="AU744" s="215" t="s">
        <v>87</v>
      </c>
      <c r="AV744" s="14" t="s">
        <v>87</v>
      </c>
      <c r="AW744" s="14" t="s">
        <v>37</v>
      </c>
      <c r="AX744" s="14" t="s">
        <v>77</v>
      </c>
      <c r="AY744" s="215" t="s">
        <v>144</v>
      </c>
    </row>
    <row r="745" spans="2:51" s="14" customFormat="1" ht="11.25">
      <c r="B745" s="205"/>
      <c r="C745" s="206"/>
      <c r="D745" s="196" t="s">
        <v>159</v>
      </c>
      <c r="E745" s="207" t="s">
        <v>19</v>
      </c>
      <c r="F745" s="208" t="s">
        <v>565</v>
      </c>
      <c r="G745" s="206"/>
      <c r="H745" s="209">
        <v>1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159</v>
      </c>
      <c r="AU745" s="215" t="s">
        <v>87</v>
      </c>
      <c r="AV745" s="14" t="s">
        <v>87</v>
      </c>
      <c r="AW745" s="14" t="s">
        <v>37</v>
      </c>
      <c r="AX745" s="14" t="s">
        <v>77</v>
      </c>
      <c r="AY745" s="215" t="s">
        <v>144</v>
      </c>
    </row>
    <row r="746" spans="2:51" s="14" customFormat="1" ht="11.25">
      <c r="B746" s="205"/>
      <c r="C746" s="206"/>
      <c r="D746" s="196" t="s">
        <v>159</v>
      </c>
      <c r="E746" s="207" t="s">
        <v>19</v>
      </c>
      <c r="F746" s="208" t="s">
        <v>566</v>
      </c>
      <c r="G746" s="206"/>
      <c r="H746" s="209">
        <v>1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159</v>
      </c>
      <c r="AU746" s="215" t="s">
        <v>87</v>
      </c>
      <c r="AV746" s="14" t="s">
        <v>87</v>
      </c>
      <c r="AW746" s="14" t="s">
        <v>37</v>
      </c>
      <c r="AX746" s="14" t="s">
        <v>77</v>
      </c>
      <c r="AY746" s="215" t="s">
        <v>144</v>
      </c>
    </row>
    <row r="747" spans="2:51" s="14" customFormat="1" ht="11.25">
      <c r="B747" s="205"/>
      <c r="C747" s="206"/>
      <c r="D747" s="196" t="s">
        <v>159</v>
      </c>
      <c r="E747" s="207" t="s">
        <v>19</v>
      </c>
      <c r="F747" s="208" t="s">
        <v>567</v>
      </c>
      <c r="G747" s="206"/>
      <c r="H747" s="209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159</v>
      </c>
      <c r="AU747" s="215" t="s">
        <v>87</v>
      </c>
      <c r="AV747" s="14" t="s">
        <v>87</v>
      </c>
      <c r="AW747" s="14" t="s">
        <v>37</v>
      </c>
      <c r="AX747" s="14" t="s">
        <v>77</v>
      </c>
      <c r="AY747" s="215" t="s">
        <v>144</v>
      </c>
    </row>
    <row r="748" spans="2:51" s="14" customFormat="1" ht="11.25">
      <c r="B748" s="205"/>
      <c r="C748" s="206"/>
      <c r="D748" s="196" t="s">
        <v>159</v>
      </c>
      <c r="E748" s="207" t="s">
        <v>19</v>
      </c>
      <c r="F748" s="208" t="s">
        <v>568</v>
      </c>
      <c r="G748" s="206"/>
      <c r="H748" s="209">
        <v>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159</v>
      </c>
      <c r="AU748" s="215" t="s">
        <v>87</v>
      </c>
      <c r="AV748" s="14" t="s">
        <v>87</v>
      </c>
      <c r="AW748" s="14" t="s">
        <v>37</v>
      </c>
      <c r="AX748" s="14" t="s">
        <v>77</v>
      </c>
      <c r="AY748" s="215" t="s">
        <v>144</v>
      </c>
    </row>
    <row r="749" spans="2:51" s="14" customFormat="1" ht="11.25">
      <c r="B749" s="205"/>
      <c r="C749" s="206"/>
      <c r="D749" s="196" t="s">
        <v>159</v>
      </c>
      <c r="E749" s="207" t="s">
        <v>19</v>
      </c>
      <c r="F749" s="208" t="s">
        <v>569</v>
      </c>
      <c r="G749" s="206"/>
      <c r="H749" s="209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159</v>
      </c>
      <c r="AU749" s="215" t="s">
        <v>87</v>
      </c>
      <c r="AV749" s="14" t="s">
        <v>87</v>
      </c>
      <c r="AW749" s="14" t="s">
        <v>37</v>
      </c>
      <c r="AX749" s="14" t="s">
        <v>77</v>
      </c>
      <c r="AY749" s="215" t="s">
        <v>144</v>
      </c>
    </row>
    <row r="750" spans="2:51" s="14" customFormat="1" ht="11.25">
      <c r="B750" s="205"/>
      <c r="C750" s="206"/>
      <c r="D750" s="196" t="s">
        <v>159</v>
      </c>
      <c r="E750" s="207" t="s">
        <v>19</v>
      </c>
      <c r="F750" s="208" t="s">
        <v>570</v>
      </c>
      <c r="G750" s="206"/>
      <c r="H750" s="209">
        <v>1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159</v>
      </c>
      <c r="AU750" s="215" t="s">
        <v>87</v>
      </c>
      <c r="AV750" s="14" t="s">
        <v>87</v>
      </c>
      <c r="AW750" s="14" t="s">
        <v>37</v>
      </c>
      <c r="AX750" s="14" t="s">
        <v>77</v>
      </c>
      <c r="AY750" s="215" t="s">
        <v>144</v>
      </c>
    </row>
    <row r="751" spans="2:51" s="15" customFormat="1" ht="11.25">
      <c r="B751" s="216"/>
      <c r="C751" s="217"/>
      <c r="D751" s="196" t="s">
        <v>159</v>
      </c>
      <c r="E751" s="218" t="s">
        <v>19</v>
      </c>
      <c r="F751" s="219" t="s">
        <v>165</v>
      </c>
      <c r="G751" s="217"/>
      <c r="H751" s="220">
        <v>10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159</v>
      </c>
      <c r="AU751" s="226" t="s">
        <v>87</v>
      </c>
      <c r="AV751" s="15" t="s">
        <v>155</v>
      </c>
      <c r="AW751" s="15" t="s">
        <v>37</v>
      </c>
      <c r="AX751" s="15" t="s">
        <v>77</v>
      </c>
      <c r="AY751" s="226" t="s">
        <v>144</v>
      </c>
    </row>
    <row r="752" spans="2:51" s="13" customFormat="1" ht="11.25">
      <c r="B752" s="194"/>
      <c r="C752" s="195"/>
      <c r="D752" s="196" t="s">
        <v>159</v>
      </c>
      <c r="E752" s="197" t="s">
        <v>19</v>
      </c>
      <c r="F752" s="198" t="s">
        <v>187</v>
      </c>
      <c r="G752" s="195"/>
      <c r="H752" s="197" t="s">
        <v>19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159</v>
      </c>
      <c r="AU752" s="204" t="s">
        <v>87</v>
      </c>
      <c r="AV752" s="13" t="s">
        <v>85</v>
      </c>
      <c r="AW752" s="13" t="s">
        <v>37</v>
      </c>
      <c r="AX752" s="13" t="s">
        <v>77</v>
      </c>
      <c r="AY752" s="204" t="s">
        <v>144</v>
      </c>
    </row>
    <row r="753" spans="2:51" s="14" customFormat="1" ht="11.25">
      <c r="B753" s="205"/>
      <c r="C753" s="206"/>
      <c r="D753" s="196" t="s">
        <v>159</v>
      </c>
      <c r="E753" s="207" t="s">
        <v>19</v>
      </c>
      <c r="F753" s="208" t="s">
        <v>571</v>
      </c>
      <c r="G753" s="206"/>
      <c r="H753" s="209">
        <v>1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159</v>
      </c>
      <c r="AU753" s="215" t="s">
        <v>87</v>
      </c>
      <c r="AV753" s="14" t="s">
        <v>87</v>
      </c>
      <c r="AW753" s="14" t="s">
        <v>37</v>
      </c>
      <c r="AX753" s="14" t="s">
        <v>77</v>
      </c>
      <c r="AY753" s="215" t="s">
        <v>144</v>
      </c>
    </row>
    <row r="754" spans="2:51" s="14" customFormat="1" ht="11.25">
      <c r="B754" s="205"/>
      <c r="C754" s="206"/>
      <c r="D754" s="196" t="s">
        <v>159</v>
      </c>
      <c r="E754" s="207" t="s">
        <v>19</v>
      </c>
      <c r="F754" s="208" t="s">
        <v>572</v>
      </c>
      <c r="G754" s="206"/>
      <c r="H754" s="209">
        <v>1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159</v>
      </c>
      <c r="AU754" s="215" t="s">
        <v>87</v>
      </c>
      <c r="AV754" s="14" t="s">
        <v>87</v>
      </c>
      <c r="AW754" s="14" t="s">
        <v>37</v>
      </c>
      <c r="AX754" s="14" t="s">
        <v>77</v>
      </c>
      <c r="AY754" s="215" t="s">
        <v>144</v>
      </c>
    </row>
    <row r="755" spans="2:51" s="14" customFormat="1" ht="11.25">
      <c r="B755" s="205"/>
      <c r="C755" s="206"/>
      <c r="D755" s="196" t="s">
        <v>159</v>
      </c>
      <c r="E755" s="207" t="s">
        <v>19</v>
      </c>
      <c r="F755" s="208" t="s">
        <v>573</v>
      </c>
      <c r="G755" s="206"/>
      <c r="H755" s="209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159</v>
      </c>
      <c r="AU755" s="215" t="s">
        <v>87</v>
      </c>
      <c r="AV755" s="14" t="s">
        <v>87</v>
      </c>
      <c r="AW755" s="14" t="s">
        <v>37</v>
      </c>
      <c r="AX755" s="14" t="s">
        <v>77</v>
      </c>
      <c r="AY755" s="215" t="s">
        <v>144</v>
      </c>
    </row>
    <row r="756" spans="2:51" s="14" customFormat="1" ht="11.25">
      <c r="B756" s="205"/>
      <c r="C756" s="206"/>
      <c r="D756" s="196" t="s">
        <v>159</v>
      </c>
      <c r="E756" s="207" t="s">
        <v>19</v>
      </c>
      <c r="F756" s="208" t="s">
        <v>574</v>
      </c>
      <c r="G756" s="206"/>
      <c r="H756" s="209">
        <v>1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159</v>
      </c>
      <c r="AU756" s="215" t="s">
        <v>87</v>
      </c>
      <c r="AV756" s="14" t="s">
        <v>87</v>
      </c>
      <c r="AW756" s="14" t="s">
        <v>37</v>
      </c>
      <c r="AX756" s="14" t="s">
        <v>77</v>
      </c>
      <c r="AY756" s="215" t="s">
        <v>144</v>
      </c>
    </row>
    <row r="757" spans="2:51" s="14" customFormat="1" ht="11.25">
      <c r="B757" s="205"/>
      <c r="C757" s="206"/>
      <c r="D757" s="196" t="s">
        <v>159</v>
      </c>
      <c r="E757" s="207" t="s">
        <v>19</v>
      </c>
      <c r="F757" s="208" t="s">
        <v>575</v>
      </c>
      <c r="G757" s="206"/>
      <c r="H757" s="209">
        <v>1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159</v>
      </c>
      <c r="AU757" s="215" t="s">
        <v>87</v>
      </c>
      <c r="AV757" s="14" t="s">
        <v>87</v>
      </c>
      <c r="AW757" s="14" t="s">
        <v>37</v>
      </c>
      <c r="AX757" s="14" t="s">
        <v>77</v>
      </c>
      <c r="AY757" s="215" t="s">
        <v>144</v>
      </c>
    </row>
    <row r="758" spans="2:51" s="14" customFormat="1" ht="11.25">
      <c r="B758" s="205"/>
      <c r="C758" s="206"/>
      <c r="D758" s="196" t="s">
        <v>159</v>
      </c>
      <c r="E758" s="207" t="s">
        <v>19</v>
      </c>
      <c r="F758" s="208" t="s">
        <v>576</v>
      </c>
      <c r="G758" s="206"/>
      <c r="H758" s="209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159</v>
      </c>
      <c r="AU758" s="215" t="s">
        <v>87</v>
      </c>
      <c r="AV758" s="14" t="s">
        <v>87</v>
      </c>
      <c r="AW758" s="14" t="s">
        <v>37</v>
      </c>
      <c r="AX758" s="14" t="s">
        <v>77</v>
      </c>
      <c r="AY758" s="215" t="s">
        <v>144</v>
      </c>
    </row>
    <row r="759" spans="2:51" s="14" customFormat="1" ht="11.25">
      <c r="B759" s="205"/>
      <c r="C759" s="206"/>
      <c r="D759" s="196" t="s">
        <v>159</v>
      </c>
      <c r="E759" s="207" t="s">
        <v>19</v>
      </c>
      <c r="F759" s="208" t="s">
        <v>577</v>
      </c>
      <c r="G759" s="206"/>
      <c r="H759" s="209">
        <v>1</v>
      </c>
      <c r="I759" s="210"/>
      <c r="J759" s="206"/>
      <c r="K759" s="206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159</v>
      </c>
      <c r="AU759" s="215" t="s">
        <v>87</v>
      </c>
      <c r="AV759" s="14" t="s">
        <v>87</v>
      </c>
      <c r="AW759" s="14" t="s">
        <v>37</v>
      </c>
      <c r="AX759" s="14" t="s">
        <v>77</v>
      </c>
      <c r="AY759" s="215" t="s">
        <v>144</v>
      </c>
    </row>
    <row r="760" spans="2:51" s="14" customFormat="1" ht="11.25">
      <c r="B760" s="205"/>
      <c r="C760" s="206"/>
      <c r="D760" s="196" t="s">
        <v>159</v>
      </c>
      <c r="E760" s="207" t="s">
        <v>19</v>
      </c>
      <c r="F760" s="208" t="s">
        <v>578</v>
      </c>
      <c r="G760" s="206"/>
      <c r="H760" s="209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159</v>
      </c>
      <c r="AU760" s="215" t="s">
        <v>87</v>
      </c>
      <c r="AV760" s="14" t="s">
        <v>87</v>
      </c>
      <c r="AW760" s="14" t="s">
        <v>37</v>
      </c>
      <c r="AX760" s="14" t="s">
        <v>77</v>
      </c>
      <c r="AY760" s="215" t="s">
        <v>144</v>
      </c>
    </row>
    <row r="761" spans="2:51" s="14" customFormat="1" ht="11.25">
      <c r="B761" s="205"/>
      <c r="C761" s="206"/>
      <c r="D761" s="196" t="s">
        <v>159</v>
      </c>
      <c r="E761" s="207" t="s">
        <v>19</v>
      </c>
      <c r="F761" s="208" t="s">
        <v>579</v>
      </c>
      <c r="G761" s="206"/>
      <c r="H761" s="209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159</v>
      </c>
      <c r="AU761" s="215" t="s">
        <v>87</v>
      </c>
      <c r="AV761" s="14" t="s">
        <v>87</v>
      </c>
      <c r="AW761" s="14" t="s">
        <v>37</v>
      </c>
      <c r="AX761" s="14" t="s">
        <v>77</v>
      </c>
      <c r="AY761" s="215" t="s">
        <v>144</v>
      </c>
    </row>
    <row r="762" spans="2:51" s="14" customFormat="1" ht="11.25">
      <c r="B762" s="205"/>
      <c r="C762" s="206"/>
      <c r="D762" s="196" t="s">
        <v>159</v>
      </c>
      <c r="E762" s="207" t="s">
        <v>19</v>
      </c>
      <c r="F762" s="208" t="s">
        <v>580</v>
      </c>
      <c r="G762" s="206"/>
      <c r="H762" s="209">
        <v>1</v>
      </c>
      <c r="I762" s="210"/>
      <c r="J762" s="206"/>
      <c r="K762" s="206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159</v>
      </c>
      <c r="AU762" s="215" t="s">
        <v>87</v>
      </c>
      <c r="AV762" s="14" t="s">
        <v>87</v>
      </c>
      <c r="AW762" s="14" t="s">
        <v>37</v>
      </c>
      <c r="AX762" s="14" t="s">
        <v>77</v>
      </c>
      <c r="AY762" s="215" t="s">
        <v>144</v>
      </c>
    </row>
    <row r="763" spans="2:51" s="15" customFormat="1" ht="11.25">
      <c r="B763" s="216"/>
      <c r="C763" s="217"/>
      <c r="D763" s="196" t="s">
        <v>159</v>
      </c>
      <c r="E763" s="218" t="s">
        <v>19</v>
      </c>
      <c r="F763" s="219" t="s">
        <v>165</v>
      </c>
      <c r="G763" s="217"/>
      <c r="H763" s="220">
        <v>10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159</v>
      </c>
      <c r="AU763" s="226" t="s">
        <v>87</v>
      </c>
      <c r="AV763" s="15" t="s">
        <v>155</v>
      </c>
      <c r="AW763" s="15" t="s">
        <v>37</v>
      </c>
      <c r="AX763" s="15" t="s">
        <v>77</v>
      </c>
      <c r="AY763" s="226" t="s">
        <v>144</v>
      </c>
    </row>
    <row r="764" spans="2:51" s="13" customFormat="1" ht="11.25">
      <c r="B764" s="194"/>
      <c r="C764" s="195"/>
      <c r="D764" s="196" t="s">
        <v>159</v>
      </c>
      <c r="E764" s="197" t="s">
        <v>19</v>
      </c>
      <c r="F764" s="198" t="s">
        <v>208</v>
      </c>
      <c r="G764" s="195"/>
      <c r="H764" s="197" t="s">
        <v>19</v>
      </c>
      <c r="I764" s="199"/>
      <c r="J764" s="195"/>
      <c r="K764" s="195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159</v>
      </c>
      <c r="AU764" s="204" t="s">
        <v>87</v>
      </c>
      <c r="AV764" s="13" t="s">
        <v>85</v>
      </c>
      <c r="AW764" s="13" t="s">
        <v>37</v>
      </c>
      <c r="AX764" s="13" t="s">
        <v>77</v>
      </c>
      <c r="AY764" s="204" t="s">
        <v>144</v>
      </c>
    </row>
    <row r="765" spans="2:51" s="14" customFormat="1" ht="11.25">
      <c r="B765" s="205"/>
      <c r="C765" s="206"/>
      <c r="D765" s="196" t="s">
        <v>159</v>
      </c>
      <c r="E765" s="207" t="s">
        <v>19</v>
      </c>
      <c r="F765" s="208" t="s">
        <v>581</v>
      </c>
      <c r="G765" s="206"/>
      <c r="H765" s="209">
        <v>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159</v>
      </c>
      <c r="AU765" s="215" t="s">
        <v>87</v>
      </c>
      <c r="AV765" s="14" t="s">
        <v>87</v>
      </c>
      <c r="AW765" s="14" t="s">
        <v>37</v>
      </c>
      <c r="AX765" s="14" t="s">
        <v>77</v>
      </c>
      <c r="AY765" s="215" t="s">
        <v>144</v>
      </c>
    </row>
    <row r="766" spans="2:51" s="14" customFormat="1" ht="11.25">
      <c r="B766" s="205"/>
      <c r="C766" s="206"/>
      <c r="D766" s="196" t="s">
        <v>159</v>
      </c>
      <c r="E766" s="207" t="s">
        <v>19</v>
      </c>
      <c r="F766" s="208" t="s">
        <v>582</v>
      </c>
      <c r="G766" s="206"/>
      <c r="H766" s="209">
        <v>1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159</v>
      </c>
      <c r="AU766" s="215" t="s">
        <v>87</v>
      </c>
      <c r="AV766" s="14" t="s">
        <v>87</v>
      </c>
      <c r="AW766" s="14" t="s">
        <v>37</v>
      </c>
      <c r="AX766" s="14" t="s">
        <v>77</v>
      </c>
      <c r="AY766" s="215" t="s">
        <v>144</v>
      </c>
    </row>
    <row r="767" spans="2:51" s="14" customFormat="1" ht="11.25">
      <c r="B767" s="205"/>
      <c r="C767" s="206"/>
      <c r="D767" s="196" t="s">
        <v>159</v>
      </c>
      <c r="E767" s="207" t="s">
        <v>19</v>
      </c>
      <c r="F767" s="208" t="s">
        <v>583</v>
      </c>
      <c r="G767" s="206"/>
      <c r="H767" s="209">
        <v>1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159</v>
      </c>
      <c r="AU767" s="215" t="s">
        <v>87</v>
      </c>
      <c r="AV767" s="14" t="s">
        <v>87</v>
      </c>
      <c r="AW767" s="14" t="s">
        <v>37</v>
      </c>
      <c r="AX767" s="14" t="s">
        <v>77</v>
      </c>
      <c r="AY767" s="215" t="s">
        <v>144</v>
      </c>
    </row>
    <row r="768" spans="2:51" s="14" customFormat="1" ht="11.25">
      <c r="B768" s="205"/>
      <c r="C768" s="206"/>
      <c r="D768" s="196" t="s">
        <v>159</v>
      </c>
      <c r="E768" s="207" t="s">
        <v>19</v>
      </c>
      <c r="F768" s="208" t="s">
        <v>584</v>
      </c>
      <c r="G768" s="206"/>
      <c r="H768" s="209">
        <v>1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159</v>
      </c>
      <c r="AU768" s="215" t="s">
        <v>87</v>
      </c>
      <c r="AV768" s="14" t="s">
        <v>87</v>
      </c>
      <c r="AW768" s="14" t="s">
        <v>37</v>
      </c>
      <c r="AX768" s="14" t="s">
        <v>77</v>
      </c>
      <c r="AY768" s="215" t="s">
        <v>144</v>
      </c>
    </row>
    <row r="769" spans="2:51" s="14" customFormat="1" ht="11.25">
      <c r="B769" s="205"/>
      <c r="C769" s="206"/>
      <c r="D769" s="196" t="s">
        <v>159</v>
      </c>
      <c r="E769" s="207" t="s">
        <v>19</v>
      </c>
      <c r="F769" s="208" t="s">
        <v>585</v>
      </c>
      <c r="G769" s="206"/>
      <c r="H769" s="209">
        <v>1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159</v>
      </c>
      <c r="AU769" s="215" t="s">
        <v>87</v>
      </c>
      <c r="AV769" s="14" t="s">
        <v>87</v>
      </c>
      <c r="AW769" s="14" t="s">
        <v>37</v>
      </c>
      <c r="AX769" s="14" t="s">
        <v>77</v>
      </c>
      <c r="AY769" s="215" t="s">
        <v>144</v>
      </c>
    </row>
    <row r="770" spans="2:51" s="14" customFormat="1" ht="11.25">
      <c r="B770" s="205"/>
      <c r="C770" s="206"/>
      <c r="D770" s="196" t="s">
        <v>159</v>
      </c>
      <c r="E770" s="207" t="s">
        <v>19</v>
      </c>
      <c r="F770" s="208" t="s">
        <v>586</v>
      </c>
      <c r="G770" s="206"/>
      <c r="H770" s="209">
        <v>1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159</v>
      </c>
      <c r="AU770" s="215" t="s">
        <v>87</v>
      </c>
      <c r="AV770" s="14" t="s">
        <v>87</v>
      </c>
      <c r="AW770" s="14" t="s">
        <v>37</v>
      </c>
      <c r="AX770" s="14" t="s">
        <v>77</v>
      </c>
      <c r="AY770" s="215" t="s">
        <v>144</v>
      </c>
    </row>
    <row r="771" spans="2:51" s="14" customFormat="1" ht="11.25">
      <c r="B771" s="205"/>
      <c r="C771" s="206"/>
      <c r="D771" s="196" t="s">
        <v>159</v>
      </c>
      <c r="E771" s="207" t="s">
        <v>19</v>
      </c>
      <c r="F771" s="208" t="s">
        <v>587</v>
      </c>
      <c r="G771" s="206"/>
      <c r="H771" s="209">
        <v>1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159</v>
      </c>
      <c r="AU771" s="215" t="s">
        <v>87</v>
      </c>
      <c r="AV771" s="14" t="s">
        <v>87</v>
      </c>
      <c r="AW771" s="14" t="s">
        <v>37</v>
      </c>
      <c r="AX771" s="14" t="s">
        <v>77</v>
      </c>
      <c r="AY771" s="215" t="s">
        <v>144</v>
      </c>
    </row>
    <row r="772" spans="2:51" s="14" customFormat="1" ht="11.25">
      <c r="B772" s="205"/>
      <c r="C772" s="206"/>
      <c r="D772" s="196" t="s">
        <v>159</v>
      </c>
      <c r="E772" s="207" t="s">
        <v>19</v>
      </c>
      <c r="F772" s="208" t="s">
        <v>588</v>
      </c>
      <c r="G772" s="206"/>
      <c r="H772" s="209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159</v>
      </c>
      <c r="AU772" s="215" t="s">
        <v>87</v>
      </c>
      <c r="AV772" s="14" t="s">
        <v>87</v>
      </c>
      <c r="AW772" s="14" t="s">
        <v>37</v>
      </c>
      <c r="AX772" s="14" t="s">
        <v>77</v>
      </c>
      <c r="AY772" s="215" t="s">
        <v>144</v>
      </c>
    </row>
    <row r="773" spans="2:51" s="14" customFormat="1" ht="11.25">
      <c r="B773" s="205"/>
      <c r="C773" s="206"/>
      <c r="D773" s="196" t="s">
        <v>159</v>
      </c>
      <c r="E773" s="207" t="s">
        <v>19</v>
      </c>
      <c r="F773" s="208" t="s">
        <v>589</v>
      </c>
      <c r="G773" s="206"/>
      <c r="H773" s="209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159</v>
      </c>
      <c r="AU773" s="215" t="s">
        <v>87</v>
      </c>
      <c r="AV773" s="14" t="s">
        <v>87</v>
      </c>
      <c r="AW773" s="14" t="s">
        <v>37</v>
      </c>
      <c r="AX773" s="14" t="s">
        <v>77</v>
      </c>
      <c r="AY773" s="215" t="s">
        <v>144</v>
      </c>
    </row>
    <row r="774" spans="2:51" s="14" customFormat="1" ht="11.25">
      <c r="B774" s="205"/>
      <c r="C774" s="206"/>
      <c r="D774" s="196" t="s">
        <v>159</v>
      </c>
      <c r="E774" s="207" t="s">
        <v>19</v>
      </c>
      <c r="F774" s="208" t="s">
        <v>590</v>
      </c>
      <c r="G774" s="206"/>
      <c r="H774" s="209">
        <v>1</v>
      </c>
      <c r="I774" s="210"/>
      <c r="J774" s="206"/>
      <c r="K774" s="206"/>
      <c r="L774" s="211"/>
      <c r="M774" s="212"/>
      <c r="N774" s="213"/>
      <c r="O774" s="213"/>
      <c r="P774" s="213"/>
      <c r="Q774" s="213"/>
      <c r="R774" s="213"/>
      <c r="S774" s="213"/>
      <c r="T774" s="214"/>
      <c r="AT774" s="215" t="s">
        <v>159</v>
      </c>
      <c r="AU774" s="215" t="s">
        <v>87</v>
      </c>
      <c r="AV774" s="14" t="s">
        <v>87</v>
      </c>
      <c r="AW774" s="14" t="s">
        <v>37</v>
      </c>
      <c r="AX774" s="14" t="s">
        <v>77</v>
      </c>
      <c r="AY774" s="215" t="s">
        <v>144</v>
      </c>
    </row>
    <row r="775" spans="2:51" s="15" customFormat="1" ht="11.25">
      <c r="B775" s="216"/>
      <c r="C775" s="217"/>
      <c r="D775" s="196" t="s">
        <v>159</v>
      </c>
      <c r="E775" s="218" t="s">
        <v>19</v>
      </c>
      <c r="F775" s="219" t="s">
        <v>165</v>
      </c>
      <c r="G775" s="217"/>
      <c r="H775" s="220">
        <v>10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159</v>
      </c>
      <c r="AU775" s="226" t="s">
        <v>87</v>
      </c>
      <c r="AV775" s="15" t="s">
        <v>155</v>
      </c>
      <c r="AW775" s="15" t="s">
        <v>37</v>
      </c>
      <c r="AX775" s="15" t="s">
        <v>77</v>
      </c>
      <c r="AY775" s="226" t="s">
        <v>144</v>
      </c>
    </row>
    <row r="776" spans="2:51" s="13" customFormat="1" ht="11.25">
      <c r="B776" s="194"/>
      <c r="C776" s="195"/>
      <c r="D776" s="196" t="s">
        <v>159</v>
      </c>
      <c r="E776" s="197" t="s">
        <v>19</v>
      </c>
      <c r="F776" s="198" t="s">
        <v>229</v>
      </c>
      <c r="G776" s="195"/>
      <c r="H776" s="197" t="s">
        <v>19</v>
      </c>
      <c r="I776" s="199"/>
      <c r="J776" s="195"/>
      <c r="K776" s="195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159</v>
      </c>
      <c r="AU776" s="204" t="s">
        <v>87</v>
      </c>
      <c r="AV776" s="13" t="s">
        <v>85</v>
      </c>
      <c r="AW776" s="13" t="s">
        <v>37</v>
      </c>
      <c r="AX776" s="13" t="s">
        <v>77</v>
      </c>
      <c r="AY776" s="204" t="s">
        <v>144</v>
      </c>
    </row>
    <row r="777" spans="2:51" s="14" customFormat="1" ht="11.25">
      <c r="B777" s="205"/>
      <c r="C777" s="206"/>
      <c r="D777" s="196" t="s">
        <v>159</v>
      </c>
      <c r="E777" s="207" t="s">
        <v>19</v>
      </c>
      <c r="F777" s="208" t="s">
        <v>591</v>
      </c>
      <c r="G777" s="206"/>
      <c r="H777" s="209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159</v>
      </c>
      <c r="AU777" s="215" t="s">
        <v>87</v>
      </c>
      <c r="AV777" s="14" t="s">
        <v>87</v>
      </c>
      <c r="AW777" s="14" t="s">
        <v>37</v>
      </c>
      <c r="AX777" s="14" t="s">
        <v>77</v>
      </c>
      <c r="AY777" s="215" t="s">
        <v>144</v>
      </c>
    </row>
    <row r="778" spans="2:51" s="14" customFormat="1" ht="11.25">
      <c r="B778" s="205"/>
      <c r="C778" s="206"/>
      <c r="D778" s="196" t="s">
        <v>159</v>
      </c>
      <c r="E778" s="207" t="s">
        <v>19</v>
      </c>
      <c r="F778" s="208" t="s">
        <v>592</v>
      </c>
      <c r="G778" s="206"/>
      <c r="H778" s="209">
        <v>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159</v>
      </c>
      <c r="AU778" s="215" t="s">
        <v>87</v>
      </c>
      <c r="AV778" s="14" t="s">
        <v>87</v>
      </c>
      <c r="AW778" s="14" t="s">
        <v>37</v>
      </c>
      <c r="AX778" s="14" t="s">
        <v>77</v>
      </c>
      <c r="AY778" s="215" t="s">
        <v>144</v>
      </c>
    </row>
    <row r="779" spans="2:51" s="14" customFormat="1" ht="11.25">
      <c r="B779" s="205"/>
      <c r="C779" s="206"/>
      <c r="D779" s="196" t="s">
        <v>159</v>
      </c>
      <c r="E779" s="207" t="s">
        <v>19</v>
      </c>
      <c r="F779" s="208" t="s">
        <v>593</v>
      </c>
      <c r="G779" s="206"/>
      <c r="H779" s="209">
        <v>1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159</v>
      </c>
      <c r="AU779" s="215" t="s">
        <v>87</v>
      </c>
      <c r="AV779" s="14" t="s">
        <v>87</v>
      </c>
      <c r="AW779" s="14" t="s">
        <v>37</v>
      </c>
      <c r="AX779" s="14" t="s">
        <v>77</v>
      </c>
      <c r="AY779" s="215" t="s">
        <v>144</v>
      </c>
    </row>
    <row r="780" spans="2:51" s="14" customFormat="1" ht="11.25">
      <c r="B780" s="205"/>
      <c r="C780" s="206"/>
      <c r="D780" s="196" t="s">
        <v>159</v>
      </c>
      <c r="E780" s="207" t="s">
        <v>19</v>
      </c>
      <c r="F780" s="208" t="s">
        <v>594</v>
      </c>
      <c r="G780" s="206"/>
      <c r="H780" s="209">
        <v>1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159</v>
      </c>
      <c r="AU780" s="215" t="s">
        <v>87</v>
      </c>
      <c r="AV780" s="14" t="s">
        <v>87</v>
      </c>
      <c r="AW780" s="14" t="s">
        <v>37</v>
      </c>
      <c r="AX780" s="14" t="s">
        <v>77</v>
      </c>
      <c r="AY780" s="215" t="s">
        <v>144</v>
      </c>
    </row>
    <row r="781" spans="2:51" s="14" customFormat="1" ht="11.25">
      <c r="B781" s="205"/>
      <c r="C781" s="206"/>
      <c r="D781" s="196" t="s">
        <v>159</v>
      </c>
      <c r="E781" s="207" t="s">
        <v>19</v>
      </c>
      <c r="F781" s="208" t="s">
        <v>595</v>
      </c>
      <c r="G781" s="206"/>
      <c r="H781" s="209">
        <v>1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159</v>
      </c>
      <c r="AU781" s="215" t="s">
        <v>87</v>
      </c>
      <c r="AV781" s="14" t="s">
        <v>87</v>
      </c>
      <c r="AW781" s="14" t="s">
        <v>37</v>
      </c>
      <c r="AX781" s="14" t="s">
        <v>77</v>
      </c>
      <c r="AY781" s="215" t="s">
        <v>144</v>
      </c>
    </row>
    <row r="782" spans="2:51" s="14" customFormat="1" ht="11.25">
      <c r="B782" s="205"/>
      <c r="C782" s="206"/>
      <c r="D782" s="196" t="s">
        <v>159</v>
      </c>
      <c r="E782" s="207" t="s">
        <v>19</v>
      </c>
      <c r="F782" s="208" t="s">
        <v>596</v>
      </c>
      <c r="G782" s="206"/>
      <c r="H782" s="209">
        <v>1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159</v>
      </c>
      <c r="AU782" s="215" t="s">
        <v>87</v>
      </c>
      <c r="AV782" s="14" t="s">
        <v>87</v>
      </c>
      <c r="AW782" s="14" t="s">
        <v>37</v>
      </c>
      <c r="AX782" s="14" t="s">
        <v>77</v>
      </c>
      <c r="AY782" s="215" t="s">
        <v>144</v>
      </c>
    </row>
    <row r="783" spans="2:51" s="14" customFormat="1" ht="11.25">
      <c r="B783" s="205"/>
      <c r="C783" s="206"/>
      <c r="D783" s="196" t="s">
        <v>159</v>
      </c>
      <c r="E783" s="207" t="s">
        <v>19</v>
      </c>
      <c r="F783" s="208" t="s">
        <v>597</v>
      </c>
      <c r="G783" s="206"/>
      <c r="H783" s="209">
        <v>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159</v>
      </c>
      <c r="AU783" s="215" t="s">
        <v>87</v>
      </c>
      <c r="AV783" s="14" t="s">
        <v>87</v>
      </c>
      <c r="AW783" s="14" t="s">
        <v>37</v>
      </c>
      <c r="AX783" s="14" t="s">
        <v>77</v>
      </c>
      <c r="AY783" s="215" t="s">
        <v>144</v>
      </c>
    </row>
    <row r="784" spans="2:51" s="14" customFormat="1" ht="11.25">
      <c r="B784" s="205"/>
      <c r="C784" s="206"/>
      <c r="D784" s="196" t="s">
        <v>159</v>
      </c>
      <c r="E784" s="207" t="s">
        <v>19</v>
      </c>
      <c r="F784" s="208" t="s">
        <v>598</v>
      </c>
      <c r="G784" s="206"/>
      <c r="H784" s="209">
        <v>1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159</v>
      </c>
      <c r="AU784" s="215" t="s">
        <v>87</v>
      </c>
      <c r="AV784" s="14" t="s">
        <v>87</v>
      </c>
      <c r="AW784" s="14" t="s">
        <v>37</v>
      </c>
      <c r="AX784" s="14" t="s">
        <v>77</v>
      </c>
      <c r="AY784" s="215" t="s">
        <v>144</v>
      </c>
    </row>
    <row r="785" spans="2:51" s="14" customFormat="1" ht="11.25">
      <c r="B785" s="205"/>
      <c r="C785" s="206"/>
      <c r="D785" s="196" t="s">
        <v>159</v>
      </c>
      <c r="E785" s="207" t="s">
        <v>19</v>
      </c>
      <c r="F785" s="208" t="s">
        <v>599</v>
      </c>
      <c r="G785" s="206"/>
      <c r="H785" s="209">
        <v>1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159</v>
      </c>
      <c r="AU785" s="215" t="s">
        <v>87</v>
      </c>
      <c r="AV785" s="14" t="s">
        <v>87</v>
      </c>
      <c r="AW785" s="14" t="s">
        <v>37</v>
      </c>
      <c r="AX785" s="14" t="s">
        <v>77</v>
      </c>
      <c r="AY785" s="215" t="s">
        <v>144</v>
      </c>
    </row>
    <row r="786" spans="2:51" s="14" customFormat="1" ht="11.25">
      <c r="B786" s="205"/>
      <c r="C786" s="206"/>
      <c r="D786" s="196" t="s">
        <v>159</v>
      </c>
      <c r="E786" s="207" t="s">
        <v>19</v>
      </c>
      <c r="F786" s="208" t="s">
        <v>600</v>
      </c>
      <c r="G786" s="206"/>
      <c r="H786" s="209">
        <v>1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159</v>
      </c>
      <c r="AU786" s="215" t="s">
        <v>87</v>
      </c>
      <c r="AV786" s="14" t="s">
        <v>87</v>
      </c>
      <c r="AW786" s="14" t="s">
        <v>37</v>
      </c>
      <c r="AX786" s="14" t="s">
        <v>77</v>
      </c>
      <c r="AY786" s="215" t="s">
        <v>144</v>
      </c>
    </row>
    <row r="787" spans="2:51" s="14" customFormat="1" ht="11.25">
      <c r="B787" s="205"/>
      <c r="C787" s="206"/>
      <c r="D787" s="196" t="s">
        <v>159</v>
      </c>
      <c r="E787" s="207" t="s">
        <v>19</v>
      </c>
      <c r="F787" s="208" t="s">
        <v>601</v>
      </c>
      <c r="G787" s="206"/>
      <c r="H787" s="209">
        <v>1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159</v>
      </c>
      <c r="AU787" s="215" t="s">
        <v>87</v>
      </c>
      <c r="AV787" s="14" t="s">
        <v>87</v>
      </c>
      <c r="AW787" s="14" t="s">
        <v>37</v>
      </c>
      <c r="AX787" s="14" t="s">
        <v>77</v>
      </c>
      <c r="AY787" s="215" t="s">
        <v>144</v>
      </c>
    </row>
    <row r="788" spans="2:51" s="15" customFormat="1" ht="11.25">
      <c r="B788" s="216"/>
      <c r="C788" s="217"/>
      <c r="D788" s="196" t="s">
        <v>159</v>
      </c>
      <c r="E788" s="218" t="s">
        <v>19</v>
      </c>
      <c r="F788" s="219" t="s">
        <v>165</v>
      </c>
      <c r="G788" s="217"/>
      <c r="H788" s="220">
        <v>11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159</v>
      </c>
      <c r="AU788" s="226" t="s">
        <v>87</v>
      </c>
      <c r="AV788" s="15" t="s">
        <v>155</v>
      </c>
      <c r="AW788" s="15" t="s">
        <v>37</v>
      </c>
      <c r="AX788" s="15" t="s">
        <v>77</v>
      </c>
      <c r="AY788" s="226" t="s">
        <v>144</v>
      </c>
    </row>
    <row r="789" spans="2:51" s="13" customFormat="1" ht="11.25">
      <c r="B789" s="194"/>
      <c r="C789" s="195"/>
      <c r="D789" s="196" t="s">
        <v>159</v>
      </c>
      <c r="E789" s="197" t="s">
        <v>19</v>
      </c>
      <c r="F789" s="198" t="s">
        <v>252</v>
      </c>
      <c r="G789" s="195"/>
      <c r="H789" s="197" t="s">
        <v>19</v>
      </c>
      <c r="I789" s="199"/>
      <c r="J789" s="195"/>
      <c r="K789" s="195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159</v>
      </c>
      <c r="AU789" s="204" t="s">
        <v>87</v>
      </c>
      <c r="AV789" s="13" t="s">
        <v>85</v>
      </c>
      <c r="AW789" s="13" t="s">
        <v>37</v>
      </c>
      <c r="AX789" s="13" t="s">
        <v>77</v>
      </c>
      <c r="AY789" s="204" t="s">
        <v>144</v>
      </c>
    </row>
    <row r="790" spans="2:51" s="14" customFormat="1" ht="11.25">
      <c r="B790" s="205"/>
      <c r="C790" s="206"/>
      <c r="D790" s="196" t="s">
        <v>159</v>
      </c>
      <c r="E790" s="207" t="s">
        <v>19</v>
      </c>
      <c r="F790" s="208" t="s">
        <v>602</v>
      </c>
      <c r="G790" s="206"/>
      <c r="H790" s="209">
        <v>1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159</v>
      </c>
      <c r="AU790" s="215" t="s">
        <v>87</v>
      </c>
      <c r="AV790" s="14" t="s">
        <v>87</v>
      </c>
      <c r="AW790" s="14" t="s">
        <v>37</v>
      </c>
      <c r="AX790" s="14" t="s">
        <v>77</v>
      </c>
      <c r="AY790" s="215" t="s">
        <v>144</v>
      </c>
    </row>
    <row r="791" spans="2:51" s="14" customFormat="1" ht="11.25">
      <c r="B791" s="205"/>
      <c r="C791" s="206"/>
      <c r="D791" s="196" t="s">
        <v>159</v>
      </c>
      <c r="E791" s="207" t="s">
        <v>19</v>
      </c>
      <c r="F791" s="208" t="s">
        <v>603</v>
      </c>
      <c r="G791" s="206"/>
      <c r="H791" s="209">
        <v>1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159</v>
      </c>
      <c r="AU791" s="215" t="s">
        <v>87</v>
      </c>
      <c r="AV791" s="14" t="s">
        <v>87</v>
      </c>
      <c r="AW791" s="14" t="s">
        <v>37</v>
      </c>
      <c r="AX791" s="14" t="s">
        <v>77</v>
      </c>
      <c r="AY791" s="215" t="s">
        <v>144</v>
      </c>
    </row>
    <row r="792" spans="2:51" s="14" customFormat="1" ht="11.25">
      <c r="B792" s="205"/>
      <c r="C792" s="206"/>
      <c r="D792" s="196" t="s">
        <v>159</v>
      </c>
      <c r="E792" s="207" t="s">
        <v>19</v>
      </c>
      <c r="F792" s="208" t="s">
        <v>604</v>
      </c>
      <c r="G792" s="206"/>
      <c r="H792" s="209">
        <v>1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159</v>
      </c>
      <c r="AU792" s="215" t="s">
        <v>87</v>
      </c>
      <c r="AV792" s="14" t="s">
        <v>87</v>
      </c>
      <c r="AW792" s="14" t="s">
        <v>37</v>
      </c>
      <c r="AX792" s="14" t="s">
        <v>77</v>
      </c>
      <c r="AY792" s="215" t="s">
        <v>144</v>
      </c>
    </row>
    <row r="793" spans="2:51" s="14" customFormat="1" ht="11.25">
      <c r="B793" s="205"/>
      <c r="C793" s="206"/>
      <c r="D793" s="196" t="s">
        <v>159</v>
      </c>
      <c r="E793" s="207" t="s">
        <v>19</v>
      </c>
      <c r="F793" s="208" t="s">
        <v>605</v>
      </c>
      <c r="G793" s="206"/>
      <c r="H793" s="209">
        <v>1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159</v>
      </c>
      <c r="AU793" s="215" t="s">
        <v>87</v>
      </c>
      <c r="AV793" s="14" t="s">
        <v>87</v>
      </c>
      <c r="AW793" s="14" t="s">
        <v>37</v>
      </c>
      <c r="AX793" s="14" t="s">
        <v>77</v>
      </c>
      <c r="AY793" s="215" t="s">
        <v>144</v>
      </c>
    </row>
    <row r="794" spans="2:51" s="14" customFormat="1" ht="11.25">
      <c r="B794" s="205"/>
      <c r="C794" s="206"/>
      <c r="D794" s="196" t="s">
        <v>159</v>
      </c>
      <c r="E794" s="207" t="s">
        <v>19</v>
      </c>
      <c r="F794" s="208" t="s">
        <v>606</v>
      </c>
      <c r="G794" s="206"/>
      <c r="H794" s="209">
        <v>1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159</v>
      </c>
      <c r="AU794" s="215" t="s">
        <v>87</v>
      </c>
      <c r="AV794" s="14" t="s">
        <v>87</v>
      </c>
      <c r="AW794" s="14" t="s">
        <v>37</v>
      </c>
      <c r="AX794" s="14" t="s">
        <v>77</v>
      </c>
      <c r="AY794" s="215" t="s">
        <v>144</v>
      </c>
    </row>
    <row r="795" spans="2:51" s="14" customFormat="1" ht="11.25">
      <c r="B795" s="205"/>
      <c r="C795" s="206"/>
      <c r="D795" s="196" t="s">
        <v>159</v>
      </c>
      <c r="E795" s="207" t="s">
        <v>19</v>
      </c>
      <c r="F795" s="208" t="s">
        <v>607</v>
      </c>
      <c r="G795" s="206"/>
      <c r="H795" s="209">
        <v>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159</v>
      </c>
      <c r="AU795" s="215" t="s">
        <v>87</v>
      </c>
      <c r="AV795" s="14" t="s">
        <v>87</v>
      </c>
      <c r="AW795" s="14" t="s">
        <v>37</v>
      </c>
      <c r="AX795" s="14" t="s">
        <v>77</v>
      </c>
      <c r="AY795" s="215" t="s">
        <v>144</v>
      </c>
    </row>
    <row r="796" spans="2:51" s="14" customFormat="1" ht="11.25">
      <c r="B796" s="205"/>
      <c r="C796" s="206"/>
      <c r="D796" s="196" t="s">
        <v>159</v>
      </c>
      <c r="E796" s="207" t="s">
        <v>19</v>
      </c>
      <c r="F796" s="208" t="s">
        <v>608</v>
      </c>
      <c r="G796" s="206"/>
      <c r="H796" s="209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159</v>
      </c>
      <c r="AU796" s="215" t="s">
        <v>87</v>
      </c>
      <c r="AV796" s="14" t="s">
        <v>87</v>
      </c>
      <c r="AW796" s="14" t="s">
        <v>37</v>
      </c>
      <c r="AX796" s="14" t="s">
        <v>77</v>
      </c>
      <c r="AY796" s="215" t="s">
        <v>144</v>
      </c>
    </row>
    <row r="797" spans="2:51" s="14" customFormat="1" ht="11.25">
      <c r="B797" s="205"/>
      <c r="C797" s="206"/>
      <c r="D797" s="196" t="s">
        <v>159</v>
      </c>
      <c r="E797" s="207" t="s">
        <v>19</v>
      </c>
      <c r="F797" s="208" t="s">
        <v>609</v>
      </c>
      <c r="G797" s="206"/>
      <c r="H797" s="209">
        <v>1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159</v>
      </c>
      <c r="AU797" s="215" t="s">
        <v>87</v>
      </c>
      <c r="AV797" s="14" t="s">
        <v>87</v>
      </c>
      <c r="AW797" s="14" t="s">
        <v>37</v>
      </c>
      <c r="AX797" s="14" t="s">
        <v>77</v>
      </c>
      <c r="AY797" s="215" t="s">
        <v>144</v>
      </c>
    </row>
    <row r="798" spans="2:51" s="14" customFormat="1" ht="11.25">
      <c r="B798" s="205"/>
      <c r="C798" s="206"/>
      <c r="D798" s="196" t="s">
        <v>159</v>
      </c>
      <c r="E798" s="207" t="s">
        <v>19</v>
      </c>
      <c r="F798" s="208" t="s">
        <v>610</v>
      </c>
      <c r="G798" s="206"/>
      <c r="H798" s="209">
        <v>1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159</v>
      </c>
      <c r="AU798" s="215" t="s">
        <v>87</v>
      </c>
      <c r="AV798" s="14" t="s">
        <v>87</v>
      </c>
      <c r="AW798" s="14" t="s">
        <v>37</v>
      </c>
      <c r="AX798" s="14" t="s">
        <v>77</v>
      </c>
      <c r="AY798" s="215" t="s">
        <v>144</v>
      </c>
    </row>
    <row r="799" spans="2:51" s="14" customFormat="1" ht="11.25">
      <c r="B799" s="205"/>
      <c r="C799" s="206"/>
      <c r="D799" s="196" t="s">
        <v>159</v>
      </c>
      <c r="E799" s="207" t="s">
        <v>19</v>
      </c>
      <c r="F799" s="208" t="s">
        <v>611</v>
      </c>
      <c r="G799" s="206"/>
      <c r="H799" s="209">
        <v>1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159</v>
      </c>
      <c r="AU799" s="215" t="s">
        <v>87</v>
      </c>
      <c r="AV799" s="14" t="s">
        <v>87</v>
      </c>
      <c r="AW799" s="14" t="s">
        <v>37</v>
      </c>
      <c r="AX799" s="14" t="s">
        <v>77</v>
      </c>
      <c r="AY799" s="215" t="s">
        <v>144</v>
      </c>
    </row>
    <row r="800" spans="2:51" s="14" customFormat="1" ht="11.25">
      <c r="B800" s="205"/>
      <c r="C800" s="206"/>
      <c r="D800" s="196" t="s">
        <v>159</v>
      </c>
      <c r="E800" s="207" t="s">
        <v>19</v>
      </c>
      <c r="F800" s="208" t="s">
        <v>612</v>
      </c>
      <c r="G800" s="206"/>
      <c r="H800" s="209">
        <v>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159</v>
      </c>
      <c r="AU800" s="215" t="s">
        <v>87</v>
      </c>
      <c r="AV800" s="14" t="s">
        <v>87</v>
      </c>
      <c r="AW800" s="14" t="s">
        <v>37</v>
      </c>
      <c r="AX800" s="14" t="s">
        <v>77</v>
      </c>
      <c r="AY800" s="215" t="s">
        <v>144</v>
      </c>
    </row>
    <row r="801" spans="1:65" s="15" customFormat="1" ht="11.25">
      <c r="B801" s="216"/>
      <c r="C801" s="217"/>
      <c r="D801" s="196" t="s">
        <v>159</v>
      </c>
      <c r="E801" s="218" t="s">
        <v>19</v>
      </c>
      <c r="F801" s="219" t="s">
        <v>165</v>
      </c>
      <c r="G801" s="217"/>
      <c r="H801" s="220">
        <v>11</v>
      </c>
      <c r="I801" s="221"/>
      <c r="J801" s="217"/>
      <c r="K801" s="217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159</v>
      </c>
      <c r="AU801" s="226" t="s">
        <v>87</v>
      </c>
      <c r="AV801" s="15" t="s">
        <v>155</v>
      </c>
      <c r="AW801" s="15" t="s">
        <v>37</v>
      </c>
      <c r="AX801" s="15" t="s">
        <v>77</v>
      </c>
      <c r="AY801" s="226" t="s">
        <v>144</v>
      </c>
    </row>
    <row r="802" spans="1:65" s="16" customFormat="1" ht="11.25">
      <c r="B802" s="227"/>
      <c r="C802" s="228"/>
      <c r="D802" s="196" t="s">
        <v>159</v>
      </c>
      <c r="E802" s="229" t="s">
        <v>19</v>
      </c>
      <c r="F802" s="230" t="s">
        <v>275</v>
      </c>
      <c r="G802" s="228"/>
      <c r="H802" s="231">
        <v>54</v>
      </c>
      <c r="I802" s="232"/>
      <c r="J802" s="228"/>
      <c r="K802" s="228"/>
      <c r="L802" s="233"/>
      <c r="M802" s="234"/>
      <c r="N802" s="235"/>
      <c r="O802" s="235"/>
      <c r="P802" s="235"/>
      <c r="Q802" s="235"/>
      <c r="R802" s="235"/>
      <c r="S802" s="235"/>
      <c r="T802" s="236"/>
      <c r="AT802" s="237" t="s">
        <v>159</v>
      </c>
      <c r="AU802" s="237" t="s">
        <v>87</v>
      </c>
      <c r="AV802" s="16" t="s">
        <v>154</v>
      </c>
      <c r="AW802" s="16" t="s">
        <v>37</v>
      </c>
      <c r="AX802" s="16" t="s">
        <v>85</v>
      </c>
      <c r="AY802" s="237" t="s">
        <v>144</v>
      </c>
    </row>
    <row r="803" spans="1:65" s="2" customFormat="1" ht="24.2" customHeight="1">
      <c r="A803" s="37"/>
      <c r="B803" s="38"/>
      <c r="C803" s="176" t="s">
        <v>613</v>
      </c>
      <c r="D803" s="176" t="s">
        <v>149</v>
      </c>
      <c r="E803" s="177" t="s">
        <v>614</v>
      </c>
      <c r="F803" s="178" t="s">
        <v>615</v>
      </c>
      <c r="G803" s="179" t="s">
        <v>555</v>
      </c>
      <c r="H803" s="180">
        <v>54</v>
      </c>
      <c r="I803" s="181"/>
      <c r="J803" s="182">
        <f>ROUND(I803*H803,2)</f>
        <v>0</v>
      </c>
      <c r="K803" s="178" t="s">
        <v>153</v>
      </c>
      <c r="L803" s="42"/>
      <c r="M803" s="183" t="s">
        <v>19</v>
      </c>
      <c r="N803" s="184" t="s">
        <v>48</v>
      </c>
      <c r="O803" s="67"/>
      <c r="P803" s="185">
        <f>O803*H803</f>
        <v>0</v>
      </c>
      <c r="Q803" s="185">
        <v>1.03E-2</v>
      </c>
      <c r="R803" s="185">
        <f>Q803*H803</f>
        <v>0.55620000000000003</v>
      </c>
      <c r="S803" s="185">
        <v>0</v>
      </c>
      <c r="T803" s="186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7" t="s">
        <v>556</v>
      </c>
      <c r="AT803" s="187" t="s">
        <v>149</v>
      </c>
      <c r="AU803" s="187" t="s">
        <v>87</v>
      </c>
      <c r="AY803" s="20" t="s">
        <v>144</v>
      </c>
      <c r="BE803" s="188">
        <f>IF(N803="základní",J803,0)</f>
        <v>0</v>
      </c>
      <c r="BF803" s="188">
        <f>IF(N803="snížená",J803,0)</f>
        <v>0</v>
      </c>
      <c r="BG803" s="188">
        <f>IF(N803="zákl. přenesená",J803,0)</f>
        <v>0</v>
      </c>
      <c r="BH803" s="188">
        <f>IF(N803="sníž. přenesená",J803,0)</f>
        <v>0</v>
      </c>
      <c r="BI803" s="188">
        <f>IF(N803="nulová",J803,0)</f>
        <v>0</v>
      </c>
      <c r="BJ803" s="20" t="s">
        <v>85</v>
      </c>
      <c r="BK803" s="188">
        <f>ROUND(I803*H803,2)</f>
        <v>0</v>
      </c>
      <c r="BL803" s="20" t="s">
        <v>556</v>
      </c>
      <c r="BM803" s="187" t="s">
        <v>616</v>
      </c>
    </row>
    <row r="804" spans="1:65" s="2" customFormat="1" ht="11.25">
      <c r="A804" s="37"/>
      <c r="B804" s="38"/>
      <c r="C804" s="39"/>
      <c r="D804" s="189" t="s">
        <v>157</v>
      </c>
      <c r="E804" s="39"/>
      <c r="F804" s="190" t="s">
        <v>617</v>
      </c>
      <c r="G804" s="39"/>
      <c r="H804" s="39"/>
      <c r="I804" s="191"/>
      <c r="J804" s="39"/>
      <c r="K804" s="39"/>
      <c r="L804" s="42"/>
      <c r="M804" s="192"/>
      <c r="N804" s="193"/>
      <c r="O804" s="67"/>
      <c r="P804" s="67"/>
      <c r="Q804" s="67"/>
      <c r="R804" s="67"/>
      <c r="S804" s="67"/>
      <c r="T804" s="68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20" t="s">
        <v>157</v>
      </c>
      <c r="AU804" s="20" t="s">
        <v>87</v>
      </c>
    </row>
    <row r="805" spans="1:65" s="13" customFormat="1" ht="11.25">
      <c r="B805" s="194"/>
      <c r="C805" s="195"/>
      <c r="D805" s="196" t="s">
        <v>159</v>
      </c>
      <c r="E805" s="197" t="s">
        <v>19</v>
      </c>
      <c r="F805" s="198" t="s">
        <v>160</v>
      </c>
      <c r="G805" s="195"/>
      <c r="H805" s="197" t="s">
        <v>19</v>
      </c>
      <c r="I805" s="199"/>
      <c r="J805" s="195"/>
      <c r="K805" s="195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159</v>
      </c>
      <c r="AU805" s="204" t="s">
        <v>87</v>
      </c>
      <c r="AV805" s="13" t="s">
        <v>85</v>
      </c>
      <c r="AW805" s="13" t="s">
        <v>37</v>
      </c>
      <c r="AX805" s="13" t="s">
        <v>77</v>
      </c>
      <c r="AY805" s="204" t="s">
        <v>144</v>
      </c>
    </row>
    <row r="806" spans="1:65" s="14" customFormat="1" ht="11.25">
      <c r="B806" s="205"/>
      <c r="C806" s="206"/>
      <c r="D806" s="196" t="s">
        <v>159</v>
      </c>
      <c r="E806" s="207" t="s">
        <v>19</v>
      </c>
      <c r="F806" s="208" t="s">
        <v>559</v>
      </c>
      <c r="G806" s="206"/>
      <c r="H806" s="209">
        <v>1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159</v>
      </c>
      <c r="AU806" s="215" t="s">
        <v>87</v>
      </c>
      <c r="AV806" s="14" t="s">
        <v>87</v>
      </c>
      <c r="AW806" s="14" t="s">
        <v>37</v>
      </c>
      <c r="AX806" s="14" t="s">
        <v>77</v>
      </c>
      <c r="AY806" s="215" t="s">
        <v>144</v>
      </c>
    </row>
    <row r="807" spans="1:65" s="14" customFormat="1" ht="11.25">
      <c r="B807" s="205"/>
      <c r="C807" s="206"/>
      <c r="D807" s="196" t="s">
        <v>159</v>
      </c>
      <c r="E807" s="207" t="s">
        <v>19</v>
      </c>
      <c r="F807" s="208" t="s">
        <v>560</v>
      </c>
      <c r="G807" s="206"/>
      <c r="H807" s="209">
        <v>1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159</v>
      </c>
      <c r="AU807" s="215" t="s">
        <v>87</v>
      </c>
      <c r="AV807" s="14" t="s">
        <v>87</v>
      </c>
      <c r="AW807" s="14" t="s">
        <v>37</v>
      </c>
      <c r="AX807" s="14" t="s">
        <v>77</v>
      </c>
      <c r="AY807" s="215" t="s">
        <v>144</v>
      </c>
    </row>
    <row r="808" spans="1:65" s="15" customFormat="1" ht="11.25">
      <c r="B808" s="216"/>
      <c r="C808" s="217"/>
      <c r="D808" s="196" t="s">
        <v>159</v>
      </c>
      <c r="E808" s="218" t="s">
        <v>19</v>
      </c>
      <c r="F808" s="219" t="s">
        <v>165</v>
      </c>
      <c r="G808" s="217"/>
      <c r="H808" s="220">
        <v>2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159</v>
      </c>
      <c r="AU808" s="226" t="s">
        <v>87</v>
      </c>
      <c r="AV808" s="15" t="s">
        <v>155</v>
      </c>
      <c r="AW808" s="15" t="s">
        <v>37</v>
      </c>
      <c r="AX808" s="15" t="s">
        <v>77</v>
      </c>
      <c r="AY808" s="226" t="s">
        <v>144</v>
      </c>
    </row>
    <row r="809" spans="1:65" s="13" customFormat="1" ht="11.25">
      <c r="B809" s="194"/>
      <c r="C809" s="195"/>
      <c r="D809" s="196" t="s">
        <v>159</v>
      </c>
      <c r="E809" s="197" t="s">
        <v>19</v>
      </c>
      <c r="F809" s="198" t="s">
        <v>166</v>
      </c>
      <c r="G809" s="195"/>
      <c r="H809" s="197" t="s">
        <v>19</v>
      </c>
      <c r="I809" s="199"/>
      <c r="J809" s="195"/>
      <c r="K809" s="195"/>
      <c r="L809" s="200"/>
      <c r="M809" s="201"/>
      <c r="N809" s="202"/>
      <c r="O809" s="202"/>
      <c r="P809" s="202"/>
      <c r="Q809" s="202"/>
      <c r="R809" s="202"/>
      <c r="S809" s="202"/>
      <c r="T809" s="203"/>
      <c r="AT809" s="204" t="s">
        <v>159</v>
      </c>
      <c r="AU809" s="204" t="s">
        <v>87</v>
      </c>
      <c r="AV809" s="13" t="s">
        <v>85</v>
      </c>
      <c r="AW809" s="13" t="s">
        <v>37</v>
      </c>
      <c r="AX809" s="13" t="s">
        <v>77</v>
      </c>
      <c r="AY809" s="204" t="s">
        <v>144</v>
      </c>
    </row>
    <row r="810" spans="1:65" s="14" customFormat="1" ht="11.25">
      <c r="B810" s="205"/>
      <c r="C810" s="206"/>
      <c r="D810" s="196" t="s">
        <v>159</v>
      </c>
      <c r="E810" s="207" t="s">
        <v>19</v>
      </c>
      <c r="F810" s="208" t="s">
        <v>561</v>
      </c>
      <c r="G810" s="206"/>
      <c r="H810" s="209">
        <v>1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159</v>
      </c>
      <c r="AU810" s="215" t="s">
        <v>87</v>
      </c>
      <c r="AV810" s="14" t="s">
        <v>87</v>
      </c>
      <c r="AW810" s="14" t="s">
        <v>37</v>
      </c>
      <c r="AX810" s="14" t="s">
        <v>77</v>
      </c>
      <c r="AY810" s="215" t="s">
        <v>144</v>
      </c>
    </row>
    <row r="811" spans="1:65" s="14" customFormat="1" ht="11.25">
      <c r="B811" s="205"/>
      <c r="C811" s="206"/>
      <c r="D811" s="196" t="s">
        <v>159</v>
      </c>
      <c r="E811" s="207" t="s">
        <v>19</v>
      </c>
      <c r="F811" s="208" t="s">
        <v>562</v>
      </c>
      <c r="G811" s="206"/>
      <c r="H811" s="209">
        <v>1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159</v>
      </c>
      <c r="AU811" s="215" t="s">
        <v>87</v>
      </c>
      <c r="AV811" s="14" t="s">
        <v>87</v>
      </c>
      <c r="AW811" s="14" t="s">
        <v>37</v>
      </c>
      <c r="AX811" s="14" t="s">
        <v>77</v>
      </c>
      <c r="AY811" s="215" t="s">
        <v>144</v>
      </c>
    </row>
    <row r="812" spans="1:65" s="14" customFormat="1" ht="11.25">
      <c r="B812" s="205"/>
      <c r="C812" s="206"/>
      <c r="D812" s="196" t="s">
        <v>159</v>
      </c>
      <c r="E812" s="207" t="s">
        <v>19</v>
      </c>
      <c r="F812" s="208" t="s">
        <v>563</v>
      </c>
      <c r="G812" s="206"/>
      <c r="H812" s="209">
        <v>1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159</v>
      </c>
      <c r="AU812" s="215" t="s">
        <v>87</v>
      </c>
      <c r="AV812" s="14" t="s">
        <v>87</v>
      </c>
      <c r="AW812" s="14" t="s">
        <v>37</v>
      </c>
      <c r="AX812" s="14" t="s">
        <v>77</v>
      </c>
      <c r="AY812" s="215" t="s">
        <v>144</v>
      </c>
    </row>
    <row r="813" spans="1:65" s="14" customFormat="1" ht="11.25">
      <c r="B813" s="205"/>
      <c r="C813" s="206"/>
      <c r="D813" s="196" t="s">
        <v>159</v>
      </c>
      <c r="E813" s="207" t="s">
        <v>19</v>
      </c>
      <c r="F813" s="208" t="s">
        <v>564</v>
      </c>
      <c r="G813" s="206"/>
      <c r="H813" s="209">
        <v>1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159</v>
      </c>
      <c r="AU813" s="215" t="s">
        <v>87</v>
      </c>
      <c r="AV813" s="14" t="s">
        <v>87</v>
      </c>
      <c r="AW813" s="14" t="s">
        <v>37</v>
      </c>
      <c r="AX813" s="14" t="s">
        <v>77</v>
      </c>
      <c r="AY813" s="215" t="s">
        <v>144</v>
      </c>
    </row>
    <row r="814" spans="1:65" s="14" customFormat="1" ht="11.25">
      <c r="B814" s="205"/>
      <c r="C814" s="206"/>
      <c r="D814" s="196" t="s">
        <v>159</v>
      </c>
      <c r="E814" s="207" t="s">
        <v>19</v>
      </c>
      <c r="F814" s="208" t="s">
        <v>565</v>
      </c>
      <c r="G814" s="206"/>
      <c r="H814" s="209">
        <v>1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159</v>
      </c>
      <c r="AU814" s="215" t="s">
        <v>87</v>
      </c>
      <c r="AV814" s="14" t="s">
        <v>87</v>
      </c>
      <c r="AW814" s="14" t="s">
        <v>37</v>
      </c>
      <c r="AX814" s="14" t="s">
        <v>77</v>
      </c>
      <c r="AY814" s="215" t="s">
        <v>144</v>
      </c>
    </row>
    <row r="815" spans="1:65" s="14" customFormat="1" ht="11.25">
      <c r="B815" s="205"/>
      <c r="C815" s="206"/>
      <c r="D815" s="196" t="s">
        <v>159</v>
      </c>
      <c r="E815" s="207" t="s">
        <v>19</v>
      </c>
      <c r="F815" s="208" t="s">
        <v>566</v>
      </c>
      <c r="G815" s="206"/>
      <c r="H815" s="209">
        <v>1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159</v>
      </c>
      <c r="AU815" s="215" t="s">
        <v>87</v>
      </c>
      <c r="AV815" s="14" t="s">
        <v>87</v>
      </c>
      <c r="AW815" s="14" t="s">
        <v>37</v>
      </c>
      <c r="AX815" s="14" t="s">
        <v>77</v>
      </c>
      <c r="AY815" s="215" t="s">
        <v>144</v>
      </c>
    </row>
    <row r="816" spans="1:65" s="14" customFormat="1" ht="11.25">
      <c r="B816" s="205"/>
      <c r="C816" s="206"/>
      <c r="D816" s="196" t="s">
        <v>159</v>
      </c>
      <c r="E816" s="207" t="s">
        <v>19</v>
      </c>
      <c r="F816" s="208" t="s">
        <v>567</v>
      </c>
      <c r="G816" s="206"/>
      <c r="H816" s="209">
        <v>1</v>
      </c>
      <c r="I816" s="210"/>
      <c r="J816" s="206"/>
      <c r="K816" s="206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159</v>
      </c>
      <c r="AU816" s="215" t="s">
        <v>87</v>
      </c>
      <c r="AV816" s="14" t="s">
        <v>87</v>
      </c>
      <c r="AW816" s="14" t="s">
        <v>37</v>
      </c>
      <c r="AX816" s="14" t="s">
        <v>77</v>
      </c>
      <c r="AY816" s="215" t="s">
        <v>144</v>
      </c>
    </row>
    <row r="817" spans="2:51" s="14" customFormat="1" ht="11.25">
      <c r="B817" s="205"/>
      <c r="C817" s="206"/>
      <c r="D817" s="196" t="s">
        <v>159</v>
      </c>
      <c r="E817" s="207" t="s">
        <v>19</v>
      </c>
      <c r="F817" s="208" t="s">
        <v>568</v>
      </c>
      <c r="G817" s="206"/>
      <c r="H817" s="209">
        <v>1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159</v>
      </c>
      <c r="AU817" s="215" t="s">
        <v>87</v>
      </c>
      <c r="AV817" s="14" t="s">
        <v>87</v>
      </c>
      <c r="AW817" s="14" t="s">
        <v>37</v>
      </c>
      <c r="AX817" s="14" t="s">
        <v>77</v>
      </c>
      <c r="AY817" s="215" t="s">
        <v>144</v>
      </c>
    </row>
    <row r="818" spans="2:51" s="14" customFormat="1" ht="11.25">
      <c r="B818" s="205"/>
      <c r="C818" s="206"/>
      <c r="D818" s="196" t="s">
        <v>159</v>
      </c>
      <c r="E818" s="207" t="s">
        <v>19</v>
      </c>
      <c r="F818" s="208" t="s">
        <v>569</v>
      </c>
      <c r="G818" s="206"/>
      <c r="H818" s="209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159</v>
      </c>
      <c r="AU818" s="215" t="s">
        <v>87</v>
      </c>
      <c r="AV818" s="14" t="s">
        <v>87</v>
      </c>
      <c r="AW818" s="14" t="s">
        <v>37</v>
      </c>
      <c r="AX818" s="14" t="s">
        <v>77</v>
      </c>
      <c r="AY818" s="215" t="s">
        <v>144</v>
      </c>
    </row>
    <row r="819" spans="2:51" s="14" customFormat="1" ht="11.25">
      <c r="B819" s="205"/>
      <c r="C819" s="206"/>
      <c r="D819" s="196" t="s">
        <v>159</v>
      </c>
      <c r="E819" s="207" t="s">
        <v>19</v>
      </c>
      <c r="F819" s="208" t="s">
        <v>570</v>
      </c>
      <c r="G819" s="206"/>
      <c r="H819" s="209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159</v>
      </c>
      <c r="AU819" s="215" t="s">
        <v>87</v>
      </c>
      <c r="AV819" s="14" t="s">
        <v>87</v>
      </c>
      <c r="AW819" s="14" t="s">
        <v>37</v>
      </c>
      <c r="AX819" s="14" t="s">
        <v>77</v>
      </c>
      <c r="AY819" s="215" t="s">
        <v>144</v>
      </c>
    </row>
    <row r="820" spans="2:51" s="15" customFormat="1" ht="11.25">
      <c r="B820" s="216"/>
      <c r="C820" s="217"/>
      <c r="D820" s="196" t="s">
        <v>159</v>
      </c>
      <c r="E820" s="218" t="s">
        <v>19</v>
      </c>
      <c r="F820" s="219" t="s">
        <v>165</v>
      </c>
      <c r="G820" s="217"/>
      <c r="H820" s="220">
        <v>10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159</v>
      </c>
      <c r="AU820" s="226" t="s">
        <v>87</v>
      </c>
      <c r="AV820" s="15" t="s">
        <v>155</v>
      </c>
      <c r="AW820" s="15" t="s">
        <v>37</v>
      </c>
      <c r="AX820" s="15" t="s">
        <v>77</v>
      </c>
      <c r="AY820" s="226" t="s">
        <v>144</v>
      </c>
    </row>
    <row r="821" spans="2:51" s="13" customFormat="1" ht="11.25">
      <c r="B821" s="194"/>
      <c r="C821" s="195"/>
      <c r="D821" s="196" t="s">
        <v>159</v>
      </c>
      <c r="E821" s="197" t="s">
        <v>19</v>
      </c>
      <c r="F821" s="198" t="s">
        <v>187</v>
      </c>
      <c r="G821" s="195"/>
      <c r="H821" s="197" t="s">
        <v>19</v>
      </c>
      <c r="I821" s="199"/>
      <c r="J821" s="195"/>
      <c r="K821" s="195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159</v>
      </c>
      <c r="AU821" s="204" t="s">
        <v>87</v>
      </c>
      <c r="AV821" s="13" t="s">
        <v>85</v>
      </c>
      <c r="AW821" s="13" t="s">
        <v>37</v>
      </c>
      <c r="AX821" s="13" t="s">
        <v>77</v>
      </c>
      <c r="AY821" s="204" t="s">
        <v>144</v>
      </c>
    </row>
    <row r="822" spans="2:51" s="14" customFormat="1" ht="11.25">
      <c r="B822" s="205"/>
      <c r="C822" s="206"/>
      <c r="D822" s="196" t="s">
        <v>159</v>
      </c>
      <c r="E822" s="207" t="s">
        <v>19</v>
      </c>
      <c r="F822" s="208" t="s">
        <v>571</v>
      </c>
      <c r="G822" s="206"/>
      <c r="H822" s="209">
        <v>1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159</v>
      </c>
      <c r="AU822" s="215" t="s">
        <v>87</v>
      </c>
      <c r="AV822" s="14" t="s">
        <v>87</v>
      </c>
      <c r="AW822" s="14" t="s">
        <v>37</v>
      </c>
      <c r="AX822" s="14" t="s">
        <v>77</v>
      </c>
      <c r="AY822" s="215" t="s">
        <v>144</v>
      </c>
    </row>
    <row r="823" spans="2:51" s="14" customFormat="1" ht="11.25">
      <c r="B823" s="205"/>
      <c r="C823" s="206"/>
      <c r="D823" s="196" t="s">
        <v>159</v>
      </c>
      <c r="E823" s="207" t="s">
        <v>19</v>
      </c>
      <c r="F823" s="208" t="s">
        <v>572</v>
      </c>
      <c r="G823" s="206"/>
      <c r="H823" s="209">
        <v>1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159</v>
      </c>
      <c r="AU823" s="215" t="s">
        <v>87</v>
      </c>
      <c r="AV823" s="14" t="s">
        <v>87</v>
      </c>
      <c r="AW823" s="14" t="s">
        <v>37</v>
      </c>
      <c r="AX823" s="14" t="s">
        <v>77</v>
      </c>
      <c r="AY823" s="215" t="s">
        <v>144</v>
      </c>
    </row>
    <row r="824" spans="2:51" s="14" customFormat="1" ht="11.25">
      <c r="B824" s="205"/>
      <c r="C824" s="206"/>
      <c r="D824" s="196" t="s">
        <v>159</v>
      </c>
      <c r="E824" s="207" t="s">
        <v>19</v>
      </c>
      <c r="F824" s="208" t="s">
        <v>573</v>
      </c>
      <c r="G824" s="206"/>
      <c r="H824" s="209">
        <v>1</v>
      </c>
      <c r="I824" s="210"/>
      <c r="J824" s="206"/>
      <c r="K824" s="206"/>
      <c r="L824" s="211"/>
      <c r="M824" s="212"/>
      <c r="N824" s="213"/>
      <c r="O824" s="213"/>
      <c r="P824" s="213"/>
      <c r="Q824" s="213"/>
      <c r="R824" s="213"/>
      <c r="S824" s="213"/>
      <c r="T824" s="214"/>
      <c r="AT824" s="215" t="s">
        <v>159</v>
      </c>
      <c r="AU824" s="215" t="s">
        <v>87</v>
      </c>
      <c r="AV824" s="14" t="s">
        <v>87</v>
      </c>
      <c r="AW824" s="14" t="s">
        <v>37</v>
      </c>
      <c r="AX824" s="14" t="s">
        <v>77</v>
      </c>
      <c r="AY824" s="215" t="s">
        <v>144</v>
      </c>
    </row>
    <row r="825" spans="2:51" s="14" customFormat="1" ht="11.25">
      <c r="B825" s="205"/>
      <c r="C825" s="206"/>
      <c r="D825" s="196" t="s">
        <v>159</v>
      </c>
      <c r="E825" s="207" t="s">
        <v>19</v>
      </c>
      <c r="F825" s="208" t="s">
        <v>574</v>
      </c>
      <c r="G825" s="206"/>
      <c r="H825" s="209">
        <v>1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159</v>
      </c>
      <c r="AU825" s="215" t="s">
        <v>87</v>
      </c>
      <c r="AV825" s="14" t="s">
        <v>87</v>
      </c>
      <c r="AW825" s="14" t="s">
        <v>37</v>
      </c>
      <c r="AX825" s="14" t="s">
        <v>77</v>
      </c>
      <c r="AY825" s="215" t="s">
        <v>144</v>
      </c>
    </row>
    <row r="826" spans="2:51" s="14" customFormat="1" ht="11.25">
      <c r="B826" s="205"/>
      <c r="C826" s="206"/>
      <c r="D826" s="196" t="s">
        <v>159</v>
      </c>
      <c r="E826" s="207" t="s">
        <v>19</v>
      </c>
      <c r="F826" s="208" t="s">
        <v>575</v>
      </c>
      <c r="G826" s="206"/>
      <c r="H826" s="209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159</v>
      </c>
      <c r="AU826" s="215" t="s">
        <v>87</v>
      </c>
      <c r="AV826" s="14" t="s">
        <v>87</v>
      </c>
      <c r="AW826" s="14" t="s">
        <v>37</v>
      </c>
      <c r="AX826" s="14" t="s">
        <v>77</v>
      </c>
      <c r="AY826" s="215" t="s">
        <v>144</v>
      </c>
    </row>
    <row r="827" spans="2:51" s="14" customFormat="1" ht="11.25">
      <c r="B827" s="205"/>
      <c r="C827" s="206"/>
      <c r="D827" s="196" t="s">
        <v>159</v>
      </c>
      <c r="E827" s="207" t="s">
        <v>19</v>
      </c>
      <c r="F827" s="208" t="s">
        <v>576</v>
      </c>
      <c r="G827" s="206"/>
      <c r="H827" s="209">
        <v>1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159</v>
      </c>
      <c r="AU827" s="215" t="s">
        <v>87</v>
      </c>
      <c r="AV827" s="14" t="s">
        <v>87</v>
      </c>
      <c r="AW827" s="14" t="s">
        <v>37</v>
      </c>
      <c r="AX827" s="14" t="s">
        <v>77</v>
      </c>
      <c r="AY827" s="215" t="s">
        <v>144</v>
      </c>
    </row>
    <row r="828" spans="2:51" s="14" customFormat="1" ht="11.25">
      <c r="B828" s="205"/>
      <c r="C828" s="206"/>
      <c r="D828" s="196" t="s">
        <v>159</v>
      </c>
      <c r="E828" s="207" t="s">
        <v>19</v>
      </c>
      <c r="F828" s="208" t="s">
        <v>577</v>
      </c>
      <c r="G828" s="206"/>
      <c r="H828" s="209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159</v>
      </c>
      <c r="AU828" s="215" t="s">
        <v>87</v>
      </c>
      <c r="AV828" s="14" t="s">
        <v>87</v>
      </c>
      <c r="AW828" s="14" t="s">
        <v>37</v>
      </c>
      <c r="AX828" s="14" t="s">
        <v>77</v>
      </c>
      <c r="AY828" s="215" t="s">
        <v>144</v>
      </c>
    </row>
    <row r="829" spans="2:51" s="14" customFormat="1" ht="11.25">
      <c r="B829" s="205"/>
      <c r="C829" s="206"/>
      <c r="D829" s="196" t="s">
        <v>159</v>
      </c>
      <c r="E829" s="207" t="s">
        <v>19</v>
      </c>
      <c r="F829" s="208" t="s">
        <v>578</v>
      </c>
      <c r="G829" s="206"/>
      <c r="H829" s="209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159</v>
      </c>
      <c r="AU829" s="215" t="s">
        <v>87</v>
      </c>
      <c r="AV829" s="14" t="s">
        <v>87</v>
      </c>
      <c r="AW829" s="14" t="s">
        <v>37</v>
      </c>
      <c r="AX829" s="14" t="s">
        <v>77</v>
      </c>
      <c r="AY829" s="215" t="s">
        <v>144</v>
      </c>
    </row>
    <row r="830" spans="2:51" s="14" customFormat="1" ht="11.25">
      <c r="B830" s="205"/>
      <c r="C830" s="206"/>
      <c r="D830" s="196" t="s">
        <v>159</v>
      </c>
      <c r="E830" s="207" t="s">
        <v>19</v>
      </c>
      <c r="F830" s="208" t="s">
        <v>579</v>
      </c>
      <c r="G830" s="206"/>
      <c r="H830" s="209">
        <v>1</v>
      </c>
      <c r="I830" s="210"/>
      <c r="J830" s="206"/>
      <c r="K830" s="206"/>
      <c r="L830" s="211"/>
      <c r="M830" s="212"/>
      <c r="N830" s="213"/>
      <c r="O830" s="213"/>
      <c r="P830" s="213"/>
      <c r="Q830" s="213"/>
      <c r="R830" s="213"/>
      <c r="S830" s="213"/>
      <c r="T830" s="214"/>
      <c r="AT830" s="215" t="s">
        <v>159</v>
      </c>
      <c r="AU830" s="215" t="s">
        <v>87</v>
      </c>
      <c r="AV830" s="14" t="s">
        <v>87</v>
      </c>
      <c r="AW830" s="14" t="s">
        <v>37</v>
      </c>
      <c r="AX830" s="14" t="s">
        <v>77</v>
      </c>
      <c r="AY830" s="215" t="s">
        <v>144</v>
      </c>
    </row>
    <row r="831" spans="2:51" s="14" customFormat="1" ht="11.25">
      <c r="B831" s="205"/>
      <c r="C831" s="206"/>
      <c r="D831" s="196" t="s">
        <v>159</v>
      </c>
      <c r="E831" s="207" t="s">
        <v>19</v>
      </c>
      <c r="F831" s="208" t="s">
        <v>580</v>
      </c>
      <c r="G831" s="206"/>
      <c r="H831" s="209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159</v>
      </c>
      <c r="AU831" s="215" t="s">
        <v>87</v>
      </c>
      <c r="AV831" s="14" t="s">
        <v>87</v>
      </c>
      <c r="AW831" s="14" t="s">
        <v>37</v>
      </c>
      <c r="AX831" s="14" t="s">
        <v>77</v>
      </c>
      <c r="AY831" s="215" t="s">
        <v>144</v>
      </c>
    </row>
    <row r="832" spans="2:51" s="15" customFormat="1" ht="11.25">
      <c r="B832" s="216"/>
      <c r="C832" s="217"/>
      <c r="D832" s="196" t="s">
        <v>159</v>
      </c>
      <c r="E832" s="218" t="s">
        <v>19</v>
      </c>
      <c r="F832" s="219" t="s">
        <v>165</v>
      </c>
      <c r="G832" s="217"/>
      <c r="H832" s="220">
        <v>10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159</v>
      </c>
      <c r="AU832" s="226" t="s">
        <v>87</v>
      </c>
      <c r="AV832" s="15" t="s">
        <v>155</v>
      </c>
      <c r="AW832" s="15" t="s">
        <v>37</v>
      </c>
      <c r="AX832" s="15" t="s">
        <v>77</v>
      </c>
      <c r="AY832" s="226" t="s">
        <v>144</v>
      </c>
    </row>
    <row r="833" spans="2:51" s="13" customFormat="1" ht="11.25">
      <c r="B833" s="194"/>
      <c r="C833" s="195"/>
      <c r="D833" s="196" t="s">
        <v>159</v>
      </c>
      <c r="E833" s="197" t="s">
        <v>19</v>
      </c>
      <c r="F833" s="198" t="s">
        <v>208</v>
      </c>
      <c r="G833" s="195"/>
      <c r="H833" s="197" t="s">
        <v>19</v>
      </c>
      <c r="I833" s="199"/>
      <c r="J833" s="195"/>
      <c r="K833" s="195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159</v>
      </c>
      <c r="AU833" s="204" t="s">
        <v>87</v>
      </c>
      <c r="AV833" s="13" t="s">
        <v>85</v>
      </c>
      <c r="AW833" s="13" t="s">
        <v>37</v>
      </c>
      <c r="AX833" s="13" t="s">
        <v>77</v>
      </c>
      <c r="AY833" s="204" t="s">
        <v>144</v>
      </c>
    </row>
    <row r="834" spans="2:51" s="14" customFormat="1" ht="11.25">
      <c r="B834" s="205"/>
      <c r="C834" s="206"/>
      <c r="D834" s="196" t="s">
        <v>159</v>
      </c>
      <c r="E834" s="207" t="s">
        <v>19</v>
      </c>
      <c r="F834" s="208" t="s">
        <v>581</v>
      </c>
      <c r="G834" s="206"/>
      <c r="H834" s="209">
        <v>1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159</v>
      </c>
      <c r="AU834" s="215" t="s">
        <v>87</v>
      </c>
      <c r="AV834" s="14" t="s">
        <v>87</v>
      </c>
      <c r="AW834" s="14" t="s">
        <v>37</v>
      </c>
      <c r="AX834" s="14" t="s">
        <v>77</v>
      </c>
      <c r="AY834" s="215" t="s">
        <v>144</v>
      </c>
    </row>
    <row r="835" spans="2:51" s="14" customFormat="1" ht="11.25">
      <c r="B835" s="205"/>
      <c r="C835" s="206"/>
      <c r="D835" s="196" t="s">
        <v>159</v>
      </c>
      <c r="E835" s="207" t="s">
        <v>19</v>
      </c>
      <c r="F835" s="208" t="s">
        <v>582</v>
      </c>
      <c r="G835" s="206"/>
      <c r="H835" s="209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159</v>
      </c>
      <c r="AU835" s="215" t="s">
        <v>87</v>
      </c>
      <c r="AV835" s="14" t="s">
        <v>87</v>
      </c>
      <c r="AW835" s="14" t="s">
        <v>37</v>
      </c>
      <c r="AX835" s="14" t="s">
        <v>77</v>
      </c>
      <c r="AY835" s="215" t="s">
        <v>144</v>
      </c>
    </row>
    <row r="836" spans="2:51" s="14" customFormat="1" ht="11.25">
      <c r="B836" s="205"/>
      <c r="C836" s="206"/>
      <c r="D836" s="196" t="s">
        <v>159</v>
      </c>
      <c r="E836" s="207" t="s">
        <v>19</v>
      </c>
      <c r="F836" s="208" t="s">
        <v>583</v>
      </c>
      <c r="G836" s="206"/>
      <c r="H836" s="209">
        <v>1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159</v>
      </c>
      <c r="AU836" s="215" t="s">
        <v>87</v>
      </c>
      <c r="AV836" s="14" t="s">
        <v>87</v>
      </c>
      <c r="AW836" s="14" t="s">
        <v>37</v>
      </c>
      <c r="AX836" s="14" t="s">
        <v>77</v>
      </c>
      <c r="AY836" s="215" t="s">
        <v>144</v>
      </c>
    </row>
    <row r="837" spans="2:51" s="14" customFormat="1" ht="11.25">
      <c r="B837" s="205"/>
      <c r="C837" s="206"/>
      <c r="D837" s="196" t="s">
        <v>159</v>
      </c>
      <c r="E837" s="207" t="s">
        <v>19</v>
      </c>
      <c r="F837" s="208" t="s">
        <v>584</v>
      </c>
      <c r="G837" s="206"/>
      <c r="H837" s="209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159</v>
      </c>
      <c r="AU837" s="215" t="s">
        <v>87</v>
      </c>
      <c r="AV837" s="14" t="s">
        <v>87</v>
      </c>
      <c r="AW837" s="14" t="s">
        <v>37</v>
      </c>
      <c r="AX837" s="14" t="s">
        <v>77</v>
      </c>
      <c r="AY837" s="215" t="s">
        <v>144</v>
      </c>
    </row>
    <row r="838" spans="2:51" s="14" customFormat="1" ht="11.25">
      <c r="B838" s="205"/>
      <c r="C838" s="206"/>
      <c r="D838" s="196" t="s">
        <v>159</v>
      </c>
      <c r="E838" s="207" t="s">
        <v>19</v>
      </c>
      <c r="F838" s="208" t="s">
        <v>585</v>
      </c>
      <c r="G838" s="206"/>
      <c r="H838" s="209">
        <v>1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159</v>
      </c>
      <c r="AU838" s="215" t="s">
        <v>87</v>
      </c>
      <c r="AV838" s="14" t="s">
        <v>87</v>
      </c>
      <c r="AW838" s="14" t="s">
        <v>37</v>
      </c>
      <c r="AX838" s="14" t="s">
        <v>77</v>
      </c>
      <c r="AY838" s="215" t="s">
        <v>144</v>
      </c>
    </row>
    <row r="839" spans="2:51" s="14" customFormat="1" ht="11.25">
      <c r="B839" s="205"/>
      <c r="C839" s="206"/>
      <c r="D839" s="196" t="s">
        <v>159</v>
      </c>
      <c r="E839" s="207" t="s">
        <v>19</v>
      </c>
      <c r="F839" s="208" t="s">
        <v>586</v>
      </c>
      <c r="G839" s="206"/>
      <c r="H839" s="209">
        <v>1</v>
      </c>
      <c r="I839" s="210"/>
      <c r="J839" s="206"/>
      <c r="K839" s="206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159</v>
      </c>
      <c r="AU839" s="215" t="s">
        <v>87</v>
      </c>
      <c r="AV839" s="14" t="s">
        <v>87</v>
      </c>
      <c r="AW839" s="14" t="s">
        <v>37</v>
      </c>
      <c r="AX839" s="14" t="s">
        <v>77</v>
      </c>
      <c r="AY839" s="215" t="s">
        <v>144</v>
      </c>
    </row>
    <row r="840" spans="2:51" s="14" customFormat="1" ht="11.25">
      <c r="B840" s="205"/>
      <c r="C840" s="206"/>
      <c r="D840" s="196" t="s">
        <v>159</v>
      </c>
      <c r="E840" s="207" t="s">
        <v>19</v>
      </c>
      <c r="F840" s="208" t="s">
        <v>587</v>
      </c>
      <c r="G840" s="206"/>
      <c r="H840" s="209">
        <v>1</v>
      </c>
      <c r="I840" s="210"/>
      <c r="J840" s="206"/>
      <c r="K840" s="206"/>
      <c r="L840" s="211"/>
      <c r="M840" s="212"/>
      <c r="N840" s="213"/>
      <c r="O840" s="213"/>
      <c r="P840" s="213"/>
      <c r="Q840" s="213"/>
      <c r="R840" s="213"/>
      <c r="S840" s="213"/>
      <c r="T840" s="214"/>
      <c r="AT840" s="215" t="s">
        <v>159</v>
      </c>
      <c r="AU840" s="215" t="s">
        <v>87</v>
      </c>
      <c r="AV840" s="14" t="s">
        <v>87</v>
      </c>
      <c r="AW840" s="14" t="s">
        <v>37</v>
      </c>
      <c r="AX840" s="14" t="s">
        <v>77</v>
      </c>
      <c r="AY840" s="215" t="s">
        <v>144</v>
      </c>
    </row>
    <row r="841" spans="2:51" s="14" customFormat="1" ht="11.25">
      <c r="B841" s="205"/>
      <c r="C841" s="206"/>
      <c r="D841" s="196" t="s">
        <v>159</v>
      </c>
      <c r="E841" s="207" t="s">
        <v>19</v>
      </c>
      <c r="F841" s="208" t="s">
        <v>588</v>
      </c>
      <c r="G841" s="206"/>
      <c r="H841" s="209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159</v>
      </c>
      <c r="AU841" s="215" t="s">
        <v>87</v>
      </c>
      <c r="AV841" s="14" t="s">
        <v>87</v>
      </c>
      <c r="AW841" s="14" t="s">
        <v>37</v>
      </c>
      <c r="AX841" s="14" t="s">
        <v>77</v>
      </c>
      <c r="AY841" s="215" t="s">
        <v>144</v>
      </c>
    </row>
    <row r="842" spans="2:51" s="14" customFormat="1" ht="11.25">
      <c r="B842" s="205"/>
      <c r="C842" s="206"/>
      <c r="D842" s="196" t="s">
        <v>159</v>
      </c>
      <c r="E842" s="207" t="s">
        <v>19</v>
      </c>
      <c r="F842" s="208" t="s">
        <v>589</v>
      </c>
      <c r="G842" s="206"/>
      <c r="H842" s="209">
        <v>1</v>
      </c>
      <c r="I842" s="210"/>
      <c r="J842" s="206"/>
      <c r="K842" s="206"/>
      <c r="L842" s="211"/>
      <c r="M842" s="212"/>
      <c r="N842" s="213"/>
      <c r="O842" s="213"/>
      <c r="P842" s="213"/>
      <c r="Q842" s="213"/>
      <c r="R842" s="213"/>
      <c r="S842" s="213"/>
      <c r="T842" s="214"/>
      <c r="AT842" s="215" t="s">
        <v>159</v>
      </c>
      <c r="AU842" s="215" t="s">
        <v>87</v>
      </c>
      <c r="AV842" s="14" t="s">
        <v>87</v>
      </c>
      <c r="AW842" s="14" t="s">
        <v>37</v>
      </c>
      <c r="AX842" s="14" t="s">
        <v>77</v>
      </c>
      <c r="AY842" s="215" t="s">
        <v>144</v>
      </c>
    </row>
    <row r="843" spans="2:51" s="14" customFormat="1" ht="11.25">
      <c r="B843" s="205"/>
      <c r="C843" s="206"/>
      <c r="D843" s="196" t="s">
        <v>159</v>
      </c>
      <c r="E843" s="207" t="s">
        <v>19</v>
      </c>
      <c r="F843" s="208" t="s">
        <v>590</v>
      </c>
      <c r="G843" s="206"/>
      <c r="H843" s="209">
        <v>1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159</v>
      </c>
      <c r="AU843" s="215" t="s">
        <v>87</v>
      </c>
      <c r="AV843" s="14" t="s">
        <v>87</v>
      </c>
      <c r="AW843" s="14" t="s">
        <v>37</v>
      </c>
      <c r="AX843" s="14" t="s">
        <v>77</v>
      </c>
      <c r="AY843" s="215" t="s">
        <v>144</v>
      </c>
    </row>
    <row r="844" spans="2:51" s="15" customFormat="1" ht="11.25">
      <c r="B844" s="216"/>
      <c r="C844" s="217"/>
      <c r="D844" s="196" t="s">
        <v>159</v>
      </c>
      <c r="E844" s="218" t="s">
        <v>19</v>
      </c>
      <c r="F844" s="219" t="s">
        <v>165</v>
      </c>
      <c r="G844" s="217"/>
      <c r="H844" s="220">
        <v>10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159</v>
      </c>
      <c r="AU844" s="226" t="s">
        <v>87</v>
      </c>
      <c r="AV844" s="15" t="s">
        <v>155</v>
      </c>
      <c r="AW844" s="15" t="s">
        <v>37</v>
      </c>
      <c r="AX844" s="15" t="s">
        <v>77</v>
      </c>
      <c r="AY844" s="226" t="s">
        <v>144</v>
      </c>
    </row>
    <row r="845" spans="2:51" s="13" customFormat="1" ht="11.25">
      <c r="B845" s="194"/>
      <c r="C845" s="195"/>
      <c r="D845" s="196" t="s">
        <v>159</v>
      </c>
      <c r="E845" s="197" t="s">
        <v>19</v>
      </c>
      <c r="F845" s="198" t="s">
        <v>229</v>
      </c>
      <c r="G845" s="195"/>
      <c r="H845" s="197" t="s">
        <v>19</v>
      </c>
      <c r="I845" s="199"/>
      <c r="J845" s="195"/>
      <c r="K845" s="195"/>
      <c r="L845" s="200"/>
      <c r="M845" s="201"/>
      <c r="N845" s="202"/>
      <c r="O845" s="202"/>
      <c r="P845" s="202"/>
      <c r="Q845" s="202"/>
      <c r="R845" s="202"/>
      <c r="S845" s="202"/>
      <c r="T845" s="203"/>
      <c r="AT845" s="204" t="s">
        <v>159</v>
      </c>
      <c r="AU845" s="204" t="s">
        <v>87</v>
      </c>
      <c r="AV845" s="13" t="s">
        <v>85</v>
      </c>
      <c r="AW845" s="13" t="s">
        <v>37</v>
      </c>
      <c r="AX845" s="13" t="s">
        <v>77</v>
      </c>
      <c r="AY845" s="204" t="s">
        <v>144</v>
      </c>
    </row>
    <row r="846" spans="2:51" s="14" customFormat="1" ht="11.25">
      <c r="B846" s="205"/>
      <c r="C846" s="206"/>
      <c r="D846" s="196" t="s">
        <v>159</v>
      </c>
      <c r="E846" s="207" t="s">
        <v>19</v>
      </c>
      <c r="F846" s="208" t="s">
        <v>591</v>
      </c>
      <c r="G846" s="206"/>
      <c r="H846" s="209">
        <v>1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159</v>
      </c>
      <c r="AU846" s="215" t="s">
        <v>87</v>
      </c>
      <c r="AV846" s="14" t="s">
        <v>87</v>
      </c>
      <c r="AW846" s="14" t="s">
        <v>37</v>
      </c>
      <c r="AX846" s="14" t="s">
        <v>77</v>
      </c>
      <c r="AY846" s="215" t="s">
        <v>144</v>
      </c>
    </row>
    <row r="847" spans="2:51" s="14" customFormat="1" ht="11.25">
      <c r="B847" s="205"/>
      <c r="C847" s="206"/>
      <c r="D847" s="196" t="s">
        <v>159</v>
      </c>
      <c r="E847" s="207" t="s">
        <v>19</v>
      </c>
      <c r="F847" s="208" t="s">
        <v>592</v>
      </c>
      <c r="G847" s="206"/>
      <c r="H847" s="209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159</v>
      </c>
      <c r="AU847" s="215" t="s">
        <v>87</v>
      </c>
      <c r="AV847" s="14" t="s">
        <v>87</v>
      </c>
      <c r="AW847" s="14" t="s">
        <v>37</v>
      </c>
      <c r="AX847" s="14" t="s">
        <v>77</v>
      </c>
      <c r="AY847" s="215" t="s">
        <v>144</v>
      </c>
    </row>
    <row r="848" spans="2:51" s="14" customFormat="1" ht="11.25">
      <c r="B848" s="205"/>
      <c r="C848" s="206"/>
      <c r="D848" s="196" t="s">
        <v>159</v>
      </c>
      <c r="E848" s="207" t="s">
        <v>19</v>
      </c>
      <c r="F848" s="208" t="s">
        <v>593</v>
      </c>
      <c r="G848" s="206"/>
      <c r="H848" s="209">
        <v>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159</v>
      </c>
      <c r="AU848" s="215" t="s">
        <v>87</v>
      </c>
      <c r="AV848" s="14" t="s">
        <v>87</v>
      </c>
      <c r="AW848" s="14" t="s">
        <v>37</v>
      </c>
      <c r="AX848" s="14" t="s">
        <v>77</v>
      </c>
      <c r="AY848" s="215" t="s">
        <v>144</v>
      </c>
    </row>
    <row r="849" spans="2:51" s="14" customFormat="1" ht="11.25">
      <c r="B849" s="205"/>
      <c r="C849" s="206"/>
      <c r="D849" s="196" t="s">
        <v>159</v>
      </c>
      <c r="E849" s="207" t="s">
        <v>19</v>
      </c>
      <c r="F849" s="208" t="s">
        <v>594</v>
      </c>
      <c r="G849" s="206"/>
      <c r="H849" s="209">
        <v>1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159</v>
      </c>
      <c r="AU849" s="215" t="s">
        <v>87</v>
      </c>
      <c r="AV849" s="14" t="s">
        <v>87</v>
      </c>
      <c r="AW849" s="14" t="s">
        <v>37</v>
      </c>
      <c r="AX849" s="14" t="s">
        <v>77</v>
      </c>
      <c r="AY849" s="215" t="s">
        <v>144</v>
      </c>
    </row>
    <row r="850" spans="2:51" s="14" customFormat="1" ht="11.25">
      <c r="B850" s="205"/>
      <c r="C850" s="206"/>
      <c r="D850" s="196" t="s">
        <v>159</v>
      </c>
      <c r="E850" s="207" t="s">
        <v>19</v>
      </c>
      <c r="F850" s="208" t="s">
        <v>595</v>
      </c>
      <c r="G850" s="206"/>
      <c r="H850" s="209">
        <v>1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159</v>
      </c>
      <c r="AU850" s="215" t="s">
        <v>87</v>
      </c>
      <c r="AV850" s="14" t="s">
        <v>87</v>
      </c>
      <c r="AW850" s="14" t="s">
        <v>37</v>
      </c>
      <c r="AX850" s="14" t="s">
        <v>77</v>
      </c>
      <c r="AY850" s="215" t="s">
        <v>144</v>
      </c>
    </row>
    <row r="851" spans="2:51" s="14" customFormat="1" ht="11.25">
      <c r="B851" s="205"/>
      <c r="C851" s="206"/>
      <c r="D851" s="196" t="s">
        <v>159</v>
      </c>
      <c r="E851" s="207" t="s">
        <v>19</v>
      </c>
      <c r="F851" s="208" t="s">
        <v>596</v>
      </c>
      <c r="G851" s="206"/>
      <c r="H851" s="209">
        <v>1</v>
      </c>
      <c r="I851" s="210"/>
      <c r="J851" s="206"/>
      <c r="K851" s="206"/>
      <c r="L851" s="211"/>
      <c r="M851" s="212"/>
      <c r="N851" s="213"/>
      <c r="O851" s="213"/>
      <c r="P851" s="213"/>
      <c r="Q851" s="213"/>
      <c r="R851" s="213"/>
      <c r="S851" s="213"/>
      <c r="T851" s="214"/>
      <c r="AT851" s="215" t="s">
        <v>159</v>
      </c>
      <c r="AU851" s="215" t="s">
        <v>87</v>
      </c>
      <c r="AV851" s="14" t="s">
        <v>87</v>
      </c>
      <c r="AW851" s="14" t="s">
        <v>37</v>
      </c>
      <c r="AX851" s="14" t="s">
        <v>77</v>
      </c>
      <c r="AY851" s="215" t="s">
        <v>144</v>
      </c>
    </row>
    <row r="852" spans="2:51" s="14" customFormat="1" ht="11.25">
      <c r="B852" s="205"/>
      <c r="C852" s="206"/>
      <c r="D852" s="196" t="s">
        <v>159</v>
      </c>
      <c r="E852" s="207" t="s">
        <v>19</v>
      </c>
      <c r="F852" s="208" t="s">
        <v>597</v>
      </c>
      <c r="G852" s="206"/>
      <c r="H852" s="209">
        <v>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159</v>
      </c>
      <c r="AU852" s="215" t="s">
        <v>87</v>
      </c>
      <c r="AV852" s="14" t="s">
        <v>87</v>
      </c>
      <c r="AW852" s="14" t="s">
        <v>37</v>
      </c>
      <c r="AX852" s="14" t="s">
        <v>77</v>
      </c>
      <c r="AY852" s="215" t="s">
        <v>144</v>
      </c>
    </row>
    <row r="853" spans="2:51" s="14" customFormat="1" ht="11.25">
      <c r="B853" s="205"/>
      <c r="C853" s="206"/>
      <c r="D853" s="196" t="s">
        <v>159</v>
      </c>
      <c r="E853" s="207" t="s">
        <v>19</v>
      </c>
      <c r="F853" s="208" t="s">
        <v>598</v>
      </c>
      <c r="G853" s="206"/>
      <c r="H853" s="209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159</v>
      </c>
      <c r="AU853" s="215" t="s">
        <v>87</v>
      </c>
      <c r="AV853" s="14" t="s">
        <v>87</v>
      </c>
      <c r="AW853" s="14" t="s">
        <v>37</v>
      </c>
      <c r="AX853" s="14" t="s">
        <v>77</v>
      </c>
      <c r="AY853" s="215" t="s">
        <v>144</v>
      </c>
    </row>
    <row r="854" spans="2:51" s="14" customFormat="1" ht="11.25">
      <c r="B854" s="205"/>
      <c r="C854" s="206"/>
      <c r="D854" s="196" t="s">
        <v>159</v>
      </c>
      <c r="E854" s="207" t="s">
        <v>19</v>
      </c>
      <c r="F854" s="208" t="s">
        <v>599</v>
      </c>
      <c r="G854" s="206"/>
      <c r="H854" s="209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159</v>
      </c>
      <c r="AU854" s="215" t="s">
        <v>87</v>
      </c>
      <c r="AV854" s="14" t="s">
        <v>87</v>
      </c>
      <c r="AW854" s="14" t="s">
        <v>37</v>
      </c>
      <c r="AX854" s="14" t="s">
        <v>77</v>
      </c>
      <c r="AY854" s="215" t="s">
        <v>144</v>
      </c>
    </row>
    <row r="855" spans="2:51" s="14" customFormat="1" ht="11.25">
      <c r="B855" s="205"/>
      <c r="C855" s="206"/>
      <c r="D855" s="196" t="s">
        <v>159</v>
      </c>
      <c r="E855" s="207" t="s">
        <v>19</v>
      </c>
      <c r="F855" s="208" t="s">
        <v>600</v>
      </c>
      <c r="G855" s="206"/>
      <c r="H855" s="209">
        <v>1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159</v>
      </c>
      <c r="AU855" s="215" t="s">
        <v>87</v>
      </c>
      <c r="AV855" s="14" t="s">
        <v>87</v>
      </c>
      <c r="AW855" s="14" t="s">
        <v>37</v>
      </c>
      <c r="AX855" s="14" t="s">
        <v>77</v>
      </c>
      <c r="AY855" s="215" t="s">
        <v>144</v>
      </c>
    </row>
    <row r="856" spans="2:51" s="14" customFormat="1" ht="11.25">
      <c r="B856" s="205"/>
      <c r="C856" s="206"/>
      <c r="D856" s="196" t="s">
        <v>159</v>
      </c>
      <c r="E856" s="207" t="s">
        <v>19</v>
      </c>
      <c r="F856" s="208" t="s">
        <v>601</v>
      </c>
      <c r="G856" s="206"/>
      <c r="H856" s="209">
        <v>1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159</v>
      </c>
      <c r="AU856" s="215" t="s">
        <v>87</v>
      </c>
      <c r="AV856" s="14" t="s">
        <v>87</v>
      </c>
      <c r="AW856" s="14" t="s">
        <v>37</v>
      </c>
      <c r="AX856" s="14" t="s">
        <v>77</v>
      </c>
      <c r="AY856" s="215" t="s">
        <v>144</v>
      </c>
    </row>
    <row r="857" spans="2:51" s="15" customFormat="1" ht="11.25">
      <c r="B857" s="216"/>
      <c r="C857" s="217"/>
      <c r="D857" s="196" t="s">
        <v>159</v>
      </c>
      <c r="E857" s="218" t="s">
        <v>19</v>
      </c>
      <c r="F857" s="219" t="s">
        <v>165</v>
      </c>
      <c r="G857" s="217"/>
      <c r="H857" s="220">
        <v>11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159</v>
      </c>
      <c r="AU857" s="226" t="s">
        <v>87</v>
      </c>
      <c r="AV857" s="15" t="s">
        <v>155</v>
      </c>
      <c r="AW857" s="15" t="s">
        <v>37</v>
      </c>
      <c r="AX857" s="15" t="s">
        <v>77</v>
      </c>
      <c r="AY857" s="226" t="s">
        <v>144</v>
      </c>
    </row>
    <row r="858" spans="2:51" s="13" customFormat="1" ht="11.25">
      <c r="B858" s="194"/>
      <c r="C858" s="195"/>
      <c r="D858" s="196" t="s">
        <v>159</v>
      </c>
      <c r="E858" s="197" t="s">
        <v>19</v>
      </c>
      <c r="F858" s="198" t="s">
        <v>252</v>
      </c>
      <c r="G858" s="195"/>
      <c r="H858" s="197" t="s">
        <v>19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159</v>
      </c>
      <c r="AU858" s="204" t="s">
        <v>87</v>
      </c>
      <c r="AV858" s="13" t="s">
        <v>85</v>
      </c>
      <c r="AW858" s="13" t="s">
        <v>37</v>
      </c>
      <c r="AX858" s="13" t="s">
        <v>77</v>
      </c>
      <c r="AY858" s="204" t="s">
        <v>144</v>
      </c>
    </row>
    <row r="859" spans="2:51" s="14" customFormat="1" ht="11.25">
      <c r="B859" s="205"/>
      <c r="C859" s="206"/>
      <c r="D859" s="196" t="s">
        <v>159</v>
      </c>
      <c r="E859" s="207" t="s">
        <v>19</v>
      </c>
      <c r="F859" s="208" t="s">
        <v>602</v>
      </c>
      <c r="G859" s="206"/>
      <c r="H859" s="209">
        <v>1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159</v>
      </c>
      <c r="AU859" s="215" t="s">
        <v>87</v>
      </c>
      <c r="AV859" s="14" t="s">
        <v>87</v>
      </c>
      <c r="AW859" s="14" t="s">
        <v>37</v>
      </c>
      <c r="AX859" s="14" t="s">
        <v>77</v>
      </c>
      <c r="AY859" s="215" t="s">
        <v>144</v>
      </c>
    </row>
    <row r="860" spans="2:51" s="14" customFormat="1" ht="11.25">
      <c r="B860" s="205"/>
      <c r="C860" s="206"/>
      <c r="D860" s="196" t="s">
        <v>159</v>
      </c>
      <c r="E860" s="207" t="s">
        <v>19</v>
      </c>
      <c r="F860" s="208" t="s">
        <v>603</v>
      </c>
      <c r="G860" s="206"/>
      <c r="H860" s="209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159</v>
      </c>
      <c r="AU860" s="215" t="s">
        <v>87</v>
      </c>
      <c r="AV860" s="14" t="s">
        <v>87</v>
      </c>
      <c r="AW860" s="14" t="s">
        <v>37</v>
      </c>
      <c r="AX860" s="14" t="s">
        <v>77</v>
      </c>
      <c r="AY860" s="215" t="s">
        <v>144</v>
      </c>
    </row>
    <row r="861" spans="2:51" s="14" customFormat="1" ht="11.25">
      <c r="B861" s="205"/>
      <c r="C861" s="206"/>
      <c r="D861" s="196" t="s">
        <v>159</v>
      </c>
      <c r="E861" s="207" t="s">
        <v>19</v>
      </c>
      <c r="F861" s="208" t="s">
        <v>604</v>
      </c>
      <c r="G861" s="206"/>
      <c r="H861" s="209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159</v>
      </c>
      <c r="AU861" s="215" t="s">
        <v>87</v>
      </c>
      <c r="AV861" s="14" t="s">
        <v>87</v>
      </c>
      <c r="AW861" s="14" t="s">
        <v>37</v>
      </c>
      <c r="AX861" s="14" t="s">
        <v>77</v>
      </c>
      <c r="AY861" s="215" t="s">
        <v>144</v>
      </c>
    </row>
    <row r="862" spans="2:51" s="14" customFormat="1" ht="11.25">
      <c r="B862" s="205"/>
      <c r="C862" s="206"/>
      <c r="D862" s="196" t="s">
        <v>159</v>
      </c>
      <c r="E862" s="207" t="s">
        <v>19</v>
      </c>
      <c r="F862" s="208" t="s">
        <v>605</v>
      </c>
      <c r="G862" s="206"/>
      <c r="H862" s="209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159</v>
      </c>
      <c r="AU862" s="215" t="s">
        <v>87</v>
      </c>
      <c r="AV862" s="14" t="s">
        <v>87</v>
      </c>
      <c r="AW862" s="14" t="s">
        <v>37</v>
      </c>
      <c r="AX862" s="14" t="s">
        <v>77</v>
      </c>
      <c r="AY862" s="215" t="s">
        <v>144</v>
      </c>
    </row>
    <row r="863" spans="2:51" s="14" customFormat="1" ht="11.25">
      <c r="B863" s="205"/>
      <c r="C863" s="206"/>
      <c r="D863" s="196" t="s">
        <v>159</v>
      </c>
      <c r="E863" s="207" t="s">
        <v>19</v>
      </c>
      <c r="F863" s="208" t="s">
        <v>606</v>
      </c>
      <c r="G863" s="206"/>
      <c r="H863" s="209">
        <v>1</v>
      </c>
      <c r="I863" s="210"/>
      <c r="J863" s="206"/>
      <c r="K863" s="206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159</v>
      </c>
      <c r="AU863" s="215" t="s">
        <v>87</v>
      </c>
      <c r="AV863" s="14" t="s">
        <v>87</v>
      </c>
      <c r="AW863" s="14" t="s">
        <v>37</v>
      </c>
      <c r="AX863" s="14" t="s">
        <v>77</v>
      </c>
      <c r="AY863" s="215" t="s">
        <v>144</v>
      </c>
    </row>
    <row r="864" spans="2:51" s="14" customFormat="1" ht="11.25">
      <c r="B864" s="205"/>
      <c r="C864" s="206"/>
      <c r="D864" s="196" t="s">
        <v>159</v>
      </c>
      <c r="E864" s="207" t="s">
        <v>19</v>
      </c>
      <c r="F864" s="208" t="s">
        <v>607</v>
      </c>
      <c r="G864" s="206"/>
      <c r="H864" s="209">
        <v>1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159</v>
      </c>
      <c r="AU864" s="215" t="s">
        <v>87</v>
      </c>
      <c r="AV864" s="14" t="s">
        <v>87</v>
      </c>
      <c r="AW864" s="14" t="s">
        <v>37</v>
      </c>
      <c r="AX864" s="14" t="s">
        <v>77</v>
      </c>
      <c r="AY864" s="215" t="s">
        <v>144</v>
      </c>
    </row>
    <row r="865" spans="1:65" s="14" customFormat="1" ht="11.25">
      <c r="B865" s="205"/>
      <c r="C865" s="206"/>
      <c r="D865" s="196" t="s">
        <v>159</v>
      </c>
      <c r="E865" s="207" t="s">
        <v>19</v>
      </c>
      <c r="F865" s="208" t="s">
        <v>608</v>
      </c>
      <c r="G865" s="206"/>
      <c r="H865" s="209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159</v>
      </c>
      <c r="AU865" s="215" t="s">
        <v>87</v>
      </c>
      <c r="AV865" s="14" t="s">
        <v>87</v>
      </c>
      <c r="AW865" s="14" t="s">
        <v>37</v>
      </c>
      <c r="AX865" s="14" t="s">
        <v>77</v>
      </c>
      <c r="AY865" s="215" t="s">
        <v>144</v>
      </c>
    </row>
    <row r="866" spans="1:65" s="14" customFormat="1" ht="11.25">
      <c r="B866" s="205"/>
      <c r="C866" s="206"/>
      <c r="D866" s="196" t="s">
        <v>159</v>
      </c>
      <c r="E866" s="207" t="s">
        <v>19</v>
      </c>
      <c r="F866" s="208" t="s">
        <v>609</v>
      </c>
      <c r="G866" s="206"/>
      <c r="H866" s="209">
        <v>1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159</v>
      </c>
      <c r="AU866" s="215" t="s">
        <v>87</v>
      </c>
      <c r="AV866" s="14" t="s">
        <v>87</v>
      </c>
      <c r="AW866" s="14" t="s">
        <v>37</v>
      </c>
      <c r="AX866" s="14" t="s">
        <v>77</v>
      </c>
      <c r="AY866" s="215" t="s">
        <v>144</v>
      </c>
    </row>
    <row r="867" spans="1:65" s="14" customFormat="1" ht="11.25">
      <c r="B867" s="205"/>
      <c r="C867" s="206"/>
      <c r="D867" s="196" t="s">
        <v>159</v>
      </c>
      <c r="E867" s="207" t="s">
        <v>19</v>
      </c>
      <c r="F867" s="208" t="s">
        <v>610</v>
      </c>
      <c r="G867" s="206"/>
      <c r="H867" s="209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159</v>
      </c>
      <c r="AU867" s="215" t="s">
        <v>87</v>
      </c>
      <c r="AV867" s="14" t="s">
        <v>87</v>
      </c>
      <c r="AW867" s="14" t="s">
        <v>37</v>
      </c>
      <c r="AX867" s="14" t="s">
        <v>77</v>
      </c>
      <c r="AY867" s="215" t="s">
        <v>144</v>
      </c>
    </row>
    <row r="868" spans="1:65" s="14" customFormat="1" ht="11.25">
      <c r="B868" s="205"/>
      <c r="C868" s="206"/>
      <c r="D868" s="196" t="s">
        <v>159</v>
      </c>
      <c r="E868" s="207" t="s">
        <v>19</v>
      </c>
      <c r="F868" s="208" t="s">
        <v>611</v>
      </c>
      <c r="G868" s="206"/>
      <c r="H868" s="209">
        <v>1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159</v>
      </c>
      <c r="AU868" s="215" t="s">
        <v>87</v>
      </c>
      <c r="AV868" s="14" t="s">
        <v>87</v>
      </c>
      <c r="AW868" s="14" t="s">
        <v>37</v>
      </c>
      <c r="AX868" s="14" t="s">
        <v>77</v>
      </c>
      <c r="AY868" s="215" t="s">
        <v>144</v>
      </c>
    </row>
    <row r="869" spans="1:65" s="14" customFormat="1" ht="11.25">
      <c r="B869" s="205"/>
      <c r="C869" s="206"/>
      <c r="D869" s="196" t="s">
        <v>159</v>
      </c>
      <c r="E869" s="207" t="s">
        <v>19</v>
      </c>
      <c r="F869" s="208" t="s">
        <v>612</v>
      </c>
      <c r="G869" s="206"/>
      <c r="H869" s="209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159</v>
      </c>
      <c r="AU869" s="215" t="s">
        <v>87</v>
      </c>
      <c r="AV869" s="14" t="s">
        <v>87</v>
      </c>
      <c r="AW869" s="14" t="s">
        <v>37</v>
      </c>
      <c r="AX869" s="14" t="s">
        <v>77</v>
      </c>
      <c r="AY869" s="215" t="s">
        <v>144</v>
      </c>
    </row>
    <row r="870" spans="1:65" s="15" customFormat="1" ht="11.25">
      <c r="B870" s="216"/>
      <c r="C870" s="217"/>
      <c r="D870" s="196" t="s">
        <v>159</v>
      </c>
      <c r="E870" s="218" t="s">
        <v>19</v>
      </c>
      <c r="F870" s="219" t="s">
        <v>165</v>
      </c>
      <c r="G870" s="217"/>
      <c r="H870" s="220">
        <v>11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159</v>
      </c>
      <c r="AU870" s="226" t="s">
        <v>87</v>
      </c>
      <c r="AV870" s="15" t="s">
        <v>155</v>
      </c>
      <c r="AW870" s="15" t="s">
        <v>37</v>
      </c>
      <c r="AX870" s="15" t="s">
        <v>77</v>
      </c>
      <c r="AY870" s="226" t="s">
        <v>144</v>
      </c>
    </row>
    <row r="871" spans="1:65" s="16" customFormat="1" ht="11.25">
      <c r="B871" s="227"/>
      <c r="C871" s="228"/>
      <c r="D871" s="196" t="s">
        <v>159</v>
      </c>
      <c r="E871" s="229" t="s">
        <v>19</v>
      </c>
      <c r="F871" s="230" t="s">
        <v>275</v>
      </c>
      <c r="G871" s="228"/>
      <c r="H871" s="231">
        <v>54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AT871" s="237" t="s">
        <v>159</v>
      </c>
      <c r="AU871" s="237" t="s">
        <v>87</v>
      </c>
      <c r="AV871" s="16" t="s">
        <v>154</v>
      </c>
      <c r="AW871" s="16" t="s">
        <v>37</v>
      </c>
      <c r="AX871" s="16" t="s">
        <v>85</v>
      </c>
      <c r="AY871" s="237" t="s">
        <v>144</v>
      </c>
    </row>
    <row r="872" spans="1:65" s="2" customFormat="1" ht="55.5" customHeight="1">
      <c r="A872" s="37"/>
      <c r="B872" s="38"/>
      <c r="C872" s="176" t="s">
        <v>618</v>
      </c>
      <c r="D872" s="176" t="s">
        <v>149</v>
      </c>
      <c r="E872" s="177" t="s">
        <v>619</v>
      </c>
      <c r="F872" s="178" t="s">
        <v>620</v>
      </c>
      <c r="G872" s="179" t="s">
        <v>519</v>
      </c>
      <c r="H872" s="180">
        <v>0.56100000000000005</v>
      </c>
      <c r="I872" s="181"/>
      <c r="J872" s="182">
        <f>ROUND(I872*H872,2)</f>
        <v>0</v>
      </c>
      <c r="K872" s="178" t="s">
        <v>153</v>
      </c>
      <c r="L872" s="42"/>
      <c r="M872" s="183" t="s">
        <v>19</v>
      </c>
      <c r="N872" s="184" t="s">
        <v>48</v>
      </c>
      <c r="O872" s="67"/>
      <c r="P872" s="185">
        <f>O872*H872</f>
        <v>0</v>
      </c>
      <c r="Q872" s="185">
        <v>0</v>
      </c>
      <c r="R872" s="185">
        <f>Q872*H872</f>
        <v>0</v>
      </c>
      <c r="S872" s="185">
        <v>0</v>
      </c>
      <c r="T872" s="186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7" t="s">
        <v>556</v>
      </c>
      <c r="AT872" s="187" t="s">
        <v>149</v>
      </c>
      <c r="AU872" s="187" t="s">
        <v>87</v>
      </c>
      <c r="AY872" s="20" t="s">
        <v>144</v>
      </c>
      <c r="BE872" s="188">
        <f>IF(N872="základní",J872,0)</f>
        <v>0</v>
      </c>
      <c r="BF872" s="188">
        <f>IF(N872="snížená",J872,0)</f>
        <v>0</v>
      </c>
      <c r="BG872" s="188">
        <f>IF(N872="zákl. přenesená",J872,0)</f>
        <v>0</v>
      </c>
      <c r="BH872" s="188">
        <f>IF(N872="sníž. přenesená",J872,0)</f>
        <v>0</v>
      </c>
      <c r="BI872" s="188">
        <f>IF(N872="nulová",J872,0)</f>
        <v>0</v>
      </c>
      <c r="BJ872" s="20" t="s">
        <v>85</v>
      </c>
      <c r="BK872" s="188">
        <f>ROUND(I872*H872,2)</f>
        <v>0</v>
      </c>
      <c r="BL872" s="20" t="s">
        <v>556</v>
      </c>
      <c r="BM872" s="187" t="s">
        <v>621</v>
      </c>
    </row>
    <row r="873" spans="1:65" s="2" customFormat="1" ht="11.25">
      <c r="A873" s="37"/>
      <c r="B873" s="38"/>
      <c r="C873" s="39"/>
      <c r="D873" s="189" t="s">
        <v>157</v>
      </c>
      <c r="E873" s="39"/>
      <c r="F873" s="190" t="s">
        <v>622</v>
      </c>
      <c r="G873" s="39"/>
      <c r="H873" s="39"/>
      <c r="I873" s="191"/>
      <c r="J873" s="39"/>
      <c r="K873" s="39"/>
      <c r="L873" s="42"/>
      <c r="M873" s="192"/>
      <c r="N873" s="193"/>
      <c r="O873" s="67"/>
      <c r="P873" s="67"/>
      <c r="Q873" s="67"/>
      <c r="R873" s="67"/>
      <c r="S873" s="67"/>
      <c r="T873" s="68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T873" s="20" t="s">
        <v>157</v>
      </c>
      <c r="AU873" s="20" t="s">
        <v>87</v>
      </c>
    </row>
    <row r="874" spans="1:65" s="12" customFormat="1" ht="22.9" customHeight="1">
      <c r="B874" s="160"/>
      <c r="C874" s="161"/>
      <c r="D874" s="162" t="s">
        <v>76</v>
      </c>
      <c r="E874" s="174" t="s">
        <v>623</v>
      </c>
      <c r="F874" s="174" t="s">
        <v>624</v>
      </c>
      <c r="G874" s="161"/>
      <c r="H874" s="161"/>
      <c r="I874" s="164"/>
      <c r="J874" s="175">
        <f>BK874</f>
        <v>0</v>
      </c>
      <c r="K874" s="161"/>
      <c r="L874" s="166"/>
      <c r="M874" s="167"/>
      <c r="N874" s="168"/>
      <c r="O874" s="168"/>
      <c r="P874" s="169">
        <f>SUM(P875:P1451)</f>
        <v>0</v>
      </c>
      <c r="Q874" s="168"/>
      <c r="R874" s="169">
        <f>SUM(R875:R1451)</f>
        <v>7.1217167000000003</v>
      </c>
      <c r="S874" s="168"/>
      <c r="T874" s="170">
        <f>SUM(T875:T1451)</f>
        <v>6.4556431000000005</v>
      </c>
      <c r="AR874" s="171" t="s">
        <v>87</v>
      </c>
      <c r="AT874" s="172" t="s">
        <v>76</v>
      </c>
      <c r="AU874" s="172" t="s">
        <v>85</v>
      </c>
      <c r="AY874" s="171" t="s">
        <v>144</v>
      </c>
      <c r="BK874" s="173">
        <f>SUM(BK875:BK1451)</f>
        <v>0</v>
      </c>
    </row>
    <row r="875" spans="1:65" s="2" customFormat="1" ht="49.15" customHeight="1">
      <c r="A875" s="37"/>
      <c r="B875" s="38"/>
      <c r="C875" s="176" t="s">
        <v>625</v>
      </c>
      <c r="D875" s="176" t="s">
        <v>149</v>
      </c>
      <c r="E875" s="177" t="s">
        <v>626</v>
      </c>
      <c r="F875" s="178" t="s">
        <v>627</v>
      </c>
      <c r="G875" s="179" t="s">
        <v>152</v>
      </c>
      <c r="H875" s="180">
        <v>375.11</v>
      </c>
      <c r="I875" s="181"/>
      <c r="J875" s="182">
        <f>ROUND(I875*H875,2)</f>
        <v>0</v>
      </c>
      <c r="K875" s="178" t="s">
        <v>153</v>
      </c>
      <c r="L875" s="42"/>
      <c r="M875" s="183" t="s">
        <v>19</v>
      </c>
      <c r="N875" s="184" t="s">
        <v>48</v>
      </c>
      <c r="O875" s="67"/>
      <c r="P875" s="185">
        <f>O875*H875</f>
        <v>0</v>
      </c>
      <c r="Q875" s="185">
        <v>0</v>
      </c>
      <c r="R875" s="185">
        <f>Q875*H875</f>
        <v>0</v>
      </c>
      <c r="S875" s="185">
        <v>1.721E-2</v>
      </c>
      <c r="T875" s="186">
        <f>S875*H875</f>
        <v>6.4556431000000005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7" t="s">
        <v>556</v>
      </c>
      <c r="AT875" s="187" t="s">
        <v>149</v>
      </c>
      <c r="AU875" s="187" t="s">
        <v>87</v>
      </c>
      <c r="AY875" s="20" t="s">
        <v>144</v>
      </c>
      <c r="BE875" s="188">
        <f>IF(N875="základní",J875,0)</f>
        <v>0</v>
      </c>
      <c r="BF875" s="188">
        <f>IF(N875="snížená",J875,0)</f>
        <v>0</v>
      </c>
      <c r="BG875" s="188">
        <f>IF(N875="zákl. přenesená",J875,0)</f>
        <v>0</v>
      </c>
      <c r="BH875" s="188">
        <f>IF(N875="sníž. přenesená",J875,0)</f>
        <v>0</v>
      </c>
      <c r="BI875" s="188">
        <f>IF(N875="nulová",J875,0)</f>
        <v>0</v>
      </c>
      <c r="BJ875" s="20" t="s">
        <v>85</v>
      </c>
      <c r="BK875" s="188">
        <f>ROUND(I875*H875,2)</f>
        <v>0</v>
      </c>
      <c r="BL875" s="20" t="s">
        <v>556</v>
      </c>
      <c r="BM875" s="187" t="s">
        <v>628</v>
      </c>
    </row>
    <row r="876" spans="1:65" s="2" customFormat="1" ht="11.25">
      <c r="A876" s="37"/>
      <c r="B876" s="38"/>
      <c r="C876" s="39"/>
      <c r="D876" s="189" t="s">
        <v>157</v>
      </c>
      <c r="E876" s="39"/>
      <c r="F876" s="190" t="s">
        <v>629</v>
      </c>
      <c r="G876" s="39"/>
      <c r="H876" s="39"/>
      <c r="I876" s="191"/>
      <c r="J876" s="39"/>
      <c r="K876" s="39"/>
      <c r="L876" s="42"/>
      <c r="M876" s="192"/>
      <c r="N876" s="193"/>
      <c r="O876" s="67"/>
      <c r="P876" s="67"/>
      <c r="Q876" s="67"/>
      <c r="R876" s="67"/>
      <c r="S876" s="67"/>
      <c r="T876" s="68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T876" s="20" t="s">
        <v>157</v>
      </c>
      <c r="AU876" s="20" t="s">
        <v>87</v>
      </c>
    </row>
    <row r="877" spans="1:65" s="13" customFormat="1" ht="11.25">
      <c r="B877" s="194"/>
      <c r="C877" s="195"/>
      <c r="D877" s="196" t="s">
        <v>159</v>
      </c>
      <c r="E877" s="197" t="s">
        <v>19</v>
      </c>
      <c r="F877" s="198" t="s">
        <v>160</v>
      </c>
      <c r="G877" s="195"/>
      <c r="H877" s="197" t="s">
        <v>19</v>
      </c>
      <c r="I877" s="199"/>
      <c r="J877" s="195"/>
      <c r="K877" s="195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159</v>
      </c>
      <c r="AU877" s="204" t="s">
        <v>87</v>
      </c>
      <c r="AV877" s="13" t="s">
        <v>85</v>
      </c>
      <c r="AW877" s="13" t="s">
        <v>37</v>
      </c>
      <c r="AX877" s="13" t="s">
        <v>77</v>
      </c>
      <c r="AY877" s="204" t="s">
        <v>144</v>
      </c>
    </row>
    <row r="878" spans="1:65" s="14" customFormat="1" ht="11.25">
      <c r="B878" s="205"/>
      <c r="C878" s="206"/>
      <c r="D878" s="196" t="s">
        <v>159</v>
      </c>
      <c r="E878" s="207" t="s">
        <v>19</v>
      </c>
      <c r="F878" s="208" t="s">
        <v>630</v>
      </c>
      <c r="G878" s="206"/>
      <c r="H878" s="209">
        <v>2.72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159</v>
      </c>
      <c r="AU878" s="215" t="s">
        <v>87</v>
      </c>
      <c r="AV878" s="14" t="s">
        <v>87</v>
      </c>
      <c r="AW878" s="14" t="s">
        <v>37</v>
      </c>
      <c r="AX878" s="14" t="s">
        <v>77</v>
      </c>
      <c r="AY878" s="215" t="s">
        <v>144</v>
      </c>
    </row>
    <row r="879" spans="1:65" s="14" customFormat="1" ht="11.25">
      <c r="B879" s="205"/>
      <c r="C879" s="206"/>
      <c r="D879" s="196" t="s">
        <v>159</v>
      </c>
      <c r="E879" s="207" t="s">
        <v>19</v>
      </c>
      <c r="F879" s="208" t="s">
        <v>631</v>
      </c>
      <c r="G879" s="206"/>
      <c r="H879" s="209">
        <v>3.63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159</v>
      </c>
      <c r="AU879" s="215" t="s">
        <v>87</v>
      </c>
      <c r="AV879" s="14" t="s">
        <v>87</v>
      </c>
      <c r="AW879" s="14" t="s">
        <v>37</v>
      </c>
      <c r="AX879" s="14" t="s">
        <v>77</v>
      </c>
      <c r="AY879" s="215" t="s">
        <v>144</v>
      </c>
    </row>
    <row r="880" spans="1:65" s="14" customFormat="1" ht="11.25">
      <c r="B880" s="205"/>
      <c r="C880" s="206"/>
      <c r="D880" s="196" t="s">
        <v>159</v>
      </c>
      <c r="E880" s="207" t="s">
        <v>19</v>
      </c>
      <c r="F880" s="208" t="s">
        <v>632</v>
      </c>
      <c r="G880" s="206"/>
      <c r="H880" s="209">
        <v>3.02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159</v>
      </c>
      <c r="AU880" s="215" t="s">
        <v>87</v>
      </c>
      <c r="AV880" s="14" t="s">
        <v>87</v>
      </c>
      <c r="AW880" s="14" t="s">
        <v>37</v>
      </c>
      <c r="AX880" s="14" t="s">
        <v>77</v>
      </c>
      <c r="AY880" s="215" t="s">
        <v>144</v>
      </c>
    </row>
    <row r="881" spans="2:51" s="14" customFormat="1" ht="11.25">
      <c r="B881" s="205"/>
      <c r="C881" s="206"/>
      <c r="D881" s="196" t="s">
        <v>159</v>
      </c>
      <c r="E881" s="207" t="s">
        <v>19</v>
      </c>
      <c r="F881" s="208" t="s">
        <v>633</v>
      </c>
      <c r="G881" s="206"/>
      <c r="H881" s="209">
        <v>4.42</v>
      </c>
      <c r="I881" s="210"/>
      <c r="J881" s="206"/>
      <c r="K881" s="206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159</v>
      </c>
      <c r="AU881" s="215" t="s">
        <v>87</v>
      </c>
      <c r="AV881" s="14" t="s">
        <v>87</v>
      </c>
      <c r="AW881" s="14" t="s">
        <v>37</v>
      </c>
      <c r="AX881" s="14" t="s">
        <v>77</v>
      </c>
      <c r="AY881" s="215" t="s">
        <v>144</v>
      </c>
    </row>
    <row r="882" spans="2:51" s="15" customFormat="1" ht="11.25">
      <c r="B882" s="216"/>
      <c r="C882" s="217"/>
      <c r="D882" s="196" t="s">
        <v>159</v>
      </c>
      <c r="E882" s="218" t="s">
        <v>19</v>
      </c>
      <c r="F882" s="219" t="s">
        <v>165</v>
      </c>
      <c r="G882" s="217"/>
      <c r="H882" s="220">
        <v>13.79</v>
      </c>
      <c r="I882" s="221"/>
      <c r="J882" s="217"/>
      <c r="K882" s="217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159</v>
      </c>
      <c r="AU882" s="226" t="s">
        <v>87</v>
      </c>
      <c r="AV882" s="15" t="s">
        <v>155</v>
      </c>
      <c r="AW882" s="15" t="s">
        <v>37</v>
      </c>
      <c r="AX882" s="15" t="s">
        <v>77</v>
      </c>
      <c r="AY882" s="226" t="s">
        <v>144</v>
      </c>
    </row>
    <row r="883" spans="2:51" s="13" customFormat="1" ht="11.25">
      <c r="B883" s="194"/>
      <c r="C883" s="195"/>
      <c r="D883" s="196" t="s">
        <v>159</v>
      </c>
      <c r="E883" s="197" t="s">
        <v>19</v>
      </c>
      <c r="F883" s="198" t="s">
        <v>166</v>
      </c>
      <c r="G883" s="195"/>
      <c r="H883" s="197" t="s">
        <v>19</v>
      </c>
      <c r="I883" s="199"/>
      <c r="J883" s="195"/>
      <c r="K883" s="195"/>
      <c r="L883" s="200"/>
      <c r="M883" s="201"/>
      <c r="N883" s="202"/>
      <c r="O883" s="202"/>
      <c r="P883" s="202"/>
      <c r="Q883" s="202"/>
      <c r="R883" s="202"/>
      <c r="S883" s="202"/>
      <c r="T883" s="203"/>
      <c r="AT883" s="204" t="s">
        <v>159</v>
      </c>
      <c r="AU883" s="204" t="s">
        <v>87</v>
      </c>
      <c r="AV883" s="13" t="s">
        <v>85</v>
      </c>
      <c r="AW883" s="13" t="s">
        <v>37</v>
      </c>
      <c r="AX883" s="13" t="s">
        <v>77</v>
      </c>
      <c r="AY883" s="204" t="s">
        <v>144</v>
      </c>
    </row>
    <row r="884" spans="2:51" s="14" customFormat="1" ht="11.25">
      <c r="B884" s="205"/>
      <c r="C884" s="206"/>
      <c r="D884" s="196" t="s">
        <v>159</v>
      </c>
      <c r="E884" s="207" t="s">
        <v>19</v>
      </c>
      <c r="F884" s="208" t="s">
        <v>634</v>
      </c>
      <c r="G884" s="206"/>
      <c r="H884" s="209">
        <v>1.93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159</v>
      </c>
      <c r="AU884" s="215" t="s">
        <v>87</v>
      </c>
      <c r="AV884" s="14" t="s">
        <v>87</v>
      </c>
      <c r="AW884" s="14" t="s">
        <v>37</v>
      </c>
      <c r="AX884" s="14" t="s">
        <v>77</v>
      </c>
      <c r="AY884" s="215" t="s">
        <v>144</v>
      </c>
    </row>
    <row r="885" spans="2:51" s="14" customFormat="1" ht="11.25">
      <c r="B885" s="205"/>
      <c r="C885" s="206"/>
      <c r="D885" s="196" t="s">
        <v>159</v>
      </c>
      <c r="E885" s="207" t="s">
        <v>19</v>
      </c>
      <c r="F885" s="208" t="s">
        <v>635</v>
      </c>
      <c r="G885" s="206"/>
      <c r="H885" s="209">
        <v>3.41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159</v>
      </c>
      <c r="AU885" s="215" t="s">
        <v>87</v>
      </c>
      <c r="AV885" s="14" t="s">
        <v>87</v>
      </c>
      <c r="AW885" s="14" t="s">
        <v>37</v>
      </c>
      <c r="AX885" s="14" t="s">
        <v>77</v>
      </c>
      <c r="AY885" s="215" t="s">
        <v>144</v>
      </c>
    </row>
    <row r="886" spans="2:51" s="14" customFormat="1" ht="11.25">
      <c r="B886" s="205"/>
      <c r="C886" s="206"/>
      <c r="D886" s="196" t="s">
        <v>159</v>
      </c>
      <c r="E886" s="207" t="s">
        <v>19</v>
      </c>
      <c r="F886" s="208" t="s">
        <v>636</v>
      </c>
      <c r="G886" s="206"/>
      <c r="H886" s="209">
        <v>2.73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159</v>
      </c>
      <c r="AU886" s="215" t="s">
        <v>87</v>
      </c>
      <c r="AV886" s="14" t="s">
        <v>87</v>
      </c>
      <c r="AW886" s="14" t="s">
        <v>37</v>
      </c>
      <c r="AX886" s="14" t="s">
        <v>77</v>
      </c>
      <c r="AY886" s="215" t="s">
        <v>144</v>
      </c>
    </row>
    <row r="887" spans="2:51" s="14" customFormat="1" ht="11.25">
      <c r="B887" s="205"/>
      <c r="C887" s="206"/>
      <c r="D887" s="196" t="s">
        <v>159</v>
      </c>
      <c r="E887" s="207" t="s">
        <v>19</v>
      </c>
      <c r="F887" s="208" t="s">
        <v>637</v>
      </c>
      <c r="G887" s="206"/>
      <c r="H887" s="209">
        <v>3.63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159</v>
      </c>
      <c r="AU887" s="215" t="s">
        <v>87</v>
      </c>
      <c r="AV887" s="14" t="s">
        <v>87</v>
      </c>
      <c r="AW887" s="14" t="s">
        <v>37</v>
      </c>
      <c r="AX887" s="14" t="s">
        <v>77</v>
      </c>
      <c r="AY887" s="215" t="s">
        <v>144</v>
      </c>
    </row>
    <row r="888" spans="2:51" s="14" customFormat="1" ht="11.25">
      <c r="B888" s="205"/>
      <c r="C888" s="206"/>
      <c r="D888" s="196" t="s">
        <v>159</v>
      </c>
      <c r="E888" s="207" t="s">
        <v>19</v>
      </c>
      <c r="F888" s="208" t="s">
        <v>638</v>
      </c>
      <c r="G888" s="206"/>
      <c r="H888" s="209">
        <v>3.32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159</v>
      </c>
      <c r="AU888" s="215" t="s">
        <v>87</v>
      </c>
      <c r="AV888" s="14" t="s">
        <v>87</v>
      </c>
      <c r="AW888" s="14" t="s">
        <v>37</v>
      </c>
      <c r="AX888" s="14" t="s">
        <v>77</v>
      </c>
      <c r="AY888" s="215" t="s">
        <v>144</v>
      </c>
    </row>
    <row r="889" spans="2:51" s="14" customFormat="1" ht="11.25">
      <c r="B889" s="205"/>
      <c r="C889" s="206"/>
      <c r="D889" s="196" t="s">
        <v>159</v>
      </c>
      <c r="E889" s="207" t="s">
        <v>19</v>
      </c>
      <c r="F889" s="208" t="s">
        <v>639</v>
      </c>
      <c r="G889" s="206"/>
      <c r="H889" s="209">
        <v>3.33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159</v>
      </c>
      <c r="AU889" s="215" t="s">
        <v>87</v>
      </c>
      <c r="AV889" s="14" t="s">
        <v>87</v>
      </c>
      <c r="AW889" s="14" t="s">
        <v>37</v>
      </c>
      <c r="AX889" s="14" t="s">
        <v>77</v>
      </c>
      <c r="AY889" s="215" t="s">
        <v>144</v>
      </c>
    </row>
    <row r="890" spans="2:51" s="14" customFormat="1" ht="11.25">
      <c r="B890" s="205"/>
      <c r="C890" s="206"/>
      <c r="D890" s="196" t="s">
        <v>159</v>
      </c>
      <c r="E890" s="207" t="s">
        <v>19</v>
      </c>
      <c r="F890" s="208" t="s">
        <v>640</v>
      </c>
      <c r="G890" s="206"/>
      <c r="H890" s="209">
        <v>4.38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159</v>
      </c>
      <c r="AU890" s="215" t="s">
        <v>87</v>
      </c>
      <c r="AV890" s="14" t="s">
        <v>87</v>
      </c>
      <c r="AW890" s="14" t="s">
        <v>37</v>
      </c>
      <c r="AX890" s="14" t="s">
        <v>77</v>
      </c>
      <c r="AY890" s="215" t="s">
        <v>144</v>
      </c>
    </row>
    <row r="891" spans="2:51" s="14" customFormat="1" ht="11.25">
      <c r="B891" s="205"/>
      <c r="C891" s="206"/>
      <c r="D891" s="196" t="s">
        <v>159</v>
      </c>
      <c r="E891" s="207" t="s">
        <v>19</v>
      </c>
      <c r="F891" s="208" t="s">
        <v>641</v>
      </c>
      <c r="G891" s="206"/>
      <c r="H891" s="209">
        <v>3.9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159</v>
      </c>
      <c r="AU891" s="215" t="s">
        <v>87</v>
      </c>
      <c r="AV891" s="14" t="s">
        <v>87</v>
      </c>
      <c r="AW891" s="14" t="s">
        <v>37</v>
      </c>
      <c r="AX891" s="14" t="s">
        <v>77</v>
      </c>
      <c r="AY891" s="215" t="s">
        <v>144</v>
      </c>
    </row>
    <row r="892" spans="2:51" s="14" customFormat="1" ht="11.25">
      <c r="B892" s="205"/>
      <c r="C892" s="206"/>
      <c r="D892" s="196" t="s">
        <v>159</v>
      </c>
      <c r="E892" s="207" t="s">
        <v>19</v>
      </c>
      <c r="F892" s="208" t="s">
        <v>642</v>
      </c>
      <c r="G892" s="206"/>
      <c r="H892" s="209">
        <v>3.68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159</v>
      </c>
      <c r="AU892" s="215" t="s">
        <v>87</v>
      </c>
      <c r="AV892" s="14" t="s">
        <v>87</v>
      </c>
      <c r="AW892" s="14" t="s">
        <v>37</v>
      </c>
      <c r="AX892" s="14" t="s">
        <v>77</v>
      </c>
      <c r="AY892" s="215" t="s">
        <v>144</v>
      </c>
    </row>
    <row r="893" spans="2:51" s="14" customFormat="1" ht="11.25">
      <c r="B893" s="205"/>
      <c r="C893" s="206"/>
      <c r="D893" s="196" t="s">
        <v>159</v>
      </c>
      <c r="E893" s="207" t="s">
        <v>19</v>
      </c>
      <c r="F893" s="208" t="s">
        <v>643</v>
      </c>
      <c r="G893" s="206"/>
      <c r="H893" s="209">
        <v>3.9</v>
      </c>
      <c r="I893" s="210"/>
      <c r="J893" s="206"/>
      <c r="K893" s="206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159</v>
      </c>
      <c r="AU893" s="215" t="s">
        <v>87</v>
      </c>
      <c r="AV893" s="14" t="s">
        <v>87</v>
      </c>
      <c r="AW893" s="14" t="s">
        <v>37</v>
      </c>
      <c r="AX893" s="14" t="s">
        <v>77</v>
      </c>
      <c r="AY893" s="215" t="s">
        <v>144</v>
      </c>
    </row>
    <row r="894" spans="2:51" s="14" customFormat="1" ht="11.25">
      <c r="B894" s="205"/>
      <c r="C894" s="206"/>
      <c r="D894" s="196" t="s">
        <v>159</v>
      </c>
      <c r="E894" s="207" t="s">
        <v>19</v>
      </c>
      <c r="F894" s="208" t="s">
        <v>644</v>
      </c>
      <c r="G894" s="206"/>
      <c r="H894" s="209">
        <v>3.57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159</v>
      </c>
      <c r="AU894" s="215" t="s">
        <v>87</v>
      </c>
      <c r="AV894" s="14" t="s">
        <v>87</v>
      </c>
      <c r="AW894" s="14" t="s">
        <v>37</v>
      </c>
      <c r="AX894" s="14" t="s">
        <v>77</v>
      </c>
      <c r="AY894" s="215" t="s">
        <v>144</v>
      </c>
    </row>
    <row r="895" spans="2:51" s="14" customFormat="1" ht="11.25">
      <c r="B895" s="205"/>
      <c r="C895" s="206"/>
      <c r="D895" s="196" t="s">
        <v>159</v>
      </c>
      <c r="E895" s="207" t="s">
        <v>19</v>
      </c>
      <c r="F895" s="208" t="s">
        <v>645</v>
      </c>
      <c r="G895" s="206"/>
      <c r="H895" s="209">
        <v>3.9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159</v>
      </c>
      <c r="AU895" s="215" t="s">
        <v>87</v>
      </c>
      <c r="AV895" s="14" t="s">
        <v>87</v>
      </c>
      <c r="AW895" s="14" t="s">
        <v>37</v>
      </c>
      <c r="AX895" s="14" t="s">
        <v>77</v>
      </c>
      <c r="AY895" s="215" t="s">
        <v>144</v>
      </c>
    </row>
    <row r="896" spans="2:51" s="14" customFormat="1" ht="11.25">
      <c r="B896" s="205"/>
      <c r="C896" s="206"/>
      <c r="D896" s="196" t="s">
        <v>159</v>
      </c>
      <c r="E896" s="207" t="s">
        <v>19</v>
      </c>
      <c r="F896" s="208" t="s">
        <v>646</v>
      </c>
      <c r="G896" s="206"/>
      <c r="H896" s="209">
        <v>4.38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159</v>
      </c>
      <c r="AU896" s="215" t="s">
        <v>87</v>
      </c>
      <c r="AV896" s="14" t="s">
        <v>87</v>
      </c>
      <c r="AW896" s="14" t="s">
        <v>37</v>
      </c>
      <c r="AX896" s="14" t="s">
        <v>77</v>
      </c>
      <c r="AY896" s="215" t="s">
        <v>144</v>
      </c>
    </row>
    <row r="897" spans="2:51" s="14" customFormat="1" ht="11.25">
      <c r="B897" s="205"/>
      <c r="C897" s="206"/>
      <c r="D897" s="196" t="s">
        <v>159</v>
      </c>
      <c r="E897" s="207" t="s">
        <v>19</v>
      </c>
      <c r="F897" s="208" t="s">
        <v>647</v>
      </c>
      <c r="G897" s="206"/>
      <c r="H897" s="209">
        <v>3.9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159</v>
      </c>
      <c r="AU897" s="215" t="s">
        <v>87</v>
      </c>
      <c r="AV897" s="14" t="s">
        <v>87</v>
      </c>
      <c r="AW897" s="14" t="s">
        <v>37</v>
      </c>
      <c r="AX897" s="14" t="s">
        <v>77</v>
      </c>
      <c r="AY897" s="215" t="s">
        <v>144</v>
      </c>
    </row>
    <row r="898" spans="2:51" s="14" customFormat="1" ht="11.25">
      <c r="B898" s="205"/>
      <c r="C898" s="206"/>
      <c r="D898" s="196" t="s">
        <v>159</v>
      </c>
      <c r="E898" s="207" t="s">
        <v>19</v>
      </c>
      <c r="F898" s="208" t="s">
        <v>648</v>
      </c>
      <c r="G898" s="206"/>
      <c r="H898" s="209">
        <v>3.24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159</v>
      </c>
      <c r="AU898" s="215" t="s">
        <v>87</v>
      </c>
      <c r="AV898" s="14" t="s">
        <v>87</v>
      </c>
      <c r="AW898" s="14" t="s">
        <v>37</v>
      </c>
      <c r="AX898" s="14" t="s">
        <v>77</v>
      </c>
      <c r="AY898" s="215" t="s">
        <v>144</v>
      </c>
    </row>
    <row r="899" spans="2:51" s="14" customFormat="1" ht="11.25">
      <c r="B899" s="205"/>
      <c r="C899" s="206"/>
      <c r="D899" s="196" t="s">
        <v>159</v>
      </c>
      <c r="E899" s="207" t="s">
        <v>19</v>
      </c>
      <c r="F899" s="208" t="s">
        <v>649</v>
      </c>
      <c r="G899" s="206"/>
      <c r="H899" s="209">
        <v>2.99</v>
      </c>
      <c r="I899" s="210"/>
      <c r="J899" s="206"/>
      <c r="K899" s="206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159</v>
      </c>
      <c r="AU899" s="215" t="s">
        <v>87</v>
      </c>
      <c r="AV899" s="14" t="s">
        <v>87</v>
      </c>
      <c r="AW899" s="14" t="s">
        <v>37</v>
      </c>
      <c r="AX899" s="14" t="s">
        <v>77</v>
      </c>
      <c r="AY899" s="215" t="s">
        <v>144</v>
      </c>
    </row>
    <row r="900" spans="2:51" s="14" customFormat="1" ht="11.25">
      <c r="B900" s="205"/>
      <c r="C900" s="206"/>
      <c r="D900" s="196" t="s">
        <v>159</v>
      </c>
      <c r="E900" s="207" t="s">
        <v>19</v>
      </c>
      <c r="F900" s="208" t="s">
        <v>650</v>
      </c>
      <c r="G900" s="206"/>
      <c r="H900" s="209">
        <v>3.02</v>
      </c>
      <c r="I900" s="210"/>
      <c r="J900" s="206"/>
      <c r="K900" s="206"/>
      <c r="L900" s="211"/>
      <c r="M900" s="212"/>
      <c r="N900" s="213"/>
      <c r="O900" s="213"/>
      <c r="P900" s="213"/>
      <c r="Q900" s="213"/>
      <c r="R900" s="213"/>
      <c r="S900" s="213"/>
      <c r="T900" s="214"/>
      <c r="AT900" s="215" t="s">
        <v>159</v>
      </c>
      <c r="AU900" s="215" t="s">
        <v>87</v>
      </c>
      <c r="AV900" s="14" t="s">
        <v>87</v>
      </c>
      <c r="AW900" s="14" t="s">
        <v>37</v>
      </c>
      <c r="AX900" s="14" t="s">
        <v>77</v>
      </c>
      <c r="AY900" s="215" t="s">
        <v>144</v>
      </c>
    </row>
    <row r="901" spans="2:51" s="14" customFormat="1" ht="11.25">
      <c r="B901" s="205"/>
      <c r="C901" s="206"/>
      <c r="D901" s="196" t="s">
        <v>159</v>
      </c>
      <c r="E901" s="207" t="s">
        <v>19</v>
      </c>
      <c r="F901" s="208" t="s">
        <v>651</v>
      </c>
      <c r="G901" s="206"/>
      <c r="H901" s="209">
        <v>4.42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159</v>
      </c>
      <c r="AU901" s="215" t="s">
        <v>87</v>
      </c>
      <c r="AV901" s="14" t="s">
        <v>87</v>
      </c>
      <c r="AW901" s="14" t="s">
        <v>37</v>
      </c>
      <c r="AX901" s="14" t="s">
        <v>77</v>
      </c>
      <c r="AY901" s="215" t="s">
        <v>144</v>
      </c>
    </row>
    <row r="902" spans="2:51" s="14" customFormat="1" ht="11.25">
      <c r="B902" s="205"/>
      <c r="C902" s="206"/>
      <c r="D902" s="196" t="s">
        <v>159</v>
      </c>
      <c r="E902" s="207" t="s">
        <v>19</v>
      </c>
      <c r="F902" s="208" t="s">
        <v>652</v>
      </c>
      <c r="G902" s="206"/>
      <c r="H902" s="209">
        <v>2.88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159</v>
      </c>
      <c r="AU902" s="215" t="s">
        <v>87</v>
      </c>
      <c r="AV902" s="14" t="s">
        <v>87</v>
      </c>
      <c r="AW902" s="14" t="s">
        <v>37</v>
      </c>
      <c r="AX902" s="14" t="s">
        <v>77</v>
      </c>
      <c r="AY902" s="215" t="s">
        <v>144</v>
      </c>
    </row>
    <row r="903" spans="2:51" s="14" customFormat="1" ht="11.25">
      <c r="B903" s="205"/>
      <c r="C903" s="206"/>
      <c r="D903" s="196" t="s">
        <v>159</v>
      </c>
      <c r="E903" s="207" t="s">
        <v>19</v>
      </c>
      <c r="F903" s="208" t="s">
        <v>653</v>
      </c>
      <c r="G903" s="206"/>
      <c r="H903" s="209">
        <v>3.57</v>
      </c>
      <c r="I903" s="210"/>
      <c r="J903" s="206"/>
      <c r="K903" s="206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159</v>
      </c>
      <c r="AU903" s="215" t="s">
        <v>87</v>
      </c>
      <c r="AV903" s="14" t="s">
        <v>87</v>
      </c>
      <c r="AW903" s="14" t="s">
        <v>37</v>
      </c>
      <c r="AX903" s="14" t="s">
        <v>77</v>
      </c>
      <c r="AY903" s="215" t="s">
        <v>144</v>
      </c>
    </row>
    <row r="904" spans="2:51" s="15" customFormat="1" ht="11.25">
      <c r="B904" s="216"/>
      <c r="C904" s="217"/>
      <c r="D904" s="196" t="s">
        <v>159</v>
      </c>
      <c r="E904" s="218" t="s">
        <v>19</v>
      </c>
      <c r="F904" s="219" t="s">
        <v>165</v>
      </c>
      <c r="G904" s="217"/>
      <c r="H904" s="220">
        <v>70.08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159</v>
      </c>
      <c r="AU904" s="226" t="s">
        <v>87</v>
      </c>
      <c r="AV904" s="15" t="s">
        <v>155</v>
      </c>
      <c r="AW904" s="15" t="s">
        <v>37</v>
      </c>
      <c r="AX904" s="15" t="s">
        <v>77</v>
      </c>
      <c r="AY904" s="226" t="s">
        <v>144</v>
      </c>
    </row>
    <row r="905" spans="2:51" s="13" customFormat="1" ht="11.25">
      <c r="B905" s="194"/>
      <c r="C905" s="195"/>
      <c r="D905" s="196" t="s">
        <v>159</v>
      </c>
      <c r="E905" s="197" t="s">
        <v>19</v>
      </c>
      <c r="F905" s="198" t="s">
        <v>187</v>
      </c>
      <c r="G905" s="195"/>
      <c r="H905" s="197" t="s">
        <v>19</v>
      </c>
      <c r="I905" s="199"/>
      <c r="J905" s="195"/>
      <c r="K905" s="195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159</v>
      </c>
      <c r="AU905" s="204" t="s">
        <v>87</v>
      </c>
      <c r="AV905" s="13" t="s">
        <v>85</v>
      </c>
      <c r="AW905" s="13" t="s">
        <v>37</v>
      </c>
      <c r="AX905" s="13" t="s">
        <v>77</v>
      </c>
      <c r="AY905" s="204" t="s">
        <v>144</v>
      </c>
    </row>
    <row r="906" spans="2:51" s="14" customFormat="1" ht="11.25">
      <c r="B906" s="205"/>
      <c r="C906" s="206"/>
      <c r="D906" s="196" t="s">
        <v>159</v>
      </c>
      <c r="E906" s="207" t="s">
        <v>19</v>
      </c>
      <c r="F906" s="208" t="s">
        <v>654</v>
      </c>
      <c r="G906" s="206"/>
      <c r="H906" s="209">
        <v>1.93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159</v>
      </c>
      <c r="AU906" s="215" t="s">
        <v>87</v>
      </c>
      <c r="AV906" s="14" t="s">
        <v>87</v>
      </c>
      <c r="AW906" s="14" t="s">
        <v>37</v>
      </c>
      <c r="AX906" s="14" t="s">
        <v>77</v>
      </c>
      <c r="AY906" s="215" t="s">
        <v>144</v>
      </c>
    </row>
    <row r="907" spans="2:51" s="14" customFormat="1" ht="11.25">
      <c r="B907" s="205"/>
      <c r="C907" s="206"/>
      <c r="D907" s="196" t="s">
        <v>159</v>
      </c>
      <c r="E907" s="207" t="s">
        <v>19</v>
      </c>
      <c r="F907" s="208" t="s">
        <v>655</v>
      </c>
      <c r="G907" s="206"/>
      <c r="H907" s="209">
        <v>3.41</v>
      </c>
      <c r="I907" s="210"/>
      <c r="J907" s="206"/>
      <c r="K907" s="206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159</v>
      </c>
      <c r="AU907" s="215" t="s">
        <v>87</v>
      </c>
      <c r="AV907" s="14" t="s">
        <v>87</v>
      </c>
      <c r="AW907" s="14" t="s">
        <v>37</v>
      </c>
      <c r="AX907" s="14" t="s">
        <v>77</v>
      </c>
      <c r="AY907" s="215" t="s">
        <v>144</v>
      </c>
    </row>
    <row r="908" spans="2:51" s="14" customFormat="1" ht="11.25">
      <c r="B908" s="205"/>
      <c r="C908" s="206"/>
      <c r="D908" s="196" t="s">
        <v>159</v>
      </c>
      <c r="E908" s="207" t="s">
        <v>19</v>
      </c>
      <c r="F908" s="208" t="s">
        <v>656</v>
      </c>
      <c r="G908" s="206"/>
      <c r="H908" s="209">
        <v>2.73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159</v>
      </c>
      <c r="AU908" s="215" t="s">
        <v>87</v>
      </c>
      <c r="AV908" s="14" t="s">
        <v>87</v>
      </c>
      <c r="AW908" s="14" t="s">
        <v>37</v>
      </c>
      <c r="AX908" s="14" t="s">
        <v>77</v>
      </c>
      <c r="AY908" s="215" t="s">
        <v>144</v>
      </c>
    </row>
    <row r="909" spans="2:51" s="14" customFormat="1" ht="11.25">
      <c r="B909" s="205"/>
      <c r="C909" s="206"/>
      <c r="D909" s="196" t="s">
        <v>159</v>
      </c>
      <c r="E909" s="207" t="s">
        <v>19</v>
      </c>
      <c r="F909" s="208" t="s">
        <v>657</v>
      </c>
      <c r="G909" s="206"/>
      <c r="H909" s="209">
        <v>3.63</v>
      </c>
      <c r="I909" s="210"/>
      <c r="J909" s="206"/>
      <c r="K909" s="206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159</v>
      </c>
      <c r="AU909" s="215" t="s">
        <v>87</v>
      </c>
      <c r="AV909" s="14" t="s">
        <v>87</v>
      </c>
      <c r="AW909" s="14" t="s">
        <v>37</v>
      </c>
      <c r="AX909" s="14" t="s">
        <v>77</v>
      </c>
      <c r="AY909" s="215" t="s">
        <v>144</v>
      </c>
    </row>
    <row r="910" spans="2:51" s="14" customFormat="1" ht="11.25">
      <c r="B910" s="205"/>
      <c r="C910" s="206"/>
      <c r="D910" s="196" t="s">
        <v>159</v>
      </c>
      <c r="E910" s="207" t="s">
        <v>19</v>
      </c>
      <c r="F910" s="208" t="s">
        <v>658</v>
      </c>
      <c r="G910" s="206"/>
      <c r="H910" s="209">
        <v>3.32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159</v>
      </c>
      <c r="AU910" s="215" t="s">
        <v>87</v>
      </c>
      <c r="AV910" s="14" t="s">
        <v>87</v>
      </c>
      <c r="AW910" s="14" t="s">
        <v>37</v>
      </c>
      <c r="AX910" s="14" t="s">
        <v>77</v>
      </c>
      <c r="AY910" s="215" t="s">
        <v>144</v>
      </c>
    </row>
    <row r="911" spans="2:51" s="14" customFormat="1" ht="11.25">
      <c r="B911" s="205"/>
      <c r="C911" s="206"/>
      <c r="D911" s="196" t="s">
        <v>159</v>
      </c>
      <c r="E911" s="207" t="s">
        <v>19</v>
      </c>
      <c r="F911" s="208" t="s">
        <v>659</v>
      </c>
      <c r="G911" s="206"/>
      <c r="H911" s="209">
        <v>3.33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159</v>
      </c>
      <c r="AU911" s="215" t="s">
        <v>87</v>
      </c>
      <c r="AV911" s="14" t="s">
        <v>87</v>
      </c>
      <c r="AW911" s="14" t="s">
        <v>37</v>
      </c>
      <c r="AX911" s="14" t="s">
        <v>77</v>
      </c>
      <c r="AY911" s="215" t="s">
        <v>144</v>
      </c>
    </row>
    <row r="912" spans="2:51" s="14" customFormat="1" ht="11.25">
      <c r="B912" s="205"/>
      <c r="C912" s="206"/>
      <c r="D912" s="196" t="s">
        <v>159</v>
      </c>
      <c r="E912" s="207" t="s">
        <v>19</v>
      </c>
      <c r="F912" s="208" t="s">
        <v>660</v>
      </c>
      <c r="G912" s="206"/>
      <c r="H912" s="209">
        <v>4.38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159</v>
      </c>
      <c r="AU912" s="215" t="s">
        <v>87</v>
      </c>
      <c r="AV912" s="14" t="s">
        <v>87</v>
      </c>
      <c r="AW912" s="14" t="s">
        <v>37</v>
      </c>
      <c r="AX912" s="14" t="s">
        <v>77</v>
      </c>
      <c r="AY912" s="215" t="s">
        <v>144</v>
      </c>
    </row>
    <row r="913" spans="2:51" s="14" customFormat="1" ht="11.25">
      <c r="B913" s="205"/>
      <c r="C913" s="206"/>
      <c r="D913" s="196" t="s">
        <v>159</v>
      </c>
      <c r="E913" s="207" t="s">
        <v>19</v>
      </c>
      <c r="F913" s="208" t="s">
        <v>661</v>
      </c>
      <c r="G913" s="206"/>
      <c r="H913" s="209">
        <v>3.9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159</v>
      </c>
      <c r="AU913" s="215" t="s">
        <v>87</v>
      </c>
      <c r="AV913" s="14" t="s">
        <v>87</v>
      </c>
      <c r="AW913" s="14" t="s">
        <v>37</v>
      </c>
      <c r="AX913" s="14" t="s">
        <v>77</v>
      </c>
      <c r="AY913" s="215" t="s">
        <v>144</v>
      </c>
    </row>
    <row r="914" spans="2:51" s="14" customFormat="1" ht="11.25">
      <c r="B914" s="205"/>
      <c r="C914" s="206"/>
      <c r="D914" s="196" t="s">
        <v>159</v>
      </c>
      <c r="E914" s="207" t="s">
        <v>19</v>
      </c>
      <c r="F914" s="208" t="s">
        <v>662</v>
      </c>
      <c r="G914" s="206"/>
      <c r="H914" s="209">
        <v>3.68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159</v>
      </c>
      <c r="AU914" s="215" t="s">
        <v>87</v>
      </c>
      <c r="AV914" s="14" t="s">
        <v>87</v>
      </c>
      <c r="AW914" s="14" t="s">
        <v>37</v>
      </c>
      <c r="AX914" s="14" t="s">
        <v>77</v>
      </c>
      <c r="AY914" s="215" t="s">
        <v>144</v>
      </c>
    </row>
    <row r="915" spans="2:51" s="14" customFormat="1" ht="11.25">
      <c r="B915" s="205"/>
      <c r="C915" s="206"/>
      <c r="D915" s="196" t="s">
        <v>159</v>
      </c>
      <c r="E915" s="207" t="s">
        <v>19</v>
      </c>
      <c r="F915" s="208" t="s">
        <v>663</v>
      </c>
      <c r="G915" s="206"/>
      <c r="H915" s="209">
        <v>3.9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159</v>
      </c>
      <c r="AU915" s="215" t="s">
        <v>87</v>
      </c>
      <c r="AV915" s="14" t="s">
        <v>87</v>
      </c>
      <c r="AW915" s="14" t="s">
        <v>37</v>
      </c>
      <c r="AX915" s="14" t="s">
        <v>77</v>
      </c>
      <c r="AY915" s="215" t="s">
        <v>144</v>
      </c>
    </row>
    <row r="916" spans="2:51" s="14" customFormat="1" ht="11.25">
      <c r="B916" s="205"/>
      <c r="C916" s="206"/>
      <c r="D916" s="196" t="s">
        <v>159</v>
      </c>
      <c r="E916" s="207" t="s">
        <v>19</v>
      </c>
      <c r="F916" s="208" t="s">
        <v>664</v>
      </c>
      <c r="G916" s="206"/>
      <c r="H916" s="209">
        <v>3.57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159</v>
      </c>
      <c r="AU916" s="215" t="s">
        <v>87</v>
      </c>
      <c r="AV916" s="14" t="s">
        <v>87</v>
      </c>
      <c r="AW916" s="14" t="s">
        <v>37</v>
      </c>
      <c r="AX916" s="14" t="s">
        <v>77</v>
      </c>
      <c r="AY916" s="215" t="s">
        <v>144</v>
      </c>
    </row>
    <row r="917" spans="2:51" s="14" customFormat="1" ht="11.25">
      <c r="B917" s="205"/>
      <c r="C917" s="206"/>
      <c r="D917" s="196" t="s">
        <v>159</v>
      </c>
      <c r="E917" s="207" t="s">
        <v>19</v>
      </c>
      <c r="F917" s="208" t="s">
        <v>665</v>
      </c>
      <c r="G917" s="206"/>
      <c r="H917" s="209">
        <v>3.9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159</v>
      </c>
      <c r="AU917" s="215" t="s">
        <v>87</v>
      </c>
      <c r="AV917" s="14" t="s">
        <v>87</v>
      </c>
      <c r="AW917" s="14" t="s">
        <v>37</v>
      </c>
      <c r="AX917" s="14" t="s">
        <v>77</v>
      </c>
      <c r="AY917" s="215" t="s">
        <v>144</v>
      </c>
    </row>
    <row r="918" spans="2:51" s="14" customFormat="1" ht="11.25">
      <c r="B918" s="205"/>
      <c r="C918" s="206"/>
      <c r="D918" s="196" t="s">
        <v>159</v>
      </c>
      <c r="E918" s="207" t="s">
        <v>19</v>
      </c>
      <c r="F918" s="208" t="s">
        <v>666</v>
      </c>
      <c r="G918" s="206"/>
      <c r="H918" s="209">
        <v>4.38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159</v>
      </c>
      <c r="AU918" s="215" t="s">
        <v>87</v>
      </c>
      <c r="AV918" s="14" t="s">
        <v>87</v>
      </c>
      <c r="AW918" s="14" t="s">
        <v>37</v>
      </c>
      <c r="AX918" s="14" t="s">
        <v>77</v>
      </c>
      <c r="AY918" s="215" t="s">
        <v>144</v>
      </c>
    </row>
    <row r="919" spans="2:51" s="14" customFormat="1" ht="11.25">
      <c r="B919" s="205"/>
      <c r="C919" s="206"/>
      <c r="D919" s="196" t="s">
        <v>159</v>
      </c>
      <c r="E919" s="207" t="s">
        <v>19</v>
      </c>
      <c r="F919" s="208" t="s">
        <v>667</v>
      </c>
      <c r="G919" s="206"/>
      <c r="H919" s="209">
        <v>3.9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159</v>
      </c>
      <c r="AU919" s="215" t="s">
        <v>87</v>
      </c>
      <c r="AV919" s="14" t="s">
        <v>87</v>
      </c>
      <c r="AW919" s="14" t="s">
        <v>37</v>
      </c>
      <c r="AX919" s="14" t="s">
        <v>77</v>
      </c>
      <c r="AY919" s="215" t="s">
        <v>144</v>
      </c>
    </row>
    <row r="920" spans="2:51" s="14" customFormat="1" ht="11.25">
      <c r="B920" s="205"/>
      <c r="C920" s="206"/>
      <c r="D920" s="196" t="s">
        <v>159</v>
      </c>
      <c r="E920" s="207" t="s">
        <v>19</v>
      </c>
      <c r="F920" s="208" t="s">
        <v>668</v>
      </c>
      <c r="G920" s="206"/>
      <c r="H920" s="209">
        <v>3.24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159</v>
      </c>
      <c r="AU920" s="215" t="s">
        <v>87</v>
      </c>
      <c r="AV920" s="14" t="s">
        <v>87</v>
      </c>
      <c r="AW920" s="14" t="s">
        <v>37</v>
      </c>
      <c r="AX920" s="14" t="s">
        <v>77</v>
      </c>
      <c r="AY920" s="215" t="s">
        <v>144</v>
      </c>
    </row>
    <row r="921" spans="2:51" s="14" customFormat="1" ht="11.25">
      <c r="B921" s="205"/>
      <c r="C921" s="206"/>
      <c r="D921" s="196" t="s">
        <v>159</v>
      </c>
      <c r="E921" s="207" t="s">
        <v>19</v>
      </c>
      <c r="F921" s="208" t="s">
        <v>669</v>
      </c>
      <c r="G921" s="206"/>
      <c r="H921" s="209">
        <v>2.99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159</v>
      </c>
      <c r="AU921" s="215" t="s">
        <v>87</v>
      </c>
      <c r="AV921" s="14" t="s">
        <v>87</v>
      </c>
      <c r="AW921" s="14" t="s">
        <v>37</v>
      </c>
      <c r="AX921" s="14" t="s">
        <v>77</v>
      </c>
      <c r="AY921" s="215" t="s">
        <v>144</v>
      </c>
    </row>
    <row r="922" spans="2:51" s="14" customFormat="1" ht="11.25">
      <c r="B922" s="205"/>
      <c r="C922" s="206"/>
      <c r="D922" s="196" t="s">
        <v>159</v>
      </c>
      <c r="E922" s="207" t="s">
        <v>19</v>
      </c>
      <c r="F922" s="208" t="s">
        <v>670</v>
      </c>
      <c r="G922" s="206"/>
      <c r="H922" s="209">
        <v>3.02</v>
      </c>
      <c r="I922" s="210"/>
      <c r="J922" s="206"/>
      <c r="K922" s="206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159</v>
      </c>
      <c r="AU922" s="215" t="s">
        <v>87</v>
      </c>
      <c r="AV922" s="14" t="s">
        <v>87</v>
      </c>
      <c r="AW922" s="14" t="s">
        <v>37</v>
      </c>
      <c r="AX922" s="14" t="s">
        <v>77</v>
      </c>
      <c r="AY922" s="215" t="s">
        <v>144</v>
      </c>
    </row>
    <row r="923" spans="2:51" s="14" customFormat="1" ht="11.25">
      <c r="B923" s="205"/>
      <c r="C923" s="206"/>
      <c r="D923" s="196" t="s">
        <v>159</v>
      </c>
      <c r="E923" s="207" t="s">
        <v>19</v>
      </c>
      <c r="F923" s="208" t="s">
        <v>671</v>
      </c>
      <c r="G923" s="206"/>
      <c r="H923" s="209">
        <v>4.42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159</v>
      </c>
      <c r="AU923" s="215" t="s">
        <v>87</v>
      </c>
      <c r="AV923" s="14" t="s">
        <v>87</v>
      </c>
      <c r="AW923" s="14" t="s">
        <v>37</v>
      </c>
      <c r="AX923" s="14" t="s">
        <v>77</v>
      </c>
      <c r="AY923" s="215" t="s">
        <v>144</v>
      </c>
    </row>
    <row r="924" spans="2:51" s="14" customFormat="1" ht="11.25">
      <c r="B924" s="205"/>
      <c r="C924" s="206"/>
      <c r="D924" s="196" t="s">
        <v>159</v>
      </c>
      <c r="E924" s="207" t="s">
        <v>19</v>
      </c>
      <c r="F924" s="208" t="s">
        <v>672</v>
      </c>
      <c r="G924" s="206"/>
      <c r="H924" s="209">
        <v>2.88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159</v>
      </c>
      <c r="AU924" s="215" t="s">
        <v>87</v>
      </c>
      <c r="AV924" s="14" t="s">
        <v>87</v>
      </c>
      <c r="AW924" s="14" t="s">
        <v>37</v>
      </c>
      <c r="AX924" s="14" t="s">
        <v>77</v>
      </c>
      <c r="AY924" s="215" t="s">
        <v>144</v>
      </c>
    </row>
    <row r="925" spans="2:51" s="14" customFormat="1" ht="11.25">
      <c r="B925" s="205"/>
      <c r="C925" s="206"/>
      <c r="D925" s="196" t="s">
        <v>159</v>
      </c>
      <c r="E925" s="207" t="s">
        <v>19</v>
      </c>
      <c r="F925" s="208" t="s">
        <v>673</v>
      </c>
      <c r="G925" s="206"/>
      <c r="H925" s="209">
        <v>3.57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159</v>
      </c>
      <c r="AU925" s="215" t="s">
        <v>87</v>
      </c>
      <c r="AV925" s="14" t="s">
        <v>87</v>
      </c>
      <c r="AW925" s="14" t="s">
        <v>37</v>
      </c>
      <c r="AX925" s="14" t="s">
        <v>77</v>
      </c>
      <c r="AY925" s="215" t="s">
        <v>144</v>
      </c>
    </row>
    <row r="926" spans="2:51" s="15" customFormat="1" ht="11.25">
      <c r="B926" s="216"/>
      <c r="C926" s="217"/>
      <c r="D926" s="196" t="s">
        <v>159</v>
      </c>
      <c r="E926" s="218" t="s">
        <v>19</v>
      </c>
      <c r="F926" s="219" t="s">
        <v>165</v>
      </c>
      <c r="G926" s="217"/>
      <c r="H926" s="220">
        <v>70.08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159</v>
      </c>
      <c r="AU926" s="226" t="s">
        <v>87</v>
      </c>
      <c r="AV926" s="15" t="s">
        <v>155</v>
      </c>
      <c r="AW926" s="15" t="s">
        <v>37</v>
      </c>
      <c r="AX926" s="15" t="s">
        <v>77</v>
      </c>
      <c r="AY926" s="226" t="s">
        <v>144</v>
      </c>
    </row>
    <row r="927" spans="2:51" s="13" customFormat="1" ht="11.25">
      <c r="B927" s="194"/>
      <c r="C927" s="195"/>
      <c r="D927" s="196" t="s">
        <v>159</v>
      </c>
      <c r="E927" s="197" t="s">
        <v>19</v>
      </c>
      <c r="F927" s="198" t="s">
        <v>208</v>
      </c>
      <c r="G927" s="195"/>
      <c r="H927" s="197" t="s">
        <v>19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159</v>
      </c>
      <c r="AU927" s="204" t="s">
        <v>87</v>
      </c>
      <c r="AV927" s="13" t="s">
        <v>85</v>
      </c>
      <c r="AW927" s="13" t="s">
        <v>37</v>
      </c>
      <c r="AX927" s="13" t="s">
        <v>77</v>
      </c>
      <c r="AY927" s="204" t="s">
        <v>144</v>
      </c>
    </row>
    <row r="928" spans="2:51" s="14" customFormat="1" ht="11.25">
      <c r="B928" s="205"/>
      <c r="C928" s="206"/>
      <c r="D928" s="196" t="s">
        <v>159</v>
      </c>
      <c r="E928" s="207" t="s">
        <v>19</v>
      </c>
      <c r="F928" s="208" t="s">
        <v>674</v>
      </c>
      <c r="G928" s="206"/>
      <c r="H928" s="209">
        <v>1.93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159</v>
      </c>
      <c r="AU928" s="215" t="s">
        <v>87</v>
      </c>
      <c r="AV928" s="14" t="s">
        <v>87</v>
      </c>
      <c r="AW928" s="14" t="s">
        <v>37</v>
      </c>
      <c r="AX928" s="14" t="s">
        <v>77</v>
      </c>
      <c r="AY928" s="215" t="s">
        <v>144</v>
      </c>
    </row>
    <row r="929" spans="2:51" s="14" customFormat="1" ht="11.25">
      <c r="B929" s="205"/>
      <c r="C929" s="206"/>
      <c r="D929" s="196" t="s">
        <v>159</v>
      </c>
      <c r="E929" s="207" t="s">
        <v>19</v>
      </c>
      <c r="F929" s="208" t="s">
        <v>675</v>
      </c>
      <c r="G929" s="206"/>
      <c r="H929" s="209">
        <v>3.41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159</v>
      </c>
      <c r="AU929" s="215" t="s">
        <v>87</v>
      </c>
      <c r="AV929" s="14" t="s">
        <v>87</v>
      </c>
      <c r="AW929" s="14" t="s">
        <v>37</v>
      </c>
      <c r="AX929" s="14" t="s">
        <v>77</v>
      </c>
      <c r="AY929" s="215" t="s">
        <v>144</v>
      </c>
    </row>
    <row r="930" spans="2:51" s="14" customFormat="1" ht="11.25">
      <c r="B930" s="205"/>
      <c r="C930" s="206"/>
      <c r="D930" s="196" t="s">
        <v>159</v>
      </c>
      <c r="E930" s="207" t="s">
        <v>19</v>
      </c>
      <c r="F930" s="208" t="s">
        <v>676</v>
      </c>
      <c r="G930" s="206"/>
      <c r="H930" s="209">
        <v>2.73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159</v>
      </c>
      <c r="AU930" s="215" t="s">
        <v>87</v>
      </c>
      <c r="AV930" s="14" t="s">
        <v>87</v>
      </c>
      <c r="AW930" s="14" t="s">
        <v>37</v>
      </c>
      <c r="AX930" s="14" t="s">
        <v>77</v>
      </c>
      <c r="AY930" s="215" t="s">
        <v>144</v>
      </c>
    </row>
    <row r="931" spans="2:51" s="14" customFormat="1" ht="11.25">
      <c r="B931" s="205"/>
      <c r="C931" s="206"/>
      <c r="D931" s="196" t="s">
        <v>159</v>
      </c>
      <c r="E931" s="207" t="s">
        <v>19</v>
      </c>
      <c r="F931" s="208" t="s">
        <v>677</v>
      </c>
      <c r="G931" s="206"/>
      <c r="H931" s="209">
        <v>3.63</v>
      </c>
      <c r="I931" s="210"/>
      <c r="J931" s="206"/>
      <c r="K931" s="206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159</v>
      </c>
      <c r="AU931" s="215" t="s">
        <v>87</v>
      </c>
      <c r="AV931" s="14" t="s">
        <v>87</v>
      </c>
      <c r="AW931" s="14" t="s">
        <v>37</v>
      </c>
      <c r="AX931" s="14" t="s">
        <v>77</v>
      </c>
      <c r="AY931" s="215" t="s">
        <v>144</v>
      </c>
    </row>
    <row r="932" spans="2:51" s="14" customFormat="1" ht="11.25">
      <c r="B932" s="205"/>
      <c r="C932" s="206"/>
      <c r="D932" s="196" t="s">
        <v>159</v>
      </c>
      <c r="E932" s="207" t="s">
        <v>19</v>
      </c>
      <c r="F932" s="208" t="s">
        <v>678</v>
      </c>
      <c r="G932" s="206"/>
      <c r="H932" s="209">
        <v>3.32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159</v>
      </c>
      <c r="AU932" s="215" t="s">
        <v>87</v>
      </c>
      <c r="AV932" s="14" t="s">
        <v>87</v>
      </c>
      <c r="AW932" s="14" t="s">
        <v>37</v>
      </c>
      <c r="AX932" s="14" t="s">
        <v>77</v>
      </c>
      <c r="AY932" s="215" t="s">
        <v>144</v>
      </c>
    </row>
    <row r="933" spans="2:51" s="14" customFormat="1" ht="11.25">
      <c r="B933" s="205"/>
      <c r="C933" s="206"/>
      <c r="D933" s="196" t="s">
        <v>159</v>
      </c>
      <c r="E933" s="207" t="s">
        <v>19</v>
      </c>
      <c r="F933" s="208" t="s">
        <v>679</v>
      </c>
      <c r="G933" s="206"/>
      <c r="H933" s="209">
        <v>3.33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159</v>
      </c>
      <c r="AU933" s="215" t="s">
        <v>87</v>
      </c>
      <c r="AV933" s="14" t="s">
        <v>87</v>
      </c>
      <c r="AW933" s="14" t="s">
        <v>37</v>
      </c>
      <c r="AX933" s="14" t="s">
        <v>77</v>
      </c>
      <c r="AY933" s="215" t="s">
        <v>144</v>
      </c>
    </row>
    <row r="934" spans="2:51" s="14" customFormat="1" ht="11.25">
      <c r="B934" s="205"/>
      <c r="C934" s="206"/>
      <c r="D934" s="196" t="s">
        <v>159</v>
      </c>
      <c r="E934" s="207" t="s">
        <v>19</v>
      </c>
      <c r="F934" s="208" t="s">
        <v>680</v>
      </c>
      <c r="G934" s="206"/>
      <c r="H934" s="209">
        <v>4.38</v>
      </c>
      <c r="I934" s="210"/>
      <c r="J934" s="206"/>
      <c r="K934" s="206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159</v>
      </c>
      <c r="AU934" s="215" t="s">
        <v>87</v>
      </c>
      <c r="AV934" s="14" t="s">
        <v>87</v>
      </c>
      <c r="AW934" s="14" t="s">
        <v>37</v>
      </c>
      <c r="AX934" s="14" t="s">
        <v>77</v>
      </c>
      <c r="AY934" s="215" t="s">
        <v>144</v>
      </c>
    </row>
    <row r="935" spans="2:51" s="14" customFormat="1" ht="11.25">
      <c r="B935" s="205"/>
      <c r="C935" s="206"/>
      <c r="D935" s="196" t="s">
        <v>159</v>
      </c>
      <c r="E935" s="207" t="s">
        <v>19</v>
      </c>
      <c r="F935" s="208" t="s">
        <v>681</v>
      </c>
      <c r="G935" s="206"/>
      <c r="H935" s="209">
        <v>3.9</v>
      </c>
      <c r="I935" s="210"/>
      <c r="J935" s="206"/>
      <c r="K935" s="206"/>
      <c r="L935" s="211"/>
      <c r="M935" s="212"/>
      <c r="N935" s="213"/>
      <c r="O935" s="213"/>
      <c r="P935" s="213"/>
      <c r="Q935" s="213"/>
      <c r="R935" s="213"/>
      <c r="S935" s="213"/>
      <c r="T935" s="214"/>
      <c r="AT935" s="215" t="s">
        <v>159</v>
      </c>
      <c r="AU935" s="215" t="s">
        <v>87</v>
      </c>
      <c r="AV935" s="14" t="s">
        <v>87</v>
      </c>
      <c r="AW935" s="14" t="s">
        <v>37</v>
      </c>
      <c r="AX935" s="14" t="s">
        <v>77</v>
      </c>
      <c r="AY935" s="215" t="s">
        <v>144</v>
      </c>
    </row>
    <row r="936" spans="2:51" s="14" customFormat="1" ht="11.25">
      <c r="B936" s="205"/>
      <c r="C936" s="206"/>
      <c r="D936" s="196" t="s">
        <v>159</v>
      </c>
      <c r="E936" s="207" t="s">
        <v>19</v>
      </c>
      <c r="F936" s="208" t="s">
        <v>682</v>
      </c>
      <c r="G936" s="206"/>
      <c r="H936" s="209">
        <v>3.68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159</v>
      </c>
      <c r="AU936" s="215" t="s">
        <v>87</v>
      </c>
      <c r="AV936" s="14" t="s">
        <v>87</v>
      </c>
      <c r="AW936" s="14" t="s">
        <v>37</v>
      </c>
      <c r="AX936" s="14" t="s">
        <v>77</v>
      </c>
      <c r="AY936" s="215" t="s">
        <v>144</v>
      </c>
    </row>
    <row r="937" spans="2:51" s="14" customFormat="1" ht="11.25">
      <c r="B937" s="205"/>
      <c r="C937" s="206"/>
      <c r="D937" s="196" t="s">
        <v>159</v>
      </c>
      <c r="E937" s="207" t="s">
        <v>19</v>
      </c>
      <c r="F937" s="208" t="s">
        <v>683</v>
      </c>
      <c r="G937" s="206"/>
      <c r="H937" s="209">
        <v>3.9</v>
      </c>
      <c r="I937" s="210"/>
      <c r="J937" s="206"/>
      <c r="K937" s="206"/>
      <c r="L937" s="211"/>
      <c r="M937" s="212"/>
      <c r="N937" s="213"/>
      <c r="O937" s="213"/>
      <c r="P937" s="213"/>
      <c r="Q937" s="213"/>
      <c r="R937" s="213"/>
      <c r="S937" s="213"/>
      <c r="T937" s="214"/>
      <c r="AT937" s="215" t="s">
        <v>159</v>
      </c>
      <c r="AU937" s="215" t="s">
        <v>87</v>
      </c>
      <c r="AV937" s="14" t="s">
        <v>87</v>
      </c>
      <c r="AW937" s="14" t="s">
        <v>37</v>
      </c>
      <c r="AX937" s="14" t="s">
        <v>77</v>
      </c>
      <c r="AY937" s="215" t="s">
        <v>144</v>
      </c>
    </row>
    <row r="938" spans="2:51" s="14" customFormat="1" ht="11.25">
      <c r="B938" s="205"/>
      <c r="C938" s="206"/>
      <c r="D938" s="196" t="s">
        <v>159</v>
      </c>
      <c r="E938" s="207" t="s">
        <v>19</v>
      </c>
      <c r="F938" s="208" t="s">
        <v>684</v>
      </c>
      <c r="G938" s="206"/>
      <c r="H938" s="209">
        <v>3.57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159</v>
      </c>
      <c r="AU938" s="215" t="s">
        <v>87</v>
      </c>
      <c r="AV938" s="14" t="s">
        <v>87</v>
      </c>
      <c r="AW938" s="14" t="s">
        <v>37</v>
      </c>
      <c r="AX938" s="14" t="s">
        <v>77</v>
      </c>
      <c r="AY938" s="215" t="s">
        <v>144</v>
      </c>
    </row>
    <row r="939" spans="2:51" s="14" customFormat="1" ht="11.25">
      <c r="B939" s="205"/>
      <c r="C939" s="206"/>
      <c r="D939" s="196" t="s">
        <v>159</v>
      </c>
      <c r="E939" s="207" t="s">
        <v>19</v>
      </c>
      <c r="F939" s="208" t="s">
        <v>685</v>
      </c>
      <c r="G939" s="206"/>
      <c r="H939" s="209">
        <v>3.9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159</v>
      </c>
      <c r="AU939" s="215" t="s">
        <v>87</v>
      </c>
      <c r="AV939" s="14" t="s">
        <v>87</v>
      </c>
      <c r="AW939" s="14" t="s">
        <v>37</v>
      </c>
      <c r="AX939" s="14" t="s">
        <v>77</v>
      </c>
      <c r="AY939" s="215" t="s">
        <v>144</v>
      </c>
    </row>
    <row r="940" spans="2:51" s="14" customFormat="1" ht="11.25">
      <c r="B940" s="205"/>
      <c r="C940" s="206"/>
      <c r="D940" s="196" t="s">
        <v>159</v>
      </c>
      <c r="E940" s="207" t="s">
        <v>19</v>
      </c>
      <c r="F940" s="208" t="s">
        <v>686</v>
      </c>
      <c r="G940" s="206"/>
      <c r="H940" s="209">
        <v>4.38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159</v>
      </c>
      <c r="AU940" s="215" t="s">
        <v>87</v>
      </c>
      <c r="AV940" s="14" t="s">
        <v>87</v>
      </c>
      <c r="AW940" s="14" t="s">
        <v>37</v>
      </c>
      <c r="AX940" s="14" t="s">
        <v>77</v>
      </c>
      <c r="AY940" s="215" t="s">
        <v>144</v>
      </c>
    </row>
    <row r="941" spans="2:51" s="14" customFormat="1" ht="11.25">
      <c r="B941" s="205"/>
      <c r="C941" s="206"/>
      <c r="D941" s="196" t="s">
        <v>159</v>
      </c>
      <c r="E941" s="207" t="s">
        <v>19</v>
      </c>
      <c r="F941" s="208" t="s">
        <v>687</v>
      </c>
      <c r="G941" s="206"/>
      <c r="H941" s="209">
        <v>3.9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159</v>
      </c>
      <c r="AU941" s="215" t="s">
        <v>87</v>
      </c>
      <c r="AV941" s="14" t="s">
        <v>87</v>
      </c>
      <c r="AW941" s="14" t="s">
        <v>37</v>
      </c>
      <c r="AX941" s="14" t="s">
        <v>77</v>
      </c>
      <c r="AY941" s="215" t="s">
        <v>144</v>
      </c>
    </row>
    <row r="942" spans="2:51" s="14" customFormat="1" ht="11.25">
      <c r="B942" s="205"/>
      <c r="C942" s="206"/>
      <c r="D942" s="196" t="s">
        <v>159</v>
      </c>
      <c r="E942" s="207" t="s">
        <v>19</v>
      </c>
      <c r="F942" s="208" t="s">
        <v>688</v>
      </c>
      <c r="G942" s="206"/>
      <c r="H942" s="209">
        <v>3.24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159</v>
      </c>
      <c r="AU942" s="215" t="s">
        <v>87</v>
      </c>
      <c r="AV942" s="14" t="s">
        <v>87</v>
      </c>
      <c r="AW942" s="14" t="s">
        <v>37</v>
      </c>
      <c r="AX942" s="14" t="s">
        <v>77</v>
      </c>
      <c r="AY942" s="215" t="s">
        <v>144</v>
      </c>
    </row>
    <row r="943" spans="2:51" s="14" customFormat="1" ht="11.25">
      <c r="B943" s="205"/>
      <c r="C943" s="206"/>
      <c r="D943" s="196" t="s">
        <v>159</v>
      </c>
      <c r="E943" s="207" t="s">
        <v>19</v>
      </c>
      <c r="F943" s="208" t="s">
        <v>689</v>
      </c>
      <c r="G943" s="206"/>
      <c r="H943" s="209">
        <v>2.99</v>
      </c>
      <c r="I943" s="210"/>
      <c r="J943" s="206"/>
      <c r="K943" s="206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159</v>
      </c>
      <c r="AU943" s="215" t="s">
        <v>87</v>
      </c>
      <c r="AV943" s="14" t="s">
        <v>87</v>
      </c>
      <c r="AW943" s="14" t="s">
        <v>37</v>
      </c>
      <c r="AX943" s="14" t="s">
        <v>77</v>
      </c>
      <c r="AY943" s="215" t="s">
        <v>144</v>
      </c>
    </row>
    <row r="944" spans="2:51" s="14" customFormat="1" ht="11.25">
      <c r="B944" s="205"/>
      <c r="C944" s="206"/>
      <c r="D944" s="196" t="s">
        <v>159</v>
      </c>
      <c r="E944" s="207" t="s">
        <v>19</v>
      </c>
      <c r="F944" s="208" t="s">
        <v>690</v>
      </c>
      <c r="G944" s="206"/>
      <c r="H944" s="209">
        <v>3.02</v>
      </c>
      <c r="I944" s="210"/>
      <c r="J944" s="206"/>
      <c r="K944" s="206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159</v>
      </c>
      <c r="AU944" s="215" t="s">
        <v>87</v>
      </c>
      <c r="AV944" s="14" t="s">
        <v>87</v>
      </c>
      <c r="AW944" s="14" t="s">
        <v>37</v>
      </c>
      <c r="AX944" s="14" t="s">
        <v>77</v>
      </c>
      <c r="AY944" s="215" t="s">
        <v>144</v>
      </c>
    </row>
    <row r="945" spans="2:51" s="14" customFormat="1" ht="11.25">
      <c r="B945" s="205"/>
      <c r="C945" s="206"/>
      <c r="D945" s="196" t="s">
        <v>159</v>
      </c>
      <c r="E945" s="207" t="s">
        <v>19</v>
      </c>
      <c r="F945" s="208" t="s">
        <v>691</v>
      </c>
      <c r="G945" s="206"/>
      <c r="H945" s="209">
        <v>4.42</v>
      </c>
      <c r="I945" s="210"/>
      <c r="J945" s="206"/>
      <c r="K945" s="206"/>
      <c r="L945" s="211"/>
      <c r="M945" s="212"/>
      <c r="N945" s="213"/>
      <c r="O945" s="213"/>
      <c r="P945" s="213"/>
      <c r="Q945" s="213"/>
      <c r="R945" s="213"/>
      <c r="S945" s="213"/>
      <c r="T945" s="214"/>
      <c r="AT945" s="215" t="s">
        <v>159</v>
      </c>
      <c r="AU945" s="215" t="s">
        <v>87</v>
      </c>
      <c r="AV945" s="14" t="s">
        <v>87</v>
      </c>
      <c r="AW945" s="14" t="s">
        <v>37</v>
      </c>
      <c r="AX945" s="14" t="s">
        <v>77</v>
      </c>
      <c r="AY945" s="215" t="s">
        <v>144</v>
      </c>
    </row>
    <row r="946" spans="2:51" s="14" customFormat="1" ht="11.25">
      <c r="B946" s="205"/>
      <c r="C946" s="206"/>
      <c r="D946" s="196" t="s">
        <v>159</v>
      </c>
      <c r="E946" s="207" t="s">
        <v>19</v>
      </c>
      <c r="F946" s="208" t="s">
        <v>692</v>
      </c>
      <c r="G946" s="206"/>
      <c r="H946" s="209">
        <v>2.88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159</v>
      </c>
      <c r="AU946" s="215" t="s">
        <v>87</v>
      </c>
      <c r="AV946" s="14" t="s">
        <v>87</v>
      </c>
      <c r="AW946" s="14" t="s">
        <v>37</v>
      </c>
      <c r="AX946" s="14" t="s">
        <v>77</v>
      </c>
      <c r="AY946" s="215" t="s">
        <v>144</v>
      </c>
    </row>
    <row r="947" spans="2:51" s="14" customFormat="1" ht="11.25">
      <c r="B947" s="205"/>
      <c r="C947" s="206"/>
      <c r="D947" s="196" t="s">
        <v>159</v>
      </c>
      <c r="E947" s="207" t="s">
        <v>19</v>
      </c>
      <c r="F947" s="208" t="s">
        <v>693</v>
      </c>
      <c r="G947" s="206"/>
      <c r="H947" s="209">
        <v>3.57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159</v>
      </c>
      <c r="AU947" s="215" t="s">
        <v>87</v>
      </c>
      <c r="AV947" s="14" t="s">
        <v>87</v>
      </c>
      <c r="AW947" s="14" t="s">
        <v>37</v>
      </c>
      <c r="AX947" s="14" t="s">
        <v>77</v>
      </c>
      <c r="AY947" s="215" t="s">
        <v>144</v>
      </c>
    </row>
    <row r="948" spans="2:51" s="15" customFormat="1" ht="11.25">
      <c r="B948" s="216"/>
      <c r="C948" s="217"/>
      <c r="D948" s="196" t="s">
        <v>159</v>
      </c>
      <c r="E948" s="218" t="s">
        <v>19</v>
      </c>
      <c r="F948" s="219" t="s">
        <v>165</v>
      </c>
      <c r="G948" s="217"/>
      <c r="H948" s="220">
        <v>70.08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159</v>
      </c>
      <c r="AU948" s="226" t="s">
        <v>87</v>
      </c>
      <c r="AV948" s="15" t="s">
        <v>155</v>
      </c>
      <c r="AW948" s="15" t="s">
        <v>37</v>
      </c>
      <c r="AX948" s="15" t="s">
        <v>77</v>
      </c>
      <c r="AY948" s="226" t="s">
        <v>144</v>
      </c>
    </row>
    <row r="949" spans="2:51" s="13" customFormat="1" ht="11.25">
      <c r="B949" s="194"/>
      <c r="C949" s="195"/>
      <c r="D949" s="196" t="s">
        <v>159</v>
      </c>
      <c r="E949" s="197" t="s">
        <v>19</v>
      </c>
      <c r="F949" s="198" t="s">
        <v>229</v>
      </c>
      <c r="G949" s="195"/>
      <c r="H949" s="197" t="s">
        <v>19</v>
      </c>
      <c r="I949" s="199"/>
      <c r="J949" s="195"/>
      <c r="K949" s="195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159</v>
      </c>
      <c r="AU949" s="204" t="s">
        <v>87</v>
      </c>
      <c r="AV949" s="13" t="s">
        <v>85</v>
      </c>
      <c r="AW949" s="13" t="s">
        <v>37</v>
      </c>
      <c r="AX949" s="13" t="s">
        <v>77</v>
      </c>
      <c r="AY949" s="204" t="s">
        <v>144</v>
      </c>
    </row>
    <row r="950" spans="2:51" s="14" customFormat="1" ht="11.25">
      <c r="B950" s="205"/>
      <c r="C950" s="206"/>
      <c r="D950" s="196" t="s">
        <v>159</v>
      </c>
      <c r="E950" s="207" t="s">
        <v>19</v>
      </c>
      <c r="F950" s="208" t="s">
        <v>694</v>
      </c>
      <c r="G950" s="206"/>
      <c r="H950" s="209">
        <v>1.89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159</v>
      </c>
      <c r="AU950" s="215" t="s">
        <v>87</v>
      </c>
      <c r="AV950" s="14" t="s">
        <v>87</v>
      </c>
      <c r="AW950" s="14" t="s">
        <v>37</v>
      </c>
      <c r="AX950" s="14" t="s">
        <v>77</v>
      </c>
      <c r="AY950" s="215" t="s">
        <v>144</v>
      </c>
    </row>
    <row r="951" spans="2:51" s="14" customFormat="1" ht="11.25">
      <c r="B951" s="205"/>
      <c r="C951" s="206"/>
      <c r="D951" s="196" t="s">
        <v>159</v>
      </c>
      <c r="E951" s="207" t="s">
        <v>19</v>
      </c>
      <c r="F951" s="208" t="s">
        <v>695</v>
      </c>
      <c r="G951" s="206"/>
      <c r="H951" s="209">
        <v>3.57</v>
      </c>
      <c r="I951" s="210"/>
      <c r="J951" s="206"/>
      <c r="K951" s="206"/>
      <c r="L951" s="211"/>
      <c r="M951" s="212"/>
      <c r="N951" s="213"/>
      <c r="O951" s="213"/>
      <c r="P951" s="213"/>
      <c r="Q951" s="213"/>
      <c r="R951" s="213"/>
      <c r="S951" s="213"/>
      <c r="T951" s="214"/>
      <c r="AT951" s="215" t="s">
        <v>159</v>
      </c>
      <c r="AU951" s="215" t="s">
        <v>87</v>
      </c>
      <c r="AV951" s="14" t="s">
        <v>87</v>
      </c>
      <c r="AW951" s="14" t="s">
        <v>37</v>
      </c>
      <c r="AX951" s="14" t="s">
        <v>77</v>
      </c>
      <c r="AY951" s="215" t="s">
        <v>144</v>
      </c>
    </row>
    <row r="952" spans="2:51" s="14" customFormat="1" ht="11.25">
      <c r="B952" s="205"/>
      <c r="C952" s="206"/>
      <c r="D952" s="196" t="s">
        <v>159</v>
      </c>
      <c r="E952" s="207" t="s">
        <v>19</v>
      </c>
      <c r="F952" s="208" t="s">
        <v>696</v>
      </c>
      <c r="G952" s="206"/>
      <c r="H952" s="209">
        <v>1.93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159</v>
      </c>
      <c r="AU952" s="215" t="s">
        <v>87</v>
      </c>
      <c r="AV952" s="14" t="s">
        <v>87</v>
      </c>
      <c r="AW952" s="14" t="s">
        <v>37</v>
      </c>
      <c r="AX952" s="14" t="s">
        <v>77</v>
      </c>
      <c r="AY952" s="215" t="s">
        <v>144</v>
      </c>
    </row>
    <row r="953" spans="2:51" s="14" customFormat="1" ht="11.25">
      <c r="B953" s="205"/>
      <c r="C953" s="206"/>
      <c r="D953" s="196" t="s">
        <v>159</v>
      </c>
      <c r="E953" s="207" t="s">
        <v>19</v>
      </c>
      <c r="F953" s="208" t="s">
        <v>697</v>
      </c>
      <c r="G953" s="206"/>
      <c r="H953" s="209">
        <v>3.41</v>
      </c>
      <c r="I953" s="210"/>
      <c r="J953" s="206"/>
      <c r="K953" s="206"/>
      <c r="L953" s="211"/>
      <c r="M953" s="212"/>
      <c r="N953" s="213"/>
      <c r="O953" s="213"/>
      <c r="P953" s="213"/>
      <c r="Q953" s="213"/>
      <c r="R953" s="213"/>
      <c r="S953" s="213"/>
      <c r="T953" s="214"/>
      <c r="AT953" s="215" t="s">
        <v>159</v>
      </c>
      <c r="AU953" s="215" t="s">
        <v>87</v>
      </c>
      <c r="AV953" s="14" t="s">
        <v>87</v>
      </c>
      <c r="AW953" s="14" t="s">
        <v>37</v>
      </c>
      <c r="AX953" s="14" t="s">
        <v>77</v>
      </c>
      <c r="AY953" s="215" t="s">
        <v>144</v>
      </c>
    </row>
    <row r="954" spans="2:51" s="14" customFormat="1" ht="11.25">
      <c r="B954" s="205"/>
      <c r="C954" s="206"/>
      <c r="D954" s="196" t="s">
        <v>159</v>
      </c>
      <c r="E954" s="207" t="s">
        <v>19</v>
      </c>
      <c r="F954" s="208" t="s">
        <v>698</v>
      </c>
      <c r="G954" s="206"/>
      <c r="H954" s="209">
        <v>2.73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159</v>
      </c>
      <c r="AU954" s="215" t="s">
        <v>87</v>
      </c>
      <c r="AV954" s="14" t="s">
        <v>87</v>
      </c>
      <c r="AW954" s="14" t="s">
        <v>37</v>
      </c>
      <c r="AX954" s="14" t="s">
        <v>77</v>
      </c>
      <c r="AY954" s="215" t="s">
        <v>144</v>
      </c>
    </row>
    <row r="955" spans="2:51" s="14" customFormat="1" ht="11.25">
      <c r="B955" s="205"/>
      <c r="C955" s="206"/>
      <c r="D955" s="196" t="s">
        <v>159</v>
      </c>
      <c r="E955" s="207" t="s">
        <v>19</v>
      </c>
      <c r="F955" s="208" t="s">
        <v>699</v>
      </c>
      <c r="G955" s="206"/>
      <c r="H955" s="209">
        <v>3.63</v>
      </c>
      <c r="I955" s="210"/>
      <c r="J955" s="206"/>
      <c r="K955" s="206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159</v>
      </c>
      <c r="AU955" s="215" t="s">
        <v>87</v>
      </c>
      <c r="AV955" s="14" t="s">
        <v>87</v>
      </c>
      <c r="AW955" s="14" t="s">
        <v>37</v>
      </c>
      <c r="AX955" s="14" t="s">
        <v>77</v>
      </c>
      <c r="AY955" s="215" t="s">
        <v>144</v>
      </c>
    </row>
    <row r="956" spans="2:51" s="14" customFormat="1" ht="11.25">
      <c r="B956" s="205"/>
      <c r="C956" s="206"/>
      <c r="D956" s="196" t="s">
        <v>159</v>
      </c>
      <c r="E956" s="207" t="s">
        <v>19</v>
      </c>
      <c r="F956" s="208" t="s">
        <v>700</v>
      </c>
      <c r="G956" s="206"/>
      <c r="H956" s="209">
        <v>3.32</v>
      </c>
      <c r="I956" s="210"/>
      <c r="J956" s="206"/>
      <c r="K956" s="206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159</v>
      </c>
      <c r="AU956" s="215" t="s">
        <v>87</v>
      </c>
      <c r="AV956" s="14" t="s">
        <v>87</v>
      </c>
      <c r="AW956" s="14" t="s">
        <v>37</v>
      </c>
      <c r="AX956" s="14" t="s">
        <v>77</v>
      </c>
      <c r="AY956" s="215" t="s">
        <v>144</v>
      </c>
    </row>
    <row r="957" spans="2:51" s="14" customFormat="1" ht="11.25">
      <c r="B957" s="205"/>
      <c r="C957" s="206"/>
      <c r="D957" s="196" t="s">
        <v>159</v>
      </c>
      <c r="E957" s="207" t="s">
        <v>19</v>
      </c>
      <c r="F957" s="208" t="s">
        <v>701</v>
      </c>
      <c r="G957" s="206"/>
      <c r="H957" s="209">
        <v>3.33</v>
      </c>
      <c r="I957" s="210"/>
      <c r="J957" s="206"/>
      <c r="K957" s="206"/>
      <c r="L957" s="211"/>
      <c r="M957" s="212"/>
      <c r="N957" s="213"/>
      <c r="O957" s="213"/>
      <c r="P957" s="213"/>
      <c r="Q957" s="213"/>
      <c r="R957" s="213"/>
      <c r="S957" s="213"/>
      <c r="T957" s="214"/>
      <c r="AT957" s="215" t="s">
        <v>159</v>
      </c>
      <c r="AU957" s="215" t="s">
        <v>87</v>
      </c>
      <c r="AV957" s="14" t="s">
        <v>87</v>
      </c>
      <c r="AW957" s="14" t="s">
        <v>37</v>
      </c>
      <c r="AX957" s="14" t="s">
        <v>77</v>
      </c>
      <c r="AY957" s="215" t="s">
        <v>144</v>
      </c>
    </row>
    <row r="958" spans="2:51" s="14" customFormat="1" ht="11.25">
      <c r="B958" s="205"/>
      <c r="C958" s="206"/>
      <c r="D958" s="196" t="s">
        <v>159</v>
      </c>
      <c r="E958" s="207" t="s">
        <v>19</v>
      </c>
      <c r="F958" s="208" t="s">
        <v>702</v>
      </c>
      <c r="G958" s="206"/>
      <c r="H958" s="209">
        <v>4.38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159</v>
      </c>
      <c r="AU958" s="215" t="s">
        <v>87</v>
      </c>
      <c r="AV958" s="14" t="s">
        <v>87</v>
      </c>
      <c r="AW958" s="14" t="s">
        <v>37</v>
      </c>
      <c r="AX958" s="14" t="s">
        <v>77</v>
      </c>
      <c r="AY958" s="215" t="s">
        <v>144</v>
      </c>
    </row>
    <row r="959" spans="2:51" s="14" customFormat="1" ht="11.25">
      <c r="B959" s="205"/>
      <c r="C959" s="206"/>
      <c r="D959" s="196" t="s">
        <v>159</v>
      </c>
      <c r="E959" s="207" t="s">
        <v>19</v>
      </c>
      <c r="F959" s="208" t="s">
        <v>703</v>
      </c>
      <c r="G959" s="206"/>
      <c r="H959" s="209">
        <v>3.9</v>
      </c>
      <c r="I959" s="210"/>
      <c r="J959" s="206"/>
      <c r="K959" s="206"/>
      <c r="L959" s="211"/>
      <c r="M959" s="212"/>
      <c r="N959" s="213"/>
      <c r="O959" s="213"/>
      <c r="P959" s="213"/>
      <c r="Q959" s="213"/>
      <c r="R959" s="213"/>
      <c r="S959" s="213"/>
      <c r="T959" s="214"/>
      <c r="AT959" s="215" t="s">
        <v>159</v>
      </c>
      <c r="AU959" s="215" t="s">
        <v>87</v>
      </c>
      <c r="AV959" s="14" t="s">
        <v>87</v>
      </c>
      <c r="AW959" s="14" t="s">
        <v>37</v>
      </c>
      <c r="AX959" s="14" t="s">
        <v>77</v>
      </c>
      <c r="AY959" s="215" t="s">
        <v>144</v>
      </c>
    </row>
    <row r="960" spans="2:51" s="14" customFormat="1" ht="11.25">
      <c r="B960" s="205"/>
      <c r="C960" s="206"/>
      <c r="D960" s="196" t="s">
        <v>159</v>
      </c>
      <c r="E960" s="207" t="s">
        <v>19</v>
      </c>
      <c r="F960" s="208" t="s">
        <v>704</v>
      </c>
      <c r="G960" s="206"/>
      <c r="H960" s="209">
        <v>3.68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159</v>
      </c>
      <c r="AU960" s="215" t="s">
        <v>87</v>
      </c>
      <c r="AV960" s="14" t="s">
        <v>87</v>
      </c>
      <c r="AW960" s="14" t="s">
        <v>37</v>
      </c>
      <c r="AX960" s="14" t="s">
        <v>77</v>
      </c>
      <c r="AY960" s="215" t="s">
        <v>144</v>
      </c>
    </row>
    <row r="961" spans="2:51" s="14" customFormat="1" ht="11.25">
      <c r="B961" s="205"/>
      <c r="C961" s="206"/>
      <c r="D961" s="196" t="s">
        <v>159</v>
      </c>
      <c r="E961" s="207" t="s">
        <v>19</v>
      </c>
      <c r="F961" s="208" t="s">
        <v>705</v>
      </c>
      <c r="G961" s="206"/>
      <c r="H961" s="209">
        <v>3.9</v>
      </c>
      <c r="I961" s="210"/>
      <c r="J961" s="206"/>
      <c r="K961" s="206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159</v>
      </c>
      <c r="AU961" s="215" t="s">
        <v>87</v>
      </c>
      <c r="AV961" s="14" t="s">
        <v>87</v>
      </c>
      <c r="AW961" s="14" t="s">
        <v>37</v>
      </c>
      <c r="AX961" s="14" t="s">
        <v>77</v>
      </c>
      <c r="AY961" s="215" t="s">
        <v>144</v>
      </c>
    </row>
    <row r="962" spans="2:51" s="14" customFormat="1" ht="11.25">
      <c r="B962" s="205"/>
      <c r="C962" s="206"/>
      <c r="D962" s="196" t="s">
        <v>159</v>
      </c>
      <c r="E962" s="207" t="s">
        <v>19</v>
      </c>
      <c r="F962" s="208" t="s">
        <v>706</v>
      </c>
      <c r="G962" s="206"/>
      <c r="H962" s="209">
        <v>3.57</v>
      </c>
      <c r="I962" s="210"/>
      <c r="J962" s="206"/>
      <c r="K962" s="206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159</v>
      </c>
      <c r="AU962" s="215" t="s">
        <v>87</v>
      </c>
      <c r="AV962" s="14" t="s">
        <v>87</v>
      </c>
      <c r="AW962" s="14" t="s">
        <v>37</v>
      </c>
      <c r="AX962" s="14" t="s">
        <v>77</v>
      </c>
      <c r="AY962" s="215" t="s">
        <v>144</v>
      </c>
    </row>
    <row r="963" spans="2:51" s="14" customFormat="1" ht="11.25">
      <c r="B963" s="205"/>
      <c r="C963" s="206"/>
      <c r="D963" s="196" t="s">
        <v>159</v>
      </c>
      <c r="E963" s="207" t="s">
        <v>19</v>
      </c>
      <c r="F963" s="208" t="s">
        <v>707</v>
      </c>
      <c r="G963" s="206"/>
      <c r="H963" s="209">
        <v>3.9</v>
      </c>
      <c r="I963" s="210"/>
      <c r="J963" s="206"/>
      <c r="K963" s="206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159</v>
      </c>
      <c r="AU963" s="215" t="s">
        <v>87</v>
      </c>
      <c r="AV963" s="14" t="s">
        <v>87</v>
      </c>
      <c r="AW963" s="14" t="s">
        <v>37</v>
      </c>
      <c r="AX963" s="14" t="s">
        <v>77</v>
      </c>
      <c r="AY963" s="215" t="s">
        <v>144</v>
      </c>
    </row>
    <row r="964" spans="2:51" s="14" customFormat="1" ht="11.25">
      <c r="B964" s="205"/>
      <c r="C964" s="206"/>
      <c r="D964" s="196" t="s">
        <v>159</v>
      </c>
      <c r="E964" s="207" t="s">
        <v>19</v>
      </c>
      <c r="F964" s="208" t="s">
        <v>708</v>
      </c>
      <c r="G964" s="206"/>
      <c r="H964" s="209">
        <v>4.38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159</v>
      </c>
      <c r="AU964" s="215" t="s">
        <v>87</v>
      </c>
      <c r="AV964" s="14" t="s">
        <v>87</v>
      </c>
      <c r="AW964" s="14" t="s">
        <v>37</v>
      </c>
      <c r="AX964" s="14" t="s">
        <v>77</v>
      </c>
      <c r="AY964" s="215" t="s">
        <v>144</v>
      </c>
    </row>
    <row r="965" spans="2:51" s="14" customFormat="1" ht="11.25">
      <c r="B965" s="205"/>
      <c r="C965" s="206"/>
      <c r="D965" s="196" t="s">
        <v>159</v>
      </c>
      <c r="E965" s="207" t="s">
        <v>19</v>
      </c>
      <c r="F965" s="208" t="s">
        <v>709</v>
      </c>
      <c r="G965" s="206"/>
      <c r="H965" s="209">
        <v>3.9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159</v>
      </c>
      <c r="AU965" s="215" t="s">
        <v>87</v>
      </c>
      <c r="AV965" s="14" t="s">
        <v>87</v>
      </c>
      <c r="AW965" s="14" t="s">
        <v>37</v>
      </c>
      <c r="AX965" s="14" t="s">
        <v>77</v>
      </c>
      <c r="AY965" s="215" t="s">
        <v>144</v>
      </c>
    </row>
    <row r="966" spans="2:51" s="14" customFormat="1" ht="11.25">
      <c r="B966" s="205"/>
      <c r="C966" s="206"/>
      <c r="D966" s="196" t="s">
        <v>159</v>
      </c>
      <c r="E966" s="207" t="s">
        <v>19</v>
      </c>
      <c r="F966" s="208" t="s">
        <v>710</v>
      </c>
      <c r="G966" s="206"/>
      <c r="H966" s="209">
        <v>3.24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159</v>
      </c>
      <c r="AU966" s="215" t="s">
        <v>87</v>
      </c>
      <c r="AV966" s="14" t="s">
        <v>87</v>
      </c>
      <c r="AW966" s="14" t="s">
        <v>37</v>
      </c>
      <c r="AX966" s="14" t="s">
        <v>77</v>
      </c>
      <c r="AY966" s="215" t="s">
        <v>144</v>
      </c>
    </row>
    <row r="967" spans="2:51" s="14" customFormat="1" ht="11.25">
      <c r="B967" s="205"/>
      <c r="C967" s="206"/>
      <c r="D967" s="196" t="s">
        <v>159</v>
      </c>
      <c r="E967" s="207" t="s">
        <v>19</v>
      </c>
      <c r="F967" s="208" t="s">
        <v>711</v>
      </c>
      <c r="G967" s="206"/>
      <c r="H967" s="209">
        <v>2.99</v>
      </c>
      <c r="I967" s="210"/>
      <c r="J967" s="206"/>
      <c r="K967" s="206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159</v>
      </c>
      <c r="AU967" s="215" t="s">
        <v>87</v>
      </c>
      <c r="AV967" s="14" t="s">
        <v>87</v>
      </c>
      <c r="AW967" s="14" t="s">
        <v>37</v>
      </c>
      <c r="AX967" s="14" t="s">
        <v>77</v>
      </c>
      <c r="AY967" s="215" t="s">
        <v>144</v>
      </c>
    </row>
    <row r="968" spans="2:51" s="14" customFormat="1" ht="11.25">
      <c r="B968" s="205"/>
      <c r="C968" s="206"/>
      <c r="D968" s="196" t="s">
        <v>159</v>
      </c>
      <c r="E968" s="207" t="s">
        <v>19</v>
      </c>
      <c r="F968" s="208" t="s">
        <v>712</v>
      </c>
      <c r="G968" s="206"/>
      <c r="H968" s="209">
        <v>3.02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159</v>
      </c>
      <c r="AU968" s="215" t="s">
        <v>87</v>
      </c>
      <c r="AV968" s="14" t="s">
        <v>87</v>
      </c>
      <c r="AW968" s="14" t="s">
        <v>37</v>
      </c>
      <c r="AX968" s="14" t="s">
        <v>77</v>
      </c>
      <c r="AY968" s="215" t="s">
        <v>144</v>
      </c>
    </row>
    <row r="969" spans="2:51" s="14" customFormat="1" ht="11.25">
      <c r="B969" s="205"/>
      <c r="C969" s="206"/>
      <c r="D969" s="196" t="s">
        <v>159</v>
      </c>
      <c r="E969" s="207" t="s">
        <v>19</v>
      </c>
      <c r="F969" s="208" t="s">
        <v>713</v>
      </c>
      <c r="G969" s="206"/>
      <c r="H969" s="209">
        <v>4.42</v>
      </c>
      <c r="I969" s="210"/>
      <c r="J969" s="206"/>
      <c r="K969" s="206"/>
      <c r="L969" s="211"/>
      <c r="M969" s="212"/>
      <c r="N969" s="213"/>
      <c r="O969" s="213"/>
      <c r="P969" s="213"/>
      <c r="Q969" s="213"/>
      <c r="R969" s="213"/>
      <c r="S969" s="213"/>
      <c r="T969" s="214"/>
      <c r="AT969" s="215" t="s">
        <v>159</v>
      </c>
      <c r="AU969" s="215" t="s">
        <v>87</v>
      </c>
      <c r="AV969" s="14" t="s">
        <v>87</v>
      </c>
      <c r="AW969" s="14" t="s">
        <v>37</v>
      </c>
      <c r="AX969" s="14" t="s">
        <v>77</v>
      </c>
      <c r="AY969" s="215" t="s">
        <v>144</v>
      </c>
    </row>
    <row r="970" spans="2:51" s="14" customFormat="1" ht="11.25">
      <c r="B970" s="205"/>
      <c r="C970" s="206"/>
      <c r="D970" s="196" t="s">
        <v>159</v>
      </c>
      <c r="E970" s="207" t="s">
        <v>19</v>
      </c>
      <c r="F970" s="208" t="s">
        <v>714</v>
      </c>
      <c r="G970" s="206"/>
      <c r="H970" s="209">
        <v>2.88</v>
      </c>
      <c r="I970" s="210"/>
      <c r="J970" s="206"/>
      <c r="K970" s="206"/>
      <c r="L970" s="211"/>
      <c r="M970" s="212"/>
      <c r="N970" s="213"/>
      <c r="O970" s="213"/>
      <c r="P970" s="213"/>
      <c r="Q970" s="213"/>
      <c r="R970" s="213"/>
      <c r="S970" s="213"/>
      <c r="T970" s="214"/>
      <c r="AT970" s="215" t="s">
        <v>159</v>
      </c>
      <c r="AU970" s="215" t="s">
        <v>87</v>
      </c>
      <c r="AV970" s="14" t="s">
        <v>87</v>
      </c>
      <c r="AW970" s="14" t="s">
        <v>37</v>
      </c>
      <c r="AX970" s="14" t="s">
        <v>77</v>
      </c>
      <c r="AY970" s="215" t="s">
        <v>144</v>
      </c>
    </row>
    <row r="971" spans="2:51" s="14" customFormat="1" ht="11.25">
      <c r="B971" s="205"/>
      <c r="C971" s="206"/>
      <c r="D971" s="196" t="s">
        <v>159</v>
      </c>
      <c r="E971" s="207" t="s">
        <v>19</v>
      </c>
      <c r="F971" s="208" t="s">
        <v>715</v>
      </c>
      <c r="G971" s="206"/>
      <c r="H971" s="209">
        <v>3.57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159</v>
      </c>
      <c r="AU971" s="215" t="s">
        <v>87</v>
      </c>
      <c r="AV971" s="14" t="s">
        <v>87</v>
      </c>
      <c r="AW971" s="14" t="s">
        <v>37</v>
      </c>
      <c r="AX971" s="14" t="s">
        <v>77</v>
      </c>
      <c r="AY971" s="215" t="s">
        <v>144</v>
      </c>
    </row>
    <row r="972" spans="2:51" s="15" customFormat="1" ht="11.25">
      <c r="B972" s="216"/>
      <c r="C972" s="217"/>
      <c r="D972" s="196" t="s">
        <v>159</v>
      </c>
      <c r="E972" s="218" t="s">
        <v>19</v>
      </c>
      <c r="F972" s="219" t="s">
        <v>165</v>
      </c>
      <c r="G972" s="217"/>
      <c r="H972" s="220">
        <v>75.539999999999992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159</v>
      </c>
      <c r="AU972" s="226" t="s">
        <v>87</v>
      </c>
      <c r="AV972" s="15" t="s">
        <v>155</v>
      </c>
      <c r="AW972" s="15" t="s">
        <v>37</v>
      </c>
      <c r="AX972" s="15" t="s">
        <v>77</v>
      </c>
      <c r="AY972" s="226" t="s">
        <v>144</v>
      </c>
    </row>
    <row r="973" spans="2:51" s="13" customFormat="1" ht="11.25">
      <c r="B973" s="194"/>
      <c r="C973" s="195"/>
      <c r="D973" s="196" t="s">
        <v>159</v>
      </c>
      <c r="E973" s="197" t="s">
        <v>19</v>
      </c>
      <c r="F973" s="198" t="s">
        <v>252</v>
      </c>
      <c r="G973" s="195"/>
      <c r="H973" s="197" t="s">
        <v>19</v>
      </c>
      <c r="I973" s="199"/>
      <c r="J973" s="195"/>
      <c r="K973" s="195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159</v>
      </c>
      <c r="AU973" s="204" t="s">
        <v>87</v>
      </c>
      <c r="AV973" s="13" t="s">
        <v>85</v>
      </c>
      <c r="AW973" s="13" t="s">
        <v>37</v>
      </c>
      <c r="AX973" s="13" t="s">
        <v>77</v>
      </c>
      <c r="AY973" s="204" t="s">
        <v>144</v>
      </c>
    </row>
    <row r="974" spans="2:51" s="14" customFormat="1" ht="11.25">
      <c r="B974" s="205"/>
      <c r="C974" s="206"/>
      <c r="D974" s="196" t="s">
        <v>159</v>
      </c>
      <c r="E974" s="207" t="s">
        <v>19</v>
      </c>
      <c r="F974" s="208" t="s">
        <v>716</v>
      </c>
      <c r="G974" s="206"/>
      <c r="H974" s="209">
        <v>1.89</v>
      </c>
      <c r="I974" s="210"/>
      <c r="J974" s="206"/>
      <c r="K974" s="206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159</v>
      </c>
      <c r="AU974" s="215" t="s">
        <v>87</v>
      </c>
      <c r="AV974" s="14" t="s">
        <v>87</v>
      </c>
      <c r="AW974" s="14" t="s">
        <v>37</v>
      </c>
      <c r="AX974" s="14" t="s">
        <v>77</v>
      </c>
      <c r="AY974" s="215" t="s">
        <v>144</v>
      </c>
    </row>
    <row r="975" spans="2:51" s="14" customFormat="1" ht="11.25">
      <c r="B975" s="205"/>
      <c r="C975" s="206"/>
      <c r="D975" s="196" t="s">
        <v>159</v>
      </c>
      <c r="E975" s="207" t="s">
        <v>19</v>
      </c>
      <c r="F975" s="208" t="s">
        <v>717</v>
      </c>
      <c r="G975" s="206"/>
      <c r="H975" s="209">
        <v>3.57</v>
      </c>
      <c r="I975" s="210"/>
      <c r="J975" s="206"/>
      <c r="K975" s="206"/>
      <c r="L975" s="211"/>
      <c r="M975" s="212"/>
      <c r="N975" s="213"/>
      <c r="O975" s="213"/>
      <c r="P975" s="213"/>
      <c r="Q975" s="213"/>
      <c r="R975" s="213"/>
      <c r="S975" s="213"/>
      <c r="T975" s="214"/>
      <c r="AT975" s="215" t="s">
        <v>159</v>
      </c>
      <c r="AU975" s="215" t="s">
        <v>87</v>
      </c>
      <c r="AV975" s="14" t="s">
        <v>87</v>
      </c>
      <c r="AW975" s="14" t="s">
        <v>37</v>
      </c>
      <c r="AX975" s="14" t="s">
        <v>77</v>
      </c>
      <c r="AY975" s="215" t="s">
        <v>144</v>
      </c>
    </row>
    <row r="976" spans="2:51" s="14" customFormat="1" ht="11.25">
      <c r="B976" s="205"/>
      <c r="C976" s="206"/>
      <c r="D976" s="196" t="s">
        <v>159</v>
      </c>
      <c r="E976" s="207" t="s">
        <v>19</v>
      </c>
      <c r="F976" s="208" t="s">
        <v>718</v>
      </c>
      <c r="G976" s="206"/>
      <c r="H976" s="209">
        <v>1.93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159</v>
      </c>
      <c r="AU976" s="215" t="s">
        <v>87</v>
      </c>
      <c r="AV976" s="14" t="s">
        <v>87</v>
      </c>
      <c r="AW976" s="14" t="s">
        <v>37</v>
      </c>
      <c r="AX976" s="14" t="s">
        <v>77</v>
      </c>
      <c r="AY976" s="215" t="s">
        <v>144</v>
      </c>
    </row>
    <row r="977" spans="2:51" s="14" customFormat="1" ht="11.25">
      <c r="B977" s="205"/>
      <c r="C977" s="206"/>
      <c r="D977" s="196" t="s">
        <v>159</v>
      </c>
      <c r="E977" s="207" t="s">
        <v>19</v>
      </c>
      <c r="F977" s="208" t="s">
        <v>719</v>
      </c>
      <c r="G977" s="206"/>
      <c r="H977" s="209">
        <v>3.41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159</v>
      </c>
      <c r="AU977" s="215" t="s">
        <v>87</v>
      </c>
      <c r="AV977" s="14" t="s">
        <v>87</v>
      </c>
      <c r="AW977" s="14" t="s">
        <v>37</v>
      </c>
      <c r="AX977" s="14" t="s">
        <v>77</v>
      </c>
      <c r="AY977" s="215" t="s">
        <v>144</v>
      </c>
    </row>
    <row r="978" spans="2:51" s="14" customFormat="1" ht="11.25">
      <c r="B978" s="205"/>
      <c r="C978" s="206"/>
      <c r="D978" s="196" t="s">
        <v>159</v>
      </c>
      <c r="E978" s="207" t="s">
        <v>19</v>
      </c>
      <c r="F978" s="208" t="s">
        <v>720</v>
      </c>
      <c r="G978" s="206"/>
      <c r="H978" s="209">
        <v>2.73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159</v>
      </c>
      <c r="AU978" s="215" t="s">
        <v>87</v>
      </c>
      <c r="AV978" s="14" t="s">
        <v>87</v>
      </c>
      <c r="AW978" s="14" t="s">
        <v>37</v>
      </c>
      <c r="AX978" s="14" t="s">
        <v>77</v>
      </c>
      <c r="AY978" s="215" t="s">
        <v>144</v>
      </c>
    </row>
    <row r="979" spans="2:51" s="14" customFormat="1" ht="11.25">
      <c r="B979" s="205"/>
      <c r="C979" s="206"/>
      <c r="D979" s="196" t="s">
        <v>159</v>
      </c>
      <c r="E979" s="207" t="s">
        <v>19</v>
      </c>
      <c r="F979" s="208" t="s">
        <v>721</v>
      </c>
      <c r="G979" s="206"/>
      <c r="H979" s="209">
        <v>3.63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159</v>
      </c>
      <c r="AU979" s="215" t="s">
        <v>87</v>
      </c>
      <c r="AV979" s="14" t="s">
        <v>87</v>
      </c>
      <c r="AW979" s="14" t="s">
        <v>37</v>
      </c>
      <c r="AX979" s="14" t="s">
        <v>77</v>
      </c>
      <c r="AY979" s="215" t="s">
        <v>144</v>
      </c>
    </row>
    <row r="980" spans="2:51" s="14" customFormat="1" ht="11.25">
      <c r="B980" s="205"/>
      <c r="C980" s="206"/>
      <c r="D980" s="196" t="s">
        <v>159</v>
      </c>
      <c r="E980" s="207" t="s">
        <v>19</v>
      </c>
      <c r="F980" s="208" t="s">
        <v>722</v>
      </c>
      <c r="G980" s="206"/>
      <c r="H980" s="209">
        <v>3.32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159</v>
      </c>
      <c r="AU980" s="215" t="s">
        <v>87</v>
      </c>
      <c r="AV980" s="14" t="s">
        <v>87</v>
      </c>
      <c r="AW980" s="14" t="s">
        <v>37</v>
      </c>
      <c r="AX980" s="14" t="s">
        <v>77</v>
      </c>
      <c r="AY980" s="215" t="s">
        <v>144</v>
      </c>
    </row>
    <row r="981" spans="2:51" s="14" customFormat="1" ht="11.25">
      <c r="B981" s="205"/>
      <c r="C981" s="206"/>
      <c r="D981" s="196" t="s">
        <v>159</v>
      </c>
      <c r="E981" s="207" t="s">
        <v>19</v>
      </c>
      <c r="F981" s="208" t="s">
        <v>723</v>
      </c>
      <c r="G981" s="206"/>
      <c r="H981" s="209">
        <v>3.33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159</v>
      </c>
      <c r="AU981" s="215" t="s">
        <v>87</v>
      </c>
      <c r="AV981" s="14" t="s">
        <v>87</v>
      </c>
      <c r="AW981" s="14" t="s">
        <v>37</v>
      </c>
      <c r="AX981" s="14" t="s">
        <v>77</v>
      </c>
      <c r="AY981" s="215" t="s">
        <v>144</v>
      </c>
    </row>
    <row r="982" spans="2:51" s="14" customFormat="1" ht="11.25">
      <c r="B982" s="205"/>
      <c r="C982" s="206"/>
      <c r="D982" s="196" t="s">
        <v>159</v>
      </c>
      <c r="E982" s="207" t="s">
        <v>19</v>
      </c>
      <c r="F982" s="208" t="s">
        <v>724</v>
      </c>
      <c r="G982" s="206"/>
      <c r="H982" s="209">
        <v>4.38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159</v>
      </c>
      <c r="AU982" s="215" t="s">
        <v>87</v>
      </c>
      <c r="AV982" s="14" t="s">
        <v>87</v>
      </c>
      <c r="AW982" s="14" t="s">
        <v>37</v>
      </c>
      <c r="AX982" s="14" t="s">
        <v>77</v>
      </c>
      <c r="AY982" s="215" t="s">
        <v>144</v>
      </c>
    </row>
    <row r="983" spans="2:51" s="14" customFormat="1" ht="11.25">
      <c r="B983" s="205"/>
      <c r="C983" s="206"/>
      <c r="D983" s="196" t="s">
        <v>159</v>
      </c>
      <c r="E983" s="207" t="s">
        <v>19</v>
      </c>
      <c r="F983" s="208" t="s">
        <v>725</v>
      </c>
      <c r="G983" s="206"/>
      <c r="H983" s="209">
        <v>3.9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159</v>
      </c>
      <c r="AU983" s="215" t="s">
        <v>87</v>
      </c>
      <c r="AV983" s="14" t="s">
        <v>87</v>
      </c>
      <c r="AW983" s="14" t="s">
        <v>37</v>
      </c>
      <c r="AX983" s="14" t="s">
        <v>77</v>
      </c>
      <c r="AY983" s="215" t="s">
        <v>144</v>
      </c>
    </row>
    <row r="984" spans="2:51" s="14" customFormat="1" ht="11.25">
      <c r="B984" s="205"/>
      <c r="C984" s="206"/>
      <c r="D984" s="196" t="s">
        <v>159</v>
      </c>
      <c r="E984" s="207" t="s">
        <v>19</v>
      </c>
      <c r="F984" s="208" t="s">
        <v>726</v>
      </c>
      <c r="G984" s="206"/>
      <c r="H984" s="209">
        <v>3.68</v>
      </c>
      <c r="I984" s="210"/>
      <c r="J984" s="206"/>
      <c r="K984" s="206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159</v>
      </c>
      <c r="AU984" s="215" t="s">
        <v>87</v>
      </c>
      <c r="AV984" s="14" t="s">
        <v>87</v>
      </c>
      <c r="AW984" s="14" t="s">
        <v>37</v>
      </c>
      <c r="AX984" s="14" t="s">
        <v>77</v>
      </c>
      <c r="AY984" s="215" t="s">
        <v>144</v>
      </c>
    </row>
    <row r="985" spans="2:51" s="14" customFormat="1" ht="11.25">
      <c r="B985" s="205"/>
      <c r="C985" s="206"/>
      <c r="D985" s="196" t="s">
        <v>159</v>
      </c>
      <c r="E985" s="207" t="s">
        <v>19</v>
      </c>
      <c r="F985" s="208" t="s">
        <v>727</v>
      </c>
      <c r="G985" s="206"/>
      <c r="H985" s="209">
        <v>3.9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159</v>
      </c>
      <c r="AU985" s="215" t="s">
        <v>87</v>
      </c>
      <c r="AV985" s="14" t="s">
        <v>87</v>
      </c>
      <c r="AW985" s="14" t="s">
        <v>37</v>
      </c>
      <c r="AX985" s="14" t="s">
        <v>77</v>
      </c>
      <c r="AY985" s="215" t="s">
        <v>144</v>
      </c>
    </row>
    <row r="986" spans="2:51" s="14" customFormat="1" ht="11.25">
      <c r="B986" s="205"/>
      <c r="C986" s="206"/>
      <c r="D986" s="196" t="s">
        <v>159</v>
      </c>
      <c r="E986" s="207" t="s">
        <v>19</v>
      </c>
      <c r="F986" s="208" t="s">
        <v>728</v>
      </c>
      <c r="G986" s="206"/>
      <c r="H986" s="209">
        <v>3.57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159</v>
      </c>
      <c r="AU986" s="215" t="s">
        <v>87</v>
      </c>
      <c r="AV986" s="14" t="s">
        <v>87</v>
      </c>
      <c r="AW986" s="14" t="s">
        <v>37</v>
      </c>
      <c r="AX986" s="14" t="s">
        <v>77</v>
      </c>
      <c r="AY986" s="215" t="s">
        <v>144</v>
      </c>
    </row>
    <row r="987" spans="2:51" s="14" customFormat="1" ht="11.25">
      <c r="B987" s="205"/>
      <c r="C987" s="206"/>
      <c r="D987" s="196" t="s">
        <v>159</v>
      </c>
      <c r="E987" s="207" t="s">
        <v>19</v>
      </c>
      <c r="F987" s="208" t="s">
        <v>729</v>
      </c>
      <c r="G987" s="206"/>
      <c r="H987" s="209">
        <v>3.9</v>
      </c>
      <c r="I987" s="210"/>
      <c r="J987" s="206"/>
      <c r="K987" s="206"/>
      <c r="L987" s="211"/>
      <c r="M987" s="212"/>
      <c r="N987" s="213"/>
      <c r="O987" s="213"/>
      <c r="P987" s="213"/>
      <c r="Q987" s="213"/>
      <c r="R987" s="213"/>
      <c r="S987" s="213"/>
      <c r="T987" s="214"/>
      <c r="AT987" s="215" t="s">
        <v>159</v>
      </c>
      <c r="AU987" s="215" t="s">
        <v>87</v>
      </c>
      <c r="AV987" s="14" t="s">
        <v>87</v>
      </c>
      <c r="AW987" s="14" t="s">
        <v>37</v>
      </c>
      <c r="AX987" s="14" t="s">
        <v>77</v>
      </c>
      <c r="AY987" s="215" t="s">
        <v>144</v>
      </c>
    </row>
    <row r="988" spans="2:51" s="14" customFormat="1" ht="11.25">
      <c r="B988" s="205"/>
      <c r="C988" s="206"/>
      <c r="D988" s="196" t="s">
        <v>159</v>
      </c>
      <c r="E988" s="207" t="s">
        <v>19</v>
      </c>
      <c r="F988" s="208" t="s">
        <v>730</v>
      </c>
      <c r="G988" s="206"/>
      <c r="H988" s="209">
        <v>4.38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159</v>
      </c>
      <c r="AU988" s="215" t="s">
        <v>87</v>
      </c>
      <c r="AV988" s="14" t="s">
        <v>87</v>
      </c>
      <c r="AW988" s="14" t="s">
        <v>37</v>
      </c>
      <c r="AX988" s="14" t="s">
        <v>77</v>
      </c>
      <c r="AY988" s="215" t="s">
        <v>144</v>
      </c>
    </row>
    <row r="989" spans="2:51" s="14" customFormat="1" ht="11.25">
      <c r="B989" s="205"/>
      <c r="C989" s="206"/>
      <c r="D989" s="196" t="s">
        <v>159</v>
      </c>
      <c r="E989" s="207" t="s">
        <v>19</v>
      </c>
      <c r="F989" s="208" t="s">
        <v>731</v>
      </c>
      <c r="G989" s="206"/>
      <c r="H989" s="209">
        <v>3.9</v>
      </c>
      <c r="I989" s="210"/>
      <c r="J989" s="206"/>
      <c r="K989" s="206"/>
      <c r="L989" s="211"/>
      <c r="M989" s="212"/>
      <c r="N989" s="213"/>
      <c r="O989" s="213"/>
      <c r="P989" s="213"/>
      <c r="Q989" s="213"/>
      <c r="R989" s="213"/>
      <c r="S989" s="213"/>
      <c r="T989" s="214"/>
      <c r="AT989" s="215" t="s">
        <v>159</v>
      </c>
      <c r="AU989" s="215" t="s">
        <v>87</v>
      </c>
      <c r="AV989" s="14" t="s">
        <v>87</v>
      </c>
      <c r="AW989" s="14" t="s">
        <v>37</v>
      </c>
      <c r="AX989" s="14" t="s">
        <v>77</v>
      </c>
      <c r="AY989" s="215" t="s">
        <v>144</v>
      </c>
    </row>
    <row r="990" spans="2:51" s="14" customFormat="1" ht="11.25">
      <c r="B990" s="205"/>
      <c r="C990" s="206"/>
      <c r="D990" s="196" t="s">
        <v>159</v>
      </c>
      <c r="E990" s="207" t="s">
        <v>19</v>
      </c>
      <c r="F990" s="208" t="s">
        <v>732</v>
      </c>
      <c r="G990" s="206"/>
      <c r="H990" s="209">
        <v>3.24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159</v>
      </c>
      <c r="AU990" s="215" t="s">
        <v>87</v>
      </c>
      <c r="AV990" s="14" t="s">
        <v>87</v>
      </c>
      <c r="AW990" s="14" t="s">
        <v>37</v>
      </c>
      <c r="AX990" s="14" t="s">
        <v>77</v>
      </c>
      <c r="AY990" s="215" t="s">
        <v>144</v>
      </c>
    </row>
    <row r="991" spans="2:51" s="14" customFormat="1" ht="11.25">
      <c r="B991" s="205"/>
      <c r="C991" s="206"/>
      <c r="D991" s="196" t="s">
        <v>159</v>
      </c>
      <c r="E991" s="207" t="s">
        <v>19</v>
      </c>
      <c r="F991" s="208" t="s">
        <v>733</v>
      </c>
      <c r="G991" s="206"/>
      <c r="H991" s="209">
        <v>2.99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159</v>
      </c>
      <c r="AU991" s="215" t="s">
        <v>87</v>
      </c>
      <c r="AV991" s="14" t="s">
        <v>87</v>
      </c>
      <c r="AW991" s="14" t="s">
        <v>37</v>
      </c>
      <c r="AX991" s="14" t="s">
        <v>77</v>
      </c>
      <c r="AY991" s="215" t="s">
        <v>144</v>
      </c>
    </row>
    <row r="992" spans="2:51" s="14" customFormat="1" ht="11.25">
      <c r="B992" s="205"/>
      <c r="C992" s="206"/>
      <c r="D992" s="196" t="s">
        <v>159</v>
      </c>
      <c r="E992" s="207" t="s">
        <v>19</v>
      </c>
      <c r="F992" s="208" t="s">
        <v>734</v>
      </c>
      <c r="G992" s="206"/>
      <c r="H992" s="209">
        <v>3.02</v>
      </c>
      <c r="I992" s="210"/>
      <c r="J992" s="206"/>
      <c r="K992" s="206"/>
      <c r="L992" s="211"/>
      <c r="M992" s="212"/>
      <c r="N992" s="213"/>
      <c r="O992" s="213"/>
      <c r="P992" s="213"/>
      <c r="Q992" s="213"/>
      <c r="R992" s="213"/>
      <c r="S992" s="213"/>
      <c r="T992" s="214"/>
      <c r="AT992" s="215" t="s">
        <v>159</v>
      </c>
      <c r="AU992" s="215" t="s">
        <v>87</v>
      </c>
      <c r="AV992" s="14" t="s">
        <v>87</v>
      </c>
      <c r="AW992" s="14" t="s">
        <v>37</v>
      </c>
      <c r="AX992" s="14" t="s">
        <v>77</v>
      </c>
      <c r="AY992" s="215" t="s">
        <v>144</v>
      </c>
    </row>
    <row r="993" spans="1:65" s="14" customFormat="1" ht="11.25">
      <c r="B993" s="205"/>
      <c r="C993" s="206"/>
      <c r="D993" s="196" t="s">
        <v>159</v>
      </c>
      <c r="E993" s="207" t="s">
        <v>19</v>
      </c>
      <c r="F993" s="208" t="s">
        <v>735</v>
      </c>
      <c r="G993" s="206"/>
      <c r="H993" s="209">
        <v>4.42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159</v>
      </c>
      <c r="AU993" s="215" t="s">
        <v>87</v>
      </c>
      <c r="AV993" s="14" t="s">
        <v>87</v>
      </c>
      <c r="AW993" s="14" t="s">
        <v>37</v>
      </c>
      <c r="AX993" s="14" t="s">
        <v>77</v>
      </c>
      <c r="AY993" s="215" t="s">
        <v>144</v>
      </c>
    </row>
    <row r="994" spans="1:65" s="14" customFormat="1" ht="11.25">
      <c r="B994" s="205"/>
      <c r="C994" s="206"/>
      <c r="D994" s="196" t="s">
        <v>159</v>
      </c>
      <c r="E994" s="207" t="s">
        <v>19</v>
      </c>
      <c r="F994" s="208" t="s">
        <v>736</v>
      </c>
      <c r="G994" s="206"/>
      <c r="H994" s="209">
        <v>2.88</v>
      </c>
      <c r="I994" s="210"/>
      <c r="J994" s="206"/>
      <c r="K994" s="206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159</v>
      </c>
      <c r="AU994" s="215" t="s">
        <v>87</v>
      </c>
      <c r="AV994" s="14" t="s">
        <v>87</v>
      </c>
      <c r="AW994" s="14" t="s">
        <v>37</v>
      </c>
      <c r="AX994" s="14" t="s">
        <v>77</v>
      </c>
      <c r="AY994" s="215" t="s">
        <v>144</v>
      </c>
    </row>
    <row r="995" spans="1:65" s="14" customFormat="1" ht="11.25">
      <c r="B995" s="205"/>
      <c r="C995" s="206"/>
      <c r="D995" s="196" t="s">
        <v>159</v>
      </c>
      <c r="E995" s="207" t="s">
        <v>19</v>
      </c>
      <c r="F995" s="208" t="s">
        <v>737</v>
      </c>
      <c r="G995" s="206"/>
      <c r="H995" s="209">
        <v>3.57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159</v>
      </c>
      <c r="AU995" s="215" t="s">
        <v>87</v>
      </c>
      <c r="AV995" s="14" t="s">
        <v>87</v>
      </c>
      <c r="AW995" s="14" t="s">
        <v>37</v>
      </c>
      <c r="AX995" s="14" t="s">
        <v>77</v>
      </c>
      <c r="AY995" s="215" t="s">
        <v>144</v>
      </c>
    </row>
    <row r="996" spans="1:65" s="15" customFormat="1" ht="11.25">
      <c r="B996" s="216"/>
      <c r="C996" s="217"/>
      <c r="D996" s="196" t="s">
        <v>159</v>
      </c>
      <c r="E996" s="218" t="s">
        <v>19</v>
      </c>
      <c r="F996" s="219" t="s">
        <v>165</v>
      </c>
      <c r="G996" s="217"/>
      <c r="H996" s="220">
        <v>75.539999999999992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159</v>
      </c>
      <c r="AU996" s="226" t="s">
        <v>87</v>
      </c>
      <c r="AV996" s="15" t="s">
        <v>155</v>
      </c>
      <c r="AW996" s="15" t="s">
        <v>37</v>
      </c>
      <c r="AX996" s="15" t="s">
        <v>77</v>
      </c>
      <c r="AY996" s="226" t="s">
        <v>144</v>
      </c>
    </row>
    <row r="997" spans="1:65" s="16" customFormat="1" ht="11.25">
      <c r="B997" s="227"/>
      <c r="C997" s="228"/>
      <c r="D997" s="196" t="s">
        <v>159</v>
      </c>
      <c r="E997" s="229" t="s">
        <v>19</v>
      </c>
      <c r="F997" s="230" t="s">
        <v>275</v>
      </c>
      <c r="G997" s="228"/>
      <c r="H997" s="231">
        <v>375.10999999999979</v>
      </c>
      <c r="I997" s="232"/>
      <c r="J997" s="228"/>
      <c r="K997" s="228"/>
      <c r="L997" s="233"/>
      <c r="M997" s="234"/>
      <c r="N997" s="235"/>
      <c r="O997" s="235"/>
      <c r="P997" s="235"/>
      <c r="Q997" s="235"/>
      <c r="R997" s="235"/>
      <c r="S997" s="235"/>
      <c r="T997" s="236"/>
      <c r="AT997" s="237" t="s">
        <v>159</v>
      </c>
      <c r="AU997" s="237" t="s">
        <v>87</v>
      </c>
      <c r="AV997" s="16" t="s">
        <v>154</v>
      </c>
      <c r="AW997" s="16" t="s">
        <v>37</v>
      </c>
      <c r="AX997" s="16" t="s">
        <v>85</v>
      </c>
      <c r="AY997" s="237" t="s">
        <v>144</v>
      </c>
    </row>
    <row r="998" spans="1:65" s="2" customFormat="1" ht="49.15" customHeight="1">
      <c r="A998" s="37"/>
      <c r="B998" s="38"/>
      <c r="C998" s="176" t="s">
        <v>556</v>
      </c>
      <c r="D998" s="176" t="s">
        <v>149</v>
      </c>
      <c r="E998" s="177" t="s">
        <v>738</v>
      </c>
      <c r="F998" s="178" t="s">
        <v>739</v>
      </c>
      <c r="G998" s="179" t="s">
        <v>152</v>
      </c>
      <c r="H998" s="180">
        <v>175.17</v>
      </c>
      <c r="I998" s="181"/>
      <c r="J998" s="182">
        <f>ROUND(I998*H998,2)</f>
        <v>0</v>
      </c>
      <c r="K998" s="178" t="s">
        <v>153</v>
      </c>
      <c r="L998" s="42"/>
      <c r="M998" s="183" t="s">
        <v>19</v>
      </c>
      <c r="N998" s="184" t="s">
        <v>48</v>
      </c>
      <c r="O998" s="67"/>
      <c r="P998" s="185">
        <f>O998*H998</f>
        <v>0</v>
      </c>
      <c r="Q998" s="185">
        <v>1.4500000000000001E-2</v>
      </c>
      <c r="R998" s="185">
        <f>Q998*H998</f>
        <v>2.539965</v>
      </c>
      <c r="S998" s="185">
        <v>0</v>
      </c>
      <c r="T998" s="186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87" t="s">
        <v>556</v>
      </c>
      <c r="AT998" s="187" t="s">
        <v>149</v>
      </c>
      <c r="AU998" s="187" t="s">
        <v>87</v>
      </c>
      <c r="AY998" s="20" t="s">
        <v>144</v>
      </c>
      <c r="BE998" s="188">
        <f>IF(N998="základní",J998,0)</f>
        <v>0</v>
      </c>
      <c r="BF998" s="188">
        <f>IF(N998="snížená",J998,0)</f>
        <v>0</v>
      </c>
      <c r="BG998" s="188">
        <f>IF(N998="zákl. přenesená",J998,0)</f>
        <v>0</v>
      </c>
      <c r="BH998" s="188">
        <f>IF(N998="sníž. přenesená",J998,0)</f>
        <v>0</v>
      </c>
      <c r="BI998" s="188">
        <f>IF(N998="nulová",J998,0)</f>
        <v>0</v>
      </c>
      <c r="BJ998" s="20" t="s">
        <v>85</v>
      </c>
      <c r="BK998" s="188">
        <f>ROUND(I998*H998,2)</f>
        <v>0</v>
      </c>
      <c r="BL998" s="20" t="s">
        <v>556</v>
      </c>
      <c r="BM998" s="187" t="s">
        <v>740</v>
      </c>
    </row>
    <row r="999" spans="1:65" s="2" customFormat="1" ht="11.25">
      <c r="A999" s="37"/>
      <c r="B999" s="38"/>
      <c r="C999" s="39"/>
      <c r="D999" s="189" t="s">
        <v>157</v>
      </c>
      <c r="E999" s="39"/>
      <c r="F999" s="190" t="s">
        <v>741</v>
      </c>
      <c r="G999" s="39"/>
      <c r="H999" s="39"/>
      <c r="I999" s="191"/>
      <c r="J999" s="39"/>
      <c r="K999" s="39"/>
      <c r="L999" s="42"/>
      <c r="M999" s="192"/>
      <c r="N999" s="193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157</v>
      </c>
      <c r="AU999" s="20" t="s">
        <v>87</v>
      </c>
    </row>
    <row r="1000" spans="1:65" s="13" customFormat="1" ht="11.25">
      <c r="B1000" s="194"/>
      <c r="C1000" s="195"/>
      <c r="D1000" s="196" t="s">
        <v>159</v>
      </c>
      <c r="E1000" s="197" t="s">
        <v>19</v>
      </c>
      <c r="F1000" s="198" t="s">
        <v>160</v>
      </c>
      <c r="G1000" s="195"/>
      <c r="H1000" s="197" t="s">
        <v>19</v>
      </c>
      <c r="I1000" s="199"/>
      <c r="J1000" s="195"/>
      <c r="K1000" s="195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159</v>
      </c>
      <c r="AU1000" s="204" t="s">
        <v>87</v>
      </c>
      <c r="AV1000" s="13" t="s">
        <v>85</v>
      </c>
      <c r="AW1000" s="13" t="s">
        <v>37</v>
      </c>
      <c r="AX1000" s="13" t="s">
        <v>77</v>
      </c>
      <c r="AY1000" s="204" t="s">
        <v>144</v>
      </c>
    </row>
    <row r="1001" spans="1:65" s="14" customFormat="1" ht="11.25">
      <c r="B1001" s="205"/>
      <c r="C1001" s="206"/>
      <c r="D1001" s="196" t="s">
        <v>159</v>
      </c>
      <c r="E1001" s="207" t="s">
        <v>19</v>
      </c>
      <c r="F1001" s="208" t="s">
        <v>630</v>
      </c>
      <c r="G1001" s="206"/>
      <c r="H1001" s="209">
        <v>2.72</v>
      </c>
      <c r="I1001" s="210"/>
      <c r="J1001" s="206"/>
      <c r="K1001" s="206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159</v>
      </c>
      <c r="AU1001" s="215" t="s">
        <v>87</v>
      </c>
      <c r="AV1001" s="14" t="s">
        <v>87</v>
      </c>
      <c r="AW1001" s="14" t="s">
        <v>37</v>
      </c>
      <c r="AX1001" s="14" t="s">
        <v>77</v>
      </c>
      <c r="AY1001" s="215" t="s">
        <v>144</v>
      </c>
    </row>
    <row r="1002" spans="1:65" s="14" customFormat="1" ht="11.25">
      <c r="B1002" s="205"/>
      <c r="C1002" s="206"/>
      <c r="D1002" s="196" t="s">
        <v>159</v>
      </c>
      <c r="E1002" s="207" t="s">
        <v>19</v>
      </c>
      <c r="F1002" s="208" t="s">
        <v>632</v>
      </c>
      <c r="G1002" s="206"/>
      <c r="H1002" s="209">
        <v>3.02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159</v>
      </c>
      <c r="AU1002" s="215" t="s">
        <v>87</v>
      </c>
      <c r="AV1002" s="14" t="s">
        <v>87</v>
      </c>
      <c r="AW1002" s="14" t="s">
        <v>37</v>
      </c>
      <c r="AX1002" s="14" t="s">
        <v>77</v>
      </c>
      <c r="AY1002" s="215" t="s">
        <v>144</v>
      </c>
    </row>
    <row r="1003" spans="1:65" s="15" customFormat="1" ht="11.25">
      <c r="B1003" s="216"/>
      <c r="C1003" s="217"/>
      <c r="D1003" s="196" t="s">
        <v>159</v>
      </c>
      <c r="E1003" s="218" t="s">
        <v>19</v>
      </c>
      <c r="F1003" s="219" t="s">
        <v>165</v>
      </c>
      <c r="G1003" s="217"/>
      <c r="H1003" s="220">
        <v>5.74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159</v>
      </c>
      <c r="AU1003" s="226" t="s">
        <v>87</v>
      </c>
      <c r="AV1003" s="15" t="s">
        <v>155</v>
      </c>
      <c r="AW1003" s="15" t="s">
        <v>37</v>
      </c>
      <c r="AX1003" s="15" t="s">
        <v>77</v>
      </c>
      <c r="AY1003" s="226" t="s">
        <v>144</v>
      </c>
    </row>
    <row r="1004" spans="1:65" s="13" customFormat="1" ht="11.25">
      <c r="B1004" s="194"/>
      <c r="C1004" s="195"/>
      <c r="D1004" s="196" t="s">
        <v>159</v>
      </c>
      <c r="E1004" s="197" t="s">
        <v>19</v>
      </c>
      <c r="F1004" s="198" t="s">
        <v>166</v>
      </c>
      <c r="G1004" s="195"/>
      <c r="H1004" s="197" t="s">
        <v>19</v>
      </c>
      <c r="I1004" s="199"/>
      <c r="J1004" s="195"/>
      <c r="K1004" s="195"/>
      <c r="L1004" s="200"/>
      <c r="M1004" s="201"/>
      <c r="N1004" s="202"/>
      <c r="O1004" s="202"/>
      <c r="P1004" s="202"/>
      <c r="Q1004" s="202"/>
      <c r="R1004" s="202"/>
      <c r="S1004" s="202"/>
      <c r="T1004" s="203"/>
      <c r="AT1004" s="204" t="s">
        <v>159</v>
      </c>
      <c r="AU1004" s="204" t="s">
        <v>87</v>
      </c>
      <c r="AV1004" s="13" t="s">
        <v>85</v>
      </c>
      <c r="AW1004" s="13" t="s">
        <v>37</v>
      </c>
      <c r="AX1004" s="13" t="s">
        <v>77</v>
      </c>
      <c r="AY1004" s="204" t="s">
        <v>144</v>
      </c>
    </row>
    <row r="1005" spans="1:65" s="14" customFormat="1" ht="11.25">
      <c r="B1005" s="205"/>
      <c r="C1005" s="206"/>
      <c r="D1005" s="196" t="s">
        <v>159</v>
      </c>
      <c r="E1005" s="207" t="s">
        <v>19</v>
      </c>
      <c r="F1005" s="208" t="s">
        <v>634</v>
      </c>
      <c r="G1005" s="206"/>
      <c r="H1005" s="209">
        <v>1.93</v>
      </c>
      <c r="I1005" s="210"/>
      <c r="J1005" s="206"/>
      <c r="K1005" s="206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159</v>
      </c>
      <c r="AU1005" s="215" t="s">
        <v>87</v>
      </c>
      <c r="AV1005" s="14" t="s">
        <v>87</v>
      </c>
      <c r="AW1005" s="14" t="s">
        <v>37</v>
      </c>
      <c r="AX1005" s="14" t="s">
        <v>77</v>
      </c>
      <c r="AY1005" s="215" t="s">
        <v>144</v>
      </c>
    </row>
    <row r="1006" spans="1:65" s="14" customFormat="1" ht="11.25">
      <c r="B1006" s="205"/>
      <c r="C1006" s="206"/>
      <c r="D1006" s="196" t="s">
        <v>159</v>
      </c>
      <c r="E1006" s="207" t="s">
        <v>19</v>
      </c>
      <c r="F1006" s="208" t="s">
        <v>636</v>
      </c>
      <c r="G1006" s="206"/>
      <c r="H1006" s="209">
        <v>2.73</v>
      </c>
      <c r="I1006" s="210"/>
      <c r="J1006" s="206"/>
      <c r="K1006" s="206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159</v>
      </c>
      <c r="AU1006" s="215" t="s">
        <v>87</v>
      </c>
      <c r="AV1006" s="14" t="s">
        <v>87</v>
      </c>
      <c r="AW1006" s="14" t="s">
        <v>37</v>
      </c>
      <c r="AX1006" s="14" t="s">
        <v>77</v>
      </c>
      <c r="AY1006" s="215" t="s">
        <v>144</v>
      </c>
    </row>
    <row r="1007" spans="1:65" s="14" customFormat="1" ht="11.25">
      <c r="B1007" s="205"/>
      <c r="C1007" s="206"/>
      <c r="D1007" s="196" t="s">
        <v>159</v>
      </c>
      <c r="E1007" s="207" t="s">
        <v>19</v>
      </c>
      <c r="F1007" s="208" t="s">
        <v>638</v>
      </c>
      <c r="G1007" s="206"/>
      <c r="H1007" s="209">
        <v>3.32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159</v>
      </c>
      <c r="AU1007" s="215" t="s">
        <v>87</v>
      </c>
      <c r="AV1007" s="14" t="s">
        <v>87</v>
      </c>
      <c r="AW1007" s="14" t="s">
        <v>37</v>
      </c>
      <c r="AX1007" s="14" t="s">
        <v>77</v>
      </c>
      <c r="AY1007" s="215" t="s">
        <v>144</v>
      </c>
    </row>
    <row r="1008" spans="1:65" s="14" customFormat="1" ht="11.25">
      <c r="B1008" s="205"/>
      <c r="C1008" s="206"/>
      <c r="D1008" s="196" t="s">
        <v>159</v>
      </c>
      <c r="E1008" s="207" t="s">
        <v>19</v>
      </c>
      <c r="F1008" s="208" t="s">
        <v>640</v>
      </c>
      <c r="G1008" s="206"/>
      <c r="H1008" s="209">
        <v>4.38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159</v>
      </c>
      <c r="AU1008" s="215" t="s">
        <v>87</v>
      </c>
      <c r="AV1008" s="14" t="s">
        <v>87</v>
      </c>
      <c r="AW1008" s="14" t="s">
        <v>37</v>
      </c>
      <c r="AX1008" s="14" t="s">
        <v>77</v>
      </c>
      <c r="AY1008" s="215" t="s">
        <v>144</v>
      </c>
    </row>
    <row r="1009" spans="2:51" s="14" customFormat="1" ht="11.25">
      <c r="B1009" s="205"/>
      <c r="C1009" s="206"/>
      <c r="D1009" s="196" t="s">
        <v>159</v>
      </c>
      <c r="E1009" s="207" t="s">
        <v>19</v>
      </c>
      <c r="F1009" s="208" t="s">
        <v>642</v>
      </c>
      <c r="G1009" s="206"/>
      <c r="H1009" s="209">
        <v>3.68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159</v>
      </c>
      <c r="AU1009" s="215" t="s">
        <v>87</v>
      </c>
      <c r="AV1009" s="14" t="s">
        <v>87</v>
      </c>
      <c r="AW1009" s="14" t="s">
        <v>37</v>
      </c>
      <c r="AX1009" s="14" t="s">
        <v>77</v>
      </c>
      <c r="AY1009" s="215" t="s">
        <v>144</v>
      </c>
    </row>
    <row r="1010" spans="2:51" s="14" customFormat="1" ht="11.25">
      <c r="B1010" s="205"/>
      <c r="C1010" s="206"/>
      <c r="D1010" s="196" t="s">
        <v>159</v>
      </c>
      <c r="E1010" s="207" t="s">
        <v>19</v>
      </c>
      <c r="F1010" s="208" t="s">
        <v>644</v>
      </c>
      <c r="G1010" s="206"/>
      <c r="H1010" s="209">
        <v>3.57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159</v>
      </c>
      <c r="AU1010" s="215" t="s">
        <v>87</v>
      </c>
      <c r="AV1010" s="14" t="s">
        <v>87</v>
      </c>
      <c r="AW1010" s="14" t="s">
        <v>37</v>
      </c>
      <c r="AX1010" s="14" t="s">
        <v>77</v>
      </c>
      <c r="AY1010" s="215" t="s">
        <v>144</v>
      </c>
    </row>
    <row r="1011" spans="2:51" s="14" customFormat="1" ht="11.25">
      <c r="B1011" s="205"/>
      <c r="C1011" s="206"/>
      <c r="D1011" s="196" t="s">
        <v>159</v>
      </c>
      <c r="E1011" s="207" t="s">
        <v>19</v>
      </c>
      <c r="F1011" s="208" t="s">
        <v>646</v>
      </c>
      <c r="G1011" s="206"/>
      <c r="H1011" s="209">
        <v>4.38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159</v>
      </c>
      <c r="AU1011" s="215" t="s">
        <v>87</v>
      </c>
      <c r="AV1011" s="14" t="s">
        <v>87</v>
      </c>
      <c r="AW1011" s="14" t="s">
        <v>37</v>
      </c>
      <c r="AX1011" s="14" t="s">
        <v>77</v>
      </c>
      <c r="AY1011" s="215" t="s">
        <v>144</v>
      </c>
    </row>
    <row r="1012" spans="2:51" s="14" customFormat="1" ht="11.25">
      <c r="B1012" s="205"/>
      <c r="C1012" s="206"/>
      <c r="D1012" s="196" t="s">
        <v>159</v>
      </c>
      <c r="E1012" s="207" t="s">
        <v>19</v>
      </c>
      <c r="F1012" s="208" t="s">
        <v>648</v>
      </c>
      <c r="G1012" s="206"/>
      <c r="H1012" s="209">
        <v>3.24</v>
      </c>
      <c r="I1012" s="210"/>
      <c r="J1012" s="206"/>
      <c r="K1012" s="206"/>
      <c r="L1012" s="211"/>
      <c r="M1012" s="212"/>
      <c r="N1012" s="213"/>
      <c r="O1012" s="213"/>
      <c r="P1012" s="213"/>
      <c r="Q1012" s="213"/>
      <c r="R1012" s="213"/>
      <c r="S1012" s="213"/>
      <c r="T1012" s="214"/>
      <c r="AT1012" s="215" t="s">
        <v>159</v>
      </c>
      <c r="AU1012" s="215" t="s">
        <v>87</v>
      </c>
      <c r="AV1012" s="14" t="s">
        <v>87</v>
      </c>
      <c r="AW1012" s="14" t="s">
        <v>37</v>
      </c>
      <c r="AX1012" s="14" t="s">
        <v>77</v>
      </c>
      <c r="AY1012" s="215" t="s">
        <v>144</v>
      </c>
    </row>
    <row r="1013" spans="2:51" s="14" customFormat="1" ht="11.25">
      <c r="B1013" s="205"/>
      <c r="C1013" s="206"/>
      <c r="D1013" s="196" t="s">
        <v>159</v>
      </c>
      <c r="E1013" s="207" t="s">
        <v>19</v>
      </c>
      <c r="F1013" s="208" t="s">
        <v>650</v>
      </c>
      <c r="G1013" s="206"/>
      <c r="H1013" s="209">
        <v>3.02</v>
      </c>
      <c r="I1013" s="210"/>
      <c r="J1013" s="206"/>
      <c r="K1013" s="206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159</v>
      </c>
      <c r="AU1013" s="215" t="s">
        <v>87</v>
      </c>
      <c r="AV1013" s="14" t="s">
        <v>87</v>
      </c>
      <c r="AW1013" s="14" t="s">
        <v>37</v>
      </c>
      <c r="AX1013" s="14" t="s">
        <v>77</v>
      </c>
      <c r="AY1013" s="215" t="s">
        <v>144</v>
      </c>
    </row>
    <row r="1014" spans="2:51" s="14" customFormat="1" ht="11.25">
      <c r="B1014" s="205"/>
      <c r="C1014" s="206"/>
      <c r="D1014" s="196" t="s">
        <v>159</v>
      </c>
      <c r="E1014" s="207" t="s">
        <v>19</v>
      </c>
      <c r="F1014" s="208" t="s">
        <v>652</v>
      </c>
      <c r="G1014" s="206"/>
      <c r="H1014" s="209">
        <v>2.88</v>
      </c>
      <c r="I1014" s="210"/>
      <c r="J1014" s="206"/>
      <c r="K1014" s="206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159</v>
      </c>
      <c r="AU1014" s="215" t="s">
        <v>87</v>
      </c>
      <c r="AV1014" s="14" t="s">
        <v>87</v>
      </c>
      <c r="AW1014" s="14" t="s">
        <v>37</v>
      </c>
      <c r="AX1014" s="14" t="s">
        <v>77</v>
      </c>
      <c r="AY1014" s="215" t="s">
        <v>144</v>
      </c>
    </row>
    <row r="1015" spans="2:51" s="15" customFormat="1" ht="11.25">
      <c r="B1015" s="216"/>
      <c r="C1015" s="217"/>
      <c r="D1015" s="196" t="s">
        <v>159</v>
      </c>
      <c r="E1015" s="218" t="s">
        <v>19</v>
      </c>
      <c r="F1015" s="219" t="s">
        <v>165</v>
      </c>
      <c r="G1015" s="217"/>
      <c r="H1015" s="220">
        <v>33.129999999999995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159</v>
      </c>
      <c r="AU1015" s="226" t="s">
        <v>87</v>
      </c>
      <c r="AV1015" s="15" t="s">
        <v>155</v>
      </c>
      <c r="AW1015" s="15" t="s">
        <v>37</v>
      </c>
      <c r="AX1015" s="15" t="s">
        <v>77</v>
      </c>
      <c r="AY1015" s="226" t="s">
        <v>144</v>
      </c>
    </row>
    <row r="1016" spans="2:51" s="13" customFormat="1" ht="11.25">
      <c r="B1016" s="194"/>
      <c r="C1016" s="195"/>
      <c r="D1016" s="196" t="s">
        <v>159</v>
      </c>
      <c r="E1016" s="197" t="s">
        <v>19</v>
      </c>
      <c r="F1016" s="198" t="s">
        <v>187</v>
      </c>
      <c r="G1016" s="195"/>
      <c r="H1016" s="197" t="s">
        <v>19</v>
      </c>
      <c r="I1016" s="199"/>
      <c r="J1016" s="195"/>
      <c r="K1016" s="195"/>
      <c r="L1016" s="200"/>
      <c r="M1016" s="201"/>
      <c r="N1016" s="202"/>
      <c r="O1016" s="202"/>
      <c r="P1016" s="202"/>
      <c r="Q1016" s="202"/>
      <c r="R1016" s="202"/>
      <c r="S1016" s="202"/>
      <c r="T1016" s="203"/>
      <c r="AT1016" s="204" t="s">
        <v>159</v>
      </c>
      <c r="AU1016" s="204" t="s">
        <v>87</v>
      </c>
      <c r="AV1016" s="13" t="s">
        <v>85</v>
      </c>
      <c r="AW1016" s="13" t="s">
        <v>37</v>
      </c>
      <c r="AX1016" s="13" t="s">
        <v>77</v>
      </c>
      <c r="AY1016" s="204" t="s">
        <v>144</v>
      </c>
    </row>
    <row r="1017" spans="2:51" s="14" customFormat="1" ht="11.25">
      <c r="B1017" s="205"/>
      <c r="C1017" s="206"/>
      <c r="D1017" s="196" t="s">
        <v>159</v>
      </c>
      <c r="E1017" s="207" t="s">
        <v>19</v>
      </c>
      <c r="F1017" s="208" t="s">
        <v>654</v>
      </c>
      <c r="G1017" s="206"/>
      <c r="H1017" s="209">
        <v>1.93</v>
      </c>
      <c r="I1017" s="210"/>
      <c r="J1017" s="206"/>
      <c r="K1017" s="206"/>
      <c r="L1017" s="211"/>
      <c r="M1017" s="212"/>
      <c r="N1017" s="213"/>
      <c r="O1017" s="213"/>
      <c r="P1017" s="213"/>
      <c r="Q1017" s="213"/>
      <c r="R1017" s="213"/>
      <c r="S1017" s="213"/>
      <c r="T1017" s="214"/>
      <c r="AT1017" s="215" t="s">
        <v>159</v>
      </c>
      <c r="AU1017" s="215" t="s">
        <v>87</v>
      </c>
      <c r="AV1017" s="14" t="s">
        <v>87</v>
      </c>
      <c r="AW1017" s="14" t="s">
        <v>37</v>
      </c>
      <c r="AX1017" s="14" t="s">
        <v>77</v>
      </c>
      <c r="AY1017" s="215" t="s">
        <v>144</v>
      </c>
    </row>
    <row r="1018" spans="2:51" s="14" customFormat="1" ht="11.25">
      <c r="B1018" s="205"/>
      <c r="C1018" s="206"/>
      <c r="D1018" s="196" t="s">
        <v>159</v>
      </c>
      <c r="E1018" s="207" t="s">
        <v>19</v>
      </c>
      <c r="F1018" s="208" t="s">
        <v>656</v>
      </c>
      <c r="G1018" s="206"/>
      <c r="H1018" s="209">
        <v>2.73</v>
      </c>
      <c r="I1018" s="210"/>
      <c r="J1018" s="206"/>
      <c r="K1018" s="206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159</v>
      </c>
      <c r="AU1018" s="215" t="s">
        <v>87</v>
      </c>
      <c r="AV1018" s="14" t="s">
        <v>87</v>
      </c>
      <c r="AW1018" s="14" t="s">
        <v>37</v>
      </c>
      <c r="AX1018" s="14" t="s">
        <v>77</v>
      </c>
      <c r="AY1018" s="215" t="s">
        <v>144</v>
      </c>
    </row>
    <row r="1019" spans="2:51" s="14" customFormat="1" ht="11.25">
      <c r="B1019" s="205"/>
      <c r="C1019" s="206"/>
      <c r="D1019" s="196" t="s">
        <v>159</v>
      </c>
      <c r="E1019" s="207" t="s">
        <v>19</v>
      </c>
      <c r="F1019" s="208" t="s">
        <v>658</v>
      </c>
      <c r="G1019" s="206"/>
      <c r="H1019" s="209">
        <v>3.32</v>
      </c>
      <c r="I1019" s="210"/>
      <c r="J1019" s="206"/>
      <c r="K1019" s="206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159</v>
      </c>
      <c r="AU1019" s="215" t="s">
        <v>87</v>
      </c>
      <c r="AV1019" s="14" t="s">
        <v>87</v>
      </c>
      <c r="AW1019" s="14" t="s">
        <v>37</v>
      </c>
      <c r="AX1019" s="14" t="s">
        <v>77</v>
      </c>
      <c r="AY1019" s="215" t="s">
        <v>144</v>
      </c>
    </row>
    <row r="1020" spans="2:51" s="14" customFormat="1" ht="11.25">
      <c r="B1020" s="205"/>
      <c r="C1020" s="206"/>
      <c r="D1020" s="196" t="s">
        <v>159</v>
      </c>
      <c r="E1020" s="207" t="s">
        <v>19</v>
      </c>
      <c r="F1020" s="208" t="s">
        <v>660</v>
      </c>
      <c r="G1020" s="206"/>
      <c r="H1020" s="209">
        <v>4.38</v>
      </c>
      <c r="I1020" s="210"/>
      <c r="J1020" s="206"/>
      <c r="K1020" s="206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159</v>
      </c>
      <c r="AU1020" s="215" t="s">
        <v>87</v>
      </c>
      <c r="AV1020" s="14" t="s">
        <v>87</v>
      </c>
      <c r="AW1020" s="14" t="s">
        <v>37</v>
      </c>
      <c r="AX1020" s="14" t="s">
        <v>77</v>
      </c>
      <c r="AY1020" s="215" t="s">
        <v>144</v>
      </c>
    </row>
    <row r="1021" spans="2:51" s="14" customFormat="1" ht="11.25">
      <c r="B1021" s="205"/>
      <c r="C1021" s="206"/>
      <c r="D1021" s="196" t="s">
        <v>159</v>
      </c>
      <c r="E1021" s="207" t="s">
        <v>19</v>
      </c>
      <c r="F1021" s="208" t="s">
        <v>662</v>
      </c>
      <c r="G1021" s="206"/>
      <c r="H1021" s="209">
        <v>3.68</v>
      </c>
      <c r="I1021" s="210"/>
      <c r="J1021" s="206"/>
      <c r="K1021" s="206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159</v>
      </c>
      <c r="AU1021" s="215" t="s">
        <v>87</v>
      </c>
      <c r="AV1021" s="14" t="s">
        <v>87</v>
      </c>
      <c r="AW1021" s="14" t="s">
        <v>37</v>
      </c>
      <c r="AX1021" s="14" t="s">
        <v>77</v>
      </c>
      <c r="AY1021" s="215" t="s">
        <v>144</v>
      </c>
    </row>
    <row r="1022" spans="2:51" s="14" customFormat="1" ht="11.25">
      <c r="B1022" s="205"/>
      <c r="C1022" s="206"/>
      <c r="D1022" s="196" t="s">
        <v>159</v>
      </c>
      <c r="E1022" s="207" t="s">
        <v>19</v>
      </c>
      <c r="F1022" s="208" t="s">
        <v>664</v>
      </c>
      <c r="G1022" s="206"/>
      <c r="H1022" s="209">
        <v>3.57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159</v>
      </c>
      <c r="AU1022" s="215" t="s">
        <v>87</v>
      </c>
      <c r="AV1022" s="14" t="s">
        <v>87</v>
      </c>
      <c r="AW1022" s="14" t="s">
        <v>37</v>
      </c>
      <c r="AX1022" s="14" t="s">
        <v>77</v>
      </c>
      <c r="AY1022" s="215" t="s">
        <v>144</v>
      </c>
    </row>
    <row r="1023" spans="2:51" s="14" customFormat="1" ht="11.25">
      <c r="B1023" s="205"/>
      <c r="C1023" s="206"/>
      <c r="D1023" s="196" t="s">
        <v>159</v>
      </c>
      <c r="E1023" s="207" t="s">
        <v>19</v>
      </c>
      <c r="F1023" s="208" t="s">
        <v>666</v>
      </c>
      <c r="G1023" s="206"/>
      <c r="H1023" s="209">
        <v>4.38</v>
      </c>
      <c r="I1023" s="210"/>
      <c r="J1023" s="206"/>
      <c r="K1023" s="206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159</v>
      </c>
      <c r="AU1023" s="215" t="s">
        <v>87</v>
      </c>
      <c r="AV1023" s="14" t="s">
        <v>87</v>
      </c>
      <c r="AW1023" s="14" t="s">
        <v>37</v>
      </c>
      <c r="AX1023" s="14" t="s">
        <v>77</v>
      </c>
      <c r="AY1023" s="215" t="s">
        <v>144</v>
      </c>
    </row>
    <row r="1024" spans="2:51" s="14" customFormat="1" ht="11.25">
      <c r="B1024" s="205"/>
      <c r="C1024" s="206"/>
      <c r="D1024" s="196" t="s">
        <v>159</v>
      </c>
      <c r="E1024" s="207" t="s">
        <v>19</v>
      </c>
      <c r="F1024" s="208" t="s">
        <v>668</v>
      </c>
      <c r="G1024" s="206"/>
      <c r="H1024" s="209">
        <v>3.24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159</v>
      </c>
      <c r="AU1024" s="215" t="s">
        <v>87</v>
      </c>
      <c r="AV1024" s="14" t="s">
        <v>87</v>
      </c>
      <c r="AW1024" s="14" t="s">
        <v>37</v>
      </c>
      <c r="AX1024" s="14" t="s">
        <v>77</v>
      </c>
      <c r="AY1024" s="215" t="s">
        <v>144</v>
      </c>
    </row>
    <row r="1025" spans="2:51" s="14" customFormat="1" ht="11.25">
      <c r="B1025" s="205"/>
      <c r="C1025" s="206"/>
      <c r="D1025" s="196" t="s">
        <v>159</v>
      </c>
      <c r="E1025" s="207" t="s">
        <v>19</v>
      </c>
      <c r="F1025" s="208" t="s">
        <v>670</v>
      </c>
      <c r="G1025" s="206"/>
      <c r="H1025" s="209">
        <v>3.02</v>
      </c>
      <c r="I1025" s="210"/>
      <c r="J1025" s="206"/>
      <c r="K1025" s="206"/>
      <c r="L1025" s="211"/>
      <c r="M1025" s="212"/>
      <c r="N1025" s="213"/>
      <c r="O1025" s="213"/>
      <c r="P1025" s="213"/>
      <c r="Q1025" s="213"/>
      <c r="R1025" s="213"/>
      <c r="S1025" s="213"/>
      <c r="T1025" s="214"/>
      <c r="AT1025" s="215" t="s">
        <v>159</v>
      </c>
      <c r="AU1025" s="215" t="s">
        <v>87</v>
      </c>
      <c r="AV1025" s="14" t="s">
        <v>87</v>
      </c>
      <c r="AW1025" s="14" t="s">
        <v>37</v>
      </c>
      <c r="AX1025" s="14" t="s">
        <v>77</v>
      </c>
      <c r="AY1025" s="215" t="s">
        <v>144</v>
      </c>
    </row>
    <row r="1026" spans="2:51" s="14" customFormat="1" ht="11.25">
      <c r="B1026" s="205"/>
      <c r="C1026" s="206"/>
      <c r="D1026" s="196" t="s">
        <v>159</v>
      </c>
      <c r="E1026" s="207" t="s">
        <v>19</v>
      </c>
      <c r="F1026" s="208" t="s">
        <v>672</v>
      </c>
      <c r="G1026" s="206"/>
      <c r="H1026" s="209">
        <v>2.88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159</v>
      </c>
      <c r="AU1026" s="215" t="s">
        <v>87</v>
      </c>
      <c r="AV1026" s="14" t="s">
        <v>87</v>
      </c>
      <c r="AW1026" s="14" t="s">
        <v>37</v>
      </c>
      <c r="AX1026" s="14" t="s">
        <v>77</v>
      </c>
      <c r="AY1026" s="215" t="s">
        <v>144</v>
      </c>
    </row>
    <row r="1027" spans="2:51" s="15" customFormat="1" ht="11.25">
      <c r="B1027" s="216"/>
      <c r="C1027" s="217"/>
      <c r="D1027" s="196" t="s">
        <v>159</v>
      </c>
      <c r="E1027" s="218" t="s">
        <v>19</v>
      </c>
      <c r="F1027" s="219" t="s">
        <v>165</v>
      </c>
      <c r="G1027" s="217"/>
      <c r="H1027" s="220">
        <v>33.129999999999995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159</v>
      </c>
      <c r="AU1027" s="226" t="s">
        <v>87</v>
      </c>
      <c r="AV1027" s="15" t="s">
        <v>155</v>
      </c>
      <c r="AW1027" s="15" t="s">
        <v>37</v>
      </c>
      <c r="AX1027" s="15" t="s">
        <v>77</v>
      </c>
      <c r="AY1027" s="226" t="s">
        <v>144</v>
      </c>
    </row>
    <row r="1028" spans="2:51" s="13" customFormat="1" ht="11.25">
      <c r="B1028" s="194"/>
      <c r="C1028" s="195"/>
      <c r="D1028" s="196" t="s">
        <v>159</v>
      </c>
      <c r="E1028" s="197" t="s">
        <v>19</v>
      </c>
      <c r="F1028" s="198" t="s">
        <v>208</v>
      </c>
      <c r="G1028" s="195"/>
      <c r="H1028" s="197" t="s">
        <v>19</v>
      </c>
      <c r="I1028" s="199"/>
      <c r="J1028" s="195"/>
      <c r="K1028" s="195"/>
      <c r="L1028" s="200"/>
      <c r="M1028" s="201"/>
      <c r="N1028" s="202"/>
      <c r="O1028" s="202"/>
      <c r="P1028" s="202"/>
      <c r="Q1028" s="202"/>
      <c r="R1028" s="202"/>
      <c r="S1028" s="202"/>
      <c r="T1028" s="203"/>
      <c r="AT1028" s="204" t="s">
        <v>159</v>
      </c>
      <c r="AU1028" s="204" t="s">
        <v>87</v>
      </c>
      <c r="AV1028" s="13" t="s">
        <v>85</v>
      </c>
      <c r="AW1028" s="13" t="s">
        <v>37</v>
      </c>
      <c r="AX1028" s="13" t="s">
        <v>77</v>
      </c>
      <c r="AY1028" s="204" t="s">
        <v>144</v>
      </c>
    </row>
    <row r="1029" spans="2:51" s="14" customFormat="1" ht="11.25">
      <c r="B1029" s="205"/>
      <c r="C1029" s="206"/>
      <c r="D1029" s="196" t="s">
        <v>159</v>
      </c>
      <c r="E1029" s="207" t="s">
        <v>19</v>
      </c>
      <c r="F1029" s="208" t="s">
        <v>674</v>
      </c>
      <c r="G1029" s="206"/>
      <c r="H1029" s="209">
        <v>1.93</v>
      </c>
      <c r="I1029" s="210"/>
      <c r="J1029" s="206"/>
      <c r="K1029" s="206"/>
      <c r="L1029" s="211"/>
      <c r="M1029" s="212"/>
      <c r="N1029" s="213"/>
      <c r="O1029" s="213"/>
      <c r="P1029" s="213"/>
      <c r="Q1029" s="213"/>
      <c r="R1029" s="213"/>
      <c r="S1029" s="213"/>
      <c r="T1029" s="214"/>
      <c r="AT1029" s="215" t="s">
        <v>159</v>
      </c>
      <c r="AU1029" s="215" t="s">
        <v>87</v>
      </c>
      <c r="AV1029" s="14" t="s">
        <v>87</v>
      </c>
      <c r="AW1029" s="14" t="s">
        <v>37</v>
      </c>
      <c r="AX1029" s="14" t="s">
        <v>77</v>
      </c>
      <c r="AY1029" s="215" t="s">
        <v>144</v>
      </c>
    </row>
    <row r="1030" spans="2:51" s="14" customFormat="1" ht="11.25">
      <c r="B1030" s="205"/>
      <c r="C1030" s="206"/>
      <c r="D1030" s="196" t="s">
        <v>159</v>
      </c>
      <c r="E1030" s="207" t="s">
        <v>19</v>
      </c>
      <c r="F1030" s="208" t="s">
        <v>676</v>
      </c>
      <c r="G1030" s="206"/>
      <c r="H1030" s="209">
        <v>2.73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159</v>
      </c>
      <c r="AU1030" s="215" t="s">
        <v>87</v>
      </c>
      <c r="AV1030" s="14" t="s">
        <v>87</v>
      </c>
      <c r="AW1030" s="14" t="s">
        <v>37</v>
      </c>
      <c r="AX1030" s="14" t="s">
        <v>77</v>
      </c>
      <c r="AY1030" s="215" t="s">
        <v>144</v>
      </c>
    </row>
    <row r="1031" spans="2:51" s="14" customFormat="1" ht="11.25">
      <c r="B1031" s="205"/>
      <c r="C1031" s="206"/>
      <c r="D1031" s="196" t="s">
        <v>159</v>
      </c>
      <c r="E1031" s="207" t="s">
        <v>19</v>
      </c>
      <c r="F1031" s="208" t="s">
        <v>678</v>
      </c>
      <c r="G1031" s="206"/>
      <c r="H1031" s="209">
        <v>3.32</v>
      </c>
      <c r="I1031" s="210"/>
      <c r="J1031" s="206"/>
      <c r="K1031" s="206"/>
      <c r="L1031" s="211"/>
      <c r="M1031" s="212"/>
      <c r="N1031" s="213"/>
      <c r="O1031" s="213"/>
      <c r="P1031" s="213"/>
      <c r="Q1031" s="213"/>
      <c r="R1031" s="213"/>
      <c r="S1031" s="213"/>
      <c r="T1031" s="214"/>
      <c r="AT1031" s="215" t="s">
        <v>159</v>
      </c>
      <c r="AU1031" s="215" t="s">
        <v>87</v>
      </c>
      <c r="AV1031" s="14" t="s">
        <v>87</v>
      </c>
      <c r="AW1031" s="14" t="s">
        <v>37</v>
      </c>
      <c r="AX1031" s="14" t="s">
        <v>77</v>
      </c>
      <c r="AY1031" s="215" t="s">
        <v>144</v>
      </c>
    </row>
    <row r="1032" spans="2:51" s="14" customFormat="1" ht="11.25">
      <c r="B1032" s="205"/>
      <c r="C1032" s="206"/>
      <c r="D1032" s="196" t="s">
        <v>159</v>
      </c>
      <c r="E1032" s="207" t="s">
        <v>19</v>
      </c>
      <c r="F1032" s="208" t="s">
        <v>680</v>
      </c>
      <c r="G1032" s="206"/>
      <c r="H1032" s="209">
        <v>4.38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159</v>
      </c>
      <c r="AU1032" s="215" t="s">
        <v>87</v>
      </c>
      <c r="AV1032" s="14" t="s">
        <v>87</v>
      </c>
      <c r="AW1032" s="14" t="s">
        <v>37</v>
      </c>
      <c r="AX1032" s="14" t="s">
        <v>77</v>
      </c>
      <c r="AY1032" s="215" t="s">
        <v>144</v>
      </c>
    </row>
    <row r="1033" spans="2:51" s="14" customFormat="1" ht="11.25">
      <c r="B1033" s="205"/>
      <c r="C1033" s="206"/>
      <c r="D1033" s="196" t="s">
        <v>159</v>
      </c>
      <c r="E1033" s="207" t="s">
        <v>19</v>
      </c>
      <c r="F1033" s="208" t="s">
        <v>682</v>
      </c>
      <c r="G1033" s="206"/>
      <c r="H1033" s="209">
        <v>3.68</v>
      </c>
      <c r="I1033" s="210"/>
      <c r="J1033" s="206"/>
      <c r="K1033" s="206"/>
      <c r="L1033" s="211"/>
      <c r="M1033" s="212"/>
      <c r="N1033" s="213"/>
      <c r="O1033" s="213"/>
      <c r="P1033" s="213"/>
      <c r="Q1033" s="213"/>
      <c r="R1033" s="213"/>
      <c r="S1033" s="213"/>
      <c r="T1033" s="214"/>
      <c r="AT1033" s="215" t="s">
        <v>159</v>
      </c>
      <c r="AU1033" s="215" t="s">
        <v>87</v>
      </c>
      <c r="AV1033" s="14" t="s">
        <v>87</v>
      </c>
      <c r="AW1033" s="14" t="s">
        <v>37</v>
      </c>
      <c r="AX1033" s="14" t="s">
        <v>77</v>
      </c>
      <c r="AY1033" s="215" t="s">
        <v>144</v>
      </c>
    </row>
    <row r="1034" spans="2:51" s="14" customFormat="1" ht="11.25">
      <c r="B1034" s="205"/>
      <c r="C1034" s="206"/>
      <c r="D1034" s="196" t="s">
        <v>159</v>
      </c>
      <c r="E1034" s="207" t="s">
        <v>19</v>
      </c>
      <c r="F1034" s="208" t="s">
        <v>684</v>
      </c>
      <c r="G1034" s="206"/>
      <c r="H1034" s="209">
        <v>3.57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159</v>
      </c>
      <c r="AU1034" s="215" t="s">
        <v>87</v>
      </c>
      <c r="AV1034" s="14" t="s">
        <v>87</v>
      </c>
      <c r="AW1034" s="14" t="s">
        <v>37</v>
      </c>
      <c r="AX1034" s="14" t="s">
        <v>77</v>
      </c>
      <c r="AY1034" s="215" t="s">
        <v>144</v>
      </c>
    </row>
    <row r="1035" spans="2:51" s="14" customFormat="1" ht="11.25">
      <c r="B1035" s="205"/>
      <c r="C1035" s="206"/>
      <c r="D1035" s="196" t="s">
        <v>159</v>
      </c>
      <c r="E1035" s="207" t="s">
        <v>19</v>
      </c>
      <c r="F1035" s="208" t="s">
        <v>686</v>
      </c>
      <c r="G1035" s="206"/>
      <c r="H1035" s="209">
        <v>4.38</v>
      </c>
      <c r="I1035" s="210"/>
      <c r="J1035" s="206"/>
      <c r="K1035" s="206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159</v>
      </c>
      <c r="AU1035" s="215" t="s">
        <v>87</v>
      </c>
      <c r="AV1035" s="14" t="s">
        <v>87</v>
      </c>
      <c r="AW1035" s="14" t="s">
        <v>37</v>
      </c>
      <c r="AX1035" s="14" t="s">
        <v>77</v>
      </c>
      <c r="AY1035" s="215" t="s">
        <v>144</v>
      </c>
    </row>
    <row r="1036" spans="2:51" s="14" customFormat="1" ht="11.25">
      <c r="B1036" s="205"/>
      <c r="C1036" s="206"/>
      <c r="D1036" s="196" t="s">
        <v>159</v>
      </c>
      <c r="E1036" s="207" t="s">
        <v>19</v>
      </c>
      <c r="F1036" s="208" t="s">
        <v>688</v>
      </c>
      <c r="G1036" s="206"/>
      <c r="H1036" s="209">
        <v>3.24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159</v>
      </c>
      <c r="AU1036" s="215" t="s">
        <v>87</v>
      </c>
      <c r="AV1036" s="14" t="s">
        <v>87</v>
      </c>
      <c r="AW1036" s="14" t="s">
        <v>37</v>
      </c>
      <c r="AX1036" s="14" t="s">
        <v>77</v>
      </c>
      <c r="AY1036" s="215" t="s">
        <v>144</v>
      </c>
    </row>
    <row r="1037" spans="2:51" s="14" customFormat="1" ht="11.25">
      <c r="B1037" s="205"/>
      <c r="C1037" s="206"/>
      <c r="D1037" s="196" t="s">
        <v>159</v>
      </c>
      <c r="E1037" s="207" t="s">
        <v>19</v>
      </c>
      <c r="F1037" s="208" t="s">
        <v>690</v>
      </c>
      <c r="G1037" s="206"/>
      <c r="H1037" s="209">
        <v>3.02</v>
      </c>
      <c r="I1037" s="210"/>
      <c r="J1037" s="206"/>
      <c r="K1037" s="206"/>
      <c r="L1037" s="211"/>
      <c r="M1037" s="212"/>
      <c r="N1037" s="213"/>
      <c r="O1037" s="213"/>
      <c r="P1037" s="213"/>
      <c r="Q1037" s="213"/>
      <c r="R1037" s="213"/>
      <c r="S1037" s="213"/>
      <c r="T1037" s="214"/>
      <c r="AT1037" s="215" t="s">
        <v>159</v>
      </c>
      <c r="AU1037" s="215" t="s">
        <v>87</v>
      </c>
      <c r="AV1037" s="14" t="s">
        <v>87</v>
      </c>
      <c r="AW1037" s="14" t="s">
        <v>37</v>
      </c>
      <c r="AX1037" s="14" t="s">
        <v>77</v>
      </c>
      <c r="AY1037" s="215" t="s">
        <v>144</v>
      </c>
    </row>
    <row r="1038" spans="2:51" s="14" customFormat="1" ht="11.25">
      <c r="B1038" s="205"/>
      <c r="C1038" s="206"/>
      <c r="D1038" s="196" t="s">
        <v>159</v>
      </c>
      <c r="E1038" s="207" t="s">
        <v>19</v>
      </c>
      <c r="F1038" s="208" t="s">
        <v>692</v>
      </c>
      <c r="G1038" s="206"/>
      <c r="H1038" s="209">
        <v>2.88</v>
      </c>
      <c r="I1038" s="210"/>
      <c r="J1038" s="206"/>
      <c r="K1038" s="206"/>
      <c r="L1038" s="211"/>
      <c r="M1038" s="212"/>
      <c r="N1038" s="213"/>
      <c r="O1038" s="213"/>
      <c r="P1038" s="213"/>
      <c r="Q1038" s="213"/>
      <c r="R1038" s="213"/>
      <c r="S1038" s="213"/>
      <c r="T1038" s="214"/>
      <c r="AT1038" s="215" t="s">
        <v>159</v>
      </c>
      <c r="AU1038" s="215" t="s">
        <v>87</v>
      </c>
      <c r="AV1038" s="14" t="s">
        <v>87</v>
      </c>
      <c r="AW1038" s="14" t="s">
        <v>37</v>
      </c>
      <c r="AX1038" s="14" t="s">
        <v>77</v>
      </c>
      <c r="AY1038" s="215" t="s">
        <v>144</v>
      </c>
    </row>
    <row r="1039" spans="2:51" s="15" customFormat="1" ht="11.25">
      <c r="B1039" s="216"/>
      <c r="C1039" s="217"/>
      <c r="D1039" s="196" t="s">
        <v>159</v>
      </c>
      <c r="E1039" s="218" t="s">
        <v>19</v>
      </c>
      <c r="F1039" s="219" t="s">
        <v>165</v>
      </c>
      <c r="G1039" s="217"/>
      <c r="H1039" s="220">
        <v>33.129999999999995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159</v>
      </c>
      <c r="AU1039" s="226" t="s">
        <v>87</v>
      </c>
      <c r="AV1039" s="15" t="s">
        <v>155</v>
      </c>
      <c r="AW1039" s="15" t="s">
        <v>37</v>
      </c>
      <c r="AX1039" s="15" t="s">
        <v>77</v>
      </c>
      <c r="AY1039" s="226" t="s">
        <v>144</v>
      </c>
    </row>
    <row r="1040" spans="2:51" s="13" customFormat="1" ht="11.25">
      <c r="B1040" s="194"/>
      <c r="C1040" s="195"/>
      <c r="D1040" s="196" t="s">
        <v>159</v>
      </c>
      <c r="E1040" s="197" t="s">
        <v>19</v>
      </c>
      <c r="F1040" s="198" t="s">
        <v>229</v>
      </c>
      <c r="G1040" s="195"/>
      <c r="H1040" s="197" t="s">
        <v>19</v>
      </c>
      <c r="I1040" s="199"/>
      <c r="J1040" s="195"/>
      <c r="K1040" s="195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159</v>
      </c>
      <c r="AU1040" s="204" t="s">
        <v>87</v>
      </c>
      <c r="AV1040" s="13" t="s">
        <v>85</v>
      </c>
      <c r="AW1040" s="13" t="s">
        <v>37</v>
      </c>
      <c r="AX1040" s="13" t="s">
        <v>77</v>
      </c>
      <c r="AY1040" s="204" t="s">
        <v>144</v>
      </c>
    </row>
    <row r="1041" spans="2:51" s="14" customFormat="1" ht="11.25">
      <c r="B1041" s="205"/>
      <c r="C1041" s="206"/>
      <c r="D1041" s="196" t="s">
        <v>159</v>
      </c>
      <c r="E1041" s="207" t="s">
        <v>19</v>
      </c>
      <c r="F1041" s="208" t="s">
        <v>694</v>
      </c>
      <c r="G1041" s="206"/>
      <c r="H1041" s="209">
        <v>1.89</v>
      </c>
      <c r="I1041" s="210"/>
      <c r="J1041" s="206"/>
      <c r="K1041" s="206"/>
      <c r="L1041" s="211"/>
      <c r="M1041" s="212"/>
      <c r="N1041" s="213"/>
      <c r="O1041" s="213"/>
      <c r="P1041" s="213"/>
      <c r="Q1041" s="213"/>
      <c r="R1041" s="213"/>
      <c r="S1041" s="213"/>
      <c r="T1041" s="214"/>
      <c r="AT1041" s="215" t="s">
        <v>159</v>
      </c>
      <c r="AU1041" s="215" t="s">
        <v>87</v>
      </c>
      <c r="AV1041" s="14" t="s">
        <v>87</v>
      </c>
      <c r="AW1041" s="14" t="s">
        <v>37</v>
      </c>
      <c r="AX1041" s="14" t="s">
        <v>77</v>
      </c>
      <c r="AY1041" s="215" t="s">
        <v>144</v>
      </c>
    </row>
    <row r="1042" spans="2:51" s="14" customFormat="1" ht="11.25">
      <c r="B1042" s="205"/>
      <c r="C1042" s="206"/>
      <c r="D1042" s="196" t="s">
        <v>159</v>
      </c>
      <c r="E1042" s="207" t="s">
        <v>19</v>
      </c>
      <c r="F1042" s="208" t="s">
        <v>696</v>
      </c>
      <c r="G1042" s="206"/>
      <c r="H1042" s="209">
        <v>1.93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159</v>
      </c>
      <c r="AU1042" s="215" t="s">
        <v>87</v>
      </c>
      <c r="AV1042" s="14" t="s">
        <v>87</v>
      </c>
      <c r="AW1042" s="14" t="s">
        <v>37</v>
      </c>
      <c r="AX1042" s="14" t="s">
        <v>77</v>
      </c>
      <c r="AY1042" s="215" t="s">
        <v>144</v>
      </c>
    </row>
    <row r="1043" spans="2:51" s="14" customFormat="1" ht="11.25">
      <c r="B1043" s="205"/>
      <c r="C1043" s="206"/>
      <c r="D1043" s="196" t="s">
        <v>159</v>
      </c>
      <c r="E1043" s="207" t="s">
        <v>19</v>
      </c>
      <c r="F1043" s="208" t="s">
        <v>698</v>
      </c>
      <c r="G1043" s="206"/>
      <c r="H1043" s="209">
        <v>2.73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159</v>
      </c>
      <c r="AU1043" s="215" t="s">
        <v>87</v>
      </c>
      <c r="AV1043" s="14" t="s">
        <v>87</v>
      </c>
      <c r="AW1043" s="14" t="s">
        <v>37</v>
      </c>
      <c r="AX1043" s="14" t="s">
        <v>77</v>
      </c>
      <c r="AY1043" s="215" t="s">
        <v>144</v>
      </c>
    </row>
    <row r="1044" spans="2:51" s="14" customFormat="1" ht="11.25">
      <c r="B1044" s="205"/>
      <c r="C1044" s="206"/>
      <c r="D1044" s="196" t="s">
        <v>159</v>
      </c>
      <c r="E1044" s="207" t="s">
        <v>19</v>
      </c>
      <c r="F1044" s="208" t="s">
        <v>700</v>
      </c>
      <c r="G1044" s="206"/>
      <c r="H1044" s="209">
        <v>3.32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159</v>
      </c>
      <c r="AU1044" s="215" t="s">
        <v>87</v>
      </c>
      <c r="AV1044" s="14" t="s">
        <v>87</v>
      </c>
      <c r="AW1044" s="14" t="s">
        <v>37</v>
      </c>
      <c r="AX1044" s="14" t="s">
        <v>77</v>
      </c>
      <c r="AY1044" s="215" t="s">
        <v>144</v>
      </c>
    </row>
    <row r="1045" spans="2:51" s="14" customFormat="1" ht="11.25">
      <c r="B1045" s="205"/>
      <c r="C1045" s="206"/>
      <c r="D1045" s="196" t="s">
        <v>159</v>
      </c>
      <c r="E1045" s="207" t="s">
        <v>19</v>
      </c>
      <c r="F1045" s="208" t="s">
        <v>702</v>
      </c>
      <c r="G1045" s="206"/>
      <c r="H1045" s="209">
        <v>4.38</v>
      </c>
      <c r="I1045" s="210"/>
      <c r="J1045" s="206"/>
      <c r="K1045" s="206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159</v>
      </c>
      <c r="AU1045" s="215" t="s">
        <v>87</v>
      </c>
      <c r="AV1045" s="14" t="s">
        <v>87</v>
      </c>
      <c r="AW1045" s="14" t="s">
        <v>37</v>
      </c>
      <c r="AX1045" s="14" t="s">
        <v>77</v>
      </c>
      <c r="AY1045" s="215" t="s">
        <v>144</v>
      </c>
    </row>
    <row r="1046" spans="2:51" s="14" customFormat="1" ht="11.25">
      <c r="B1046" s="205"/>
      <c r="C1046" s="206"/>
      <c r="D1046" s="196" t="s">
        <v>159</v>
      </c>
      <c r="E1046" s="207" t="s">
        <v>19</v>
      </c>
      <c r="F1046" s="208" t="s">
        <v>704</v>
      </c>
      <c r="G1046" s="206"/>
      <c r="H1046" s="209">
        <v>3.68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159</v>
      </c>
      <c r="AU1046" s="215" t="s">
        <v>87</v>
      </c>
      <c r="AV1046" s="14" t="s">
        <v>87</v>
      </c>
      <c r="AW1046" s="14" t="s">
        <v>37</v>
      </c>
      <c r="AX1046" s="14" t="s">
        <v>77</v>
      </c>
      <c r="AY1046" s="215" t="s">
        <v>144</v>
      </c>
    </row>
    <row r="1047" spans="2:51" s="14" customFormat="1" ht="11.25">
      <c r="B1047" s="205"/>
      <c r="C1047" s="206"/>
      <c r="D1047" s="196" t="s">
        <v>159</v>
      </c>
      <c r="E1047" s="207" t="s">
        <v>19</v>
      </c>
      <c r="F1047" s="208" t="s">
        <v>706</v>
      </c>
      <c r="G1047" s="206"/>
      <c r="H1047" s="209">
        <v>3.57</v>
      </c>
      <c r="I1047" s="210"/>
      <c r="J1047" s="206"/>
      <c r="K1047" s="206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159</v>
      </c>
      <c r="AU1047" s="215" t="s">
        <v>87</v>
      </c>
      <c r="AV1047" s="14" t="s">
        <v>87</v>
      </c>
      <c r="AW1047" s="14" t="s">
        <v>37</v>
      </c>
      <c r="AX1047" s="14" t="s">
        <v>77</v>
      </c>
      <c r="AY1047" s="215" t="s">
        <v>144</v>
      </c>
    </row>
    <row r="1048" spans="2:51" s="14" customFormat="1" ht="11.25">
      <c r="B1048" s="205"/>
      <c r="C1048" s="206"/>
      <c r="D1048" s="196" t="s">
        <v>159</v>
      </c>
      <c r="E1048" s="207" t="s">
        <v>19</v>
      </c>
      <c r="F1048" s="208" t="s">
        <v>708</v>
      </c>
      <c r="G1048" s="206"/>
      <c r="H1048" s="209">
        <v>4.38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159</v>
      </c>
      <c r="AU1048" s="215" t="s">
        <v>87</v>
      </c>
      <c r="AV1048" s="14" t="s">
        <v>87</v>
      </c>
      <c r="AW1048" s="14" t="s">
        <v>37</v>
      </c>
      <c r="AX1048" s="14" t="s">
        <v>77</v>
      </c>
      <c r="AY1048" s="215" t="s">
        <v>144</v>
      </c>
    </row>
    <row r="1049" spans="2:51" s="14" customFormat="1" ht="11.25">
      <c r="B1049" s="205"/>
      <c r="C1049" s="206"/>
      <c r="D1049" s="196" t="s">
        <v>159</v>
      </c>
      <c r="E1049" s="207" t="s">
        <v>19</v>
      </c>
      <c r="F1049" s="208" t="s">
        <v>710</v>
      </c>
      <c r="G1049" s="206"/>
      <c r="H1049" s="209">
        <v>3.24</v>
      </c>
      <c r="I1049" s="210"/>
      <c r="J1049" s="206"/>
      <c r="K1049" s="206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159</v>
      </c>
      <c r="AU1049" s="215" t="s">
        <v>87</v>
      </c>
      <c r="AV1049" s="14" t="s">
        <v>87</v>
      </c>
      <c r="AW1049" s="14" t="s">
        <v>37</v>
      </c>
      <c r="AX1049" s="14" t="s">
        <v>77</v>
      </c>
      <c r="AY1049" s="215" t="s">
        <v>144</v>
      </c>
    </row>
    <row r="1050" spans="2:51" s="14" customFormat="1" ht="11.25">
      <c r="B1050" s="205"/>
      <c r="C1050" s="206"/>
      <c r="D1050" s="196" t="s">
        <v>159</v>
      </c>
      <c r="E1050" s="207" t="s">
        <v>19</v>
      </c>
      <c r="F1050" s="208" t="s">
        <v>712</v>
      </c>
      <c r="G1050" s="206"/>
      <c r="H1050" s="209">
        <v>3.02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159</v>
      </c>
      <c r="AU1050" s="215" t="s">
        <v>87</v>
      </c>
      <c r="AV1050" s="14" t="s">
        <v>87</v>
      </c>
      <c r="AW1050" s="14" t="s">
        <v>37</v>
      </c>
      <c r="AX1050" s="14" t="s">
        <v>77</v>
      </c>
      <c r="AY1050" s="215" t="s">
        <v>144</v>
      </c>
    </row>
    <row r="1051" spans="2:51" s="14" customFormat="1" ht="11.25">
      <c r="B1051" s="205"/>
      <c r="C1051" s="206"/>
      <c r="D1051" s="196" t="s">
        <v>159</v>
      </c>
      <c r="E1051" s="207" t="s">
        <v>19</v>
      </c>
      <c r="F1051" s="208" t="s">
        <v>714</v>
      </c>
      <c r="G1051" s="206"/>
      <c r="H1051" s="209">
        <v>2.88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159</v>
      </c>
      <c r="AU1051" s="215" t="s">
        <v>87</v>
      </c>
      <c r="AV1051" s="14" t="s">
        <v>87</v>
      </c>
      <c r="AW1051" s="14" t="s">
        <v>37</v>
      </c>
      <c r="AX1051" s="14" t="s">
        <v>77</v>
      </c>
      <c r="AY1051" s="215" t="s">
        <v>144</v>
      </c>
    </row>
    <row r="1052" spans="2:51" s="15" customFormat="1" ht="11.25">
      <c r="B1052" s="216"/>
      <c r="C1052" s="217"/>
      <c r="D1052" s="196" t="s">
        <v>159</v>
      </c>
      <c r="E1052" s="218" t="s">
        <v>19</v>
      </c>
      <c r="F1052" s="219" t="s">
        <v>165</v>
      </c>
      <c r="G1052" s="217"/>
      <c r="H1052" s="220">
        <v>35.020000000000003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159</v>
      </c>
      <c r="AU1052" s="226" t="s">
        <v>87</v>
      </c>
      <c r="AV1052" s="15" t="s">
        <v>155</v>
      </c>
      <c r="AW1052" s="15" t="s">
        <v>37</v>
      </c>
      <c r="AX1052" s="15" t="s">
        <v>77</v>
      </c>
      <c r="AY1052" s="226" t="s">
        <v>144</v>
      </c>
    </row>
    <row r="1053" spans="2:51" s="13" customFormat="1" ht="11.25">
      <c r="B1053" s="194"/>
      <c r="C1053" s="195"/>
      <c r="D1053" s="196" t="s">
        <v>159</v>
      </c>
      <c r="E1053" s="197" t="s">
        <v>19</v>
      </c>
      <c r="F1053" s="198" t="s">
        <v>252</v>
      </c>
      <c r="G1053" s="195"/>
      <c r="H1053" s="197" t="s">
        <v>19</v>
      </c>
      <c r="I1053" s="199"/>
      <c r="J1053" s="195"/>
      <c r="K1053" s="195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159</v>
      </c>
      <c r="AU1053" s="204" t="s">
        <v>87</v>
      </c>
      <c r="AV1053" s="13" t="s">
        <v>85</v>
      </c>
      <c r="AW1053" s="13" t="s">
        <v>37</v>
      </c>
      <c r="AX1053" s="13" t="s">
        <v>77</v>
      </c>
      <c r="AY1053" s="204" t="s">
        <v>144</v>
      </c>
    </row>
    <row r="1054" spans="2:51" s="14" customFormat="1" ht="11.25">
      <c r="B1054" s="205"/>
      <c r="C1054" s="206"/>
      <c r="D1054" s="196" t="s">
        <v>159</v>
      </c>
      <c r="E1054" s="207" t="s">
        <v>19</v>
      </c>
      <c r="F1054" s="208" t="s">
        <v>716</v>
      </c>
      <c r="G1054" s="206"/>
      <c r="H1054" s="209">
        <v>1.89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159</v>
      </c>
      <c r="AU1054" s="215" t="s">
        <v>87</v>
      </c>
      <c r="AV1054" s="14" t="s">
        <v>87</v>
      </c>
      <c r="AW1054" s="14" t="s">
        <v>37</v>
      </c>
      <c r="AX1054" s="14" t="s">
        <v>77</v>
      </c>
      <c r="AY1054" s="215" t="s">
        <v>144</v>
      </c>
    </row>
    <row r="1055" spans="2:51" s="14" customFormat="1" ht="11.25">
      <c r="B1055" s="205"/>
      <c r="C1055" s="206"/>
      <c r="D1055" s="196" t="s">
        <v>159</v>
      </c>
      <c r="E1055" s="207" t="s">
        <v>19</v>
      </c>
      <c r="F1055" s="208" t="s">
        <v>718</v>
      </c>
      <c r="G1055" s="206"/>
      <c r="H1055" s="209">
        <v>1.93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159</v>
      </c>
      <c r="AU1055" s="215" t="s">
        <v>87</v>
      </c>
      <c r="AV1055" s="14" t="s">
        <v>87</v>
      </c>
      <c r="AW1055" s="14" t="s">
        <v>37</v>
      </c>
      <c r="AX1055" s="14" t="s">
        <v>77</v>
      </c>
      <c r="AY1055" s="215" t="s">
        <v>144</v>
      </c>
    </row>
    <row r="1056" spans="2:51" s="14" customFormat="1" ht="11.25">
      <c r="B1056" s="205"/>
      <c r="C1056" s="206"/>
      <c r="D1056" s="196" t="s">
        <v>159</v>
      </c>
      <c r="E1056" s="207" t="s">
        <v>19</v>
      </c>
      <c r="F1056" s="208" t="s">
        <v>720</v>
      </c>
      <c r="G1056" s="206"/>
      <c r="H1056" s="209">
        <v>2.73</v>
      </c>
      <c r="I1056" s="210"/>
      <c r="J1056" s="206"/>
      <c r="K1056" s="206"/>
      <c r="L1056" s="211"/>
      <c r="M1056" s="212"/>
      <c r="N1056" s="213"/>
      <c r="O1056" s="213"/>
      <c r="P1056" s="213"/>
      <c r="Q1056" s="213"/>
      <c r="R1056" s="213"/>
      <c r="S1056" s="213"/>
      <c r="T1056" s="214"/>
      <c r="AT1056" s="215" t="s">
        <v>159</v>
      </c>
      <c r="AU1056" s="215" t="s">
        <v>87</v>
      </c>
      <c r="AV1056" s="14" t="s">
        <v>87</v>
      </c>
      <c r="AW1056" s="14" t="s">
        <v>37</v>
      </c>
      <c r="AX1056" s="14" t="s">
        <v>77</v>
      </c>
      <c r="AY1056" s="215" t="s">
        <v>144</v>
      </c>
    </row>
    <row r="1057" spans="1:65" s="14" customFormat="1" ht="11.25">
      <c r="B1057" s="205"/>
      <c r="C1057" s="206"/>
      <c r="D1057" s="196" t="s">
        <v>159</v>
      </c>
      <c r="E1057" s="207" t="s">
        <v>19</v>
      </c>
      <c r="F1057" s="208" t="s">
        <v>722</v>
      </c>
      <c r="G1057" s="206"/>
      <c r="H1057" s="209">
        <v>3.32</v>
      </c>
      <c r="I1057" s="210"/>
      <c r="J1057" s="206"/>
      <c r="K1057" s="206"/>
      <c r="L1057" s="211"/>
      <c r="M1057" s="212"/>
      <c r="N1057" s="213"/>
      <c r="O1057" s="213"/>
      <c r="P1057" s="213"/>
      <c r="Q1057" s="213"/>
      <c r="R1057" s="213"/>
      <c r="S1057" s="213"/>
      <c r="T1057" s="214"/>
      <c r="AT1057" s="215" t="s">
        <v>159</v>
      </c>
      <c r="AU1057" s="215" t="s">
        <v>87</v>
      </c>
      <c r="AV1057" s="14" t="s">
        <v>87</v>
      </c>
      <c r="AW1057" s="14" t="s">
        <v>37</v>
      </c>
      <c r="AX1057" s="14" t="s">
        <v>77</v>
      </c>
      <c r="AY1057" s="215" t="s">
        <v>144</v>
      </c>
    </row>
    <row r="1058" spans="1:65" s="14" customFormat="1" ht="11.25">
      <c r="B1058" s="205"/>
      <c r="C1058" s="206"/>
      <c r="D1058" s="196" t="s">
        <v>159</v>
      </c>
      <c r="E1058" s="207" t="s">
        <v>19</v>
      </c>
      <c r="F1058" s="208" t="s">
        <v>724</v>
      </c>
      <c r="G1058" s="206"/>
      <c r="H1058" s="209">
        <v>4.38</v>
      </c>
      <c r="I1058" s="210"/>
      <c r="J1058" s="206"/>
      <c r="K1058" s="206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159</v>
      </c>
      <c r="AU1058" s="215" t="s">
        <v>87</v>
      </c>
      <c r="AV1058" s="14" t="s">
        <v>87</v>
      </c>
      <c r="AW1058" s="14" t="s">
        <v>37</v>
      </c>
      <c r="AX1058" s="14" t="s">
        <v>77</v>
      </c>
      <c r="AY1058" s="215" t="s">
        <v>144</v>
      </c>
    </row>
    <row r="1059" spans="1:65" s="14" customFormat="1" ht="11.25">
      <c r="B1059" s="205"/>
      <c r="C1059" s="206"/>
      <c r="D1059" s="196" t="s">
        <v>159</v>
      </c>
      <c r="E1059" s="207" t="s">
        <v>19</v>
      </c>
      <c r="F1059" s="208" t="s">
        <v>726</v>
      </c>
      <c r="G1059" s="206"/>
      <c r="H1059" s="209">
        <v>3.68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159</v>
      </c>
      <c r="AU1059" s="215" t="s">
        <v>87</v>
      </c>
      <c r="AV1059" s="14" t="s">
        <v>87</v>
      </c>
      <c r="AW1059" s="14" t="s">
        <v>37</v>
      </c>
      <c r="AX1059" s="14" t="s">
        <v>77</v>
      </c>
      <c r="AY1059" s="215" t="s">
        <v>144</v>
      </c>
    </row>
    <row r="1060" spans="1:65" s="14" customFormat="1" ht="11.25">
      <c r="B1060" s="205"/>
      <c r="C1060" s="206"/>
      <c r="D1060" s="196" t="s">
        <v>159</v>
      </c>
      <c r="E1060" s="207" t="s">
        <v>19</v>
      </c>
      <c r="F1060" s="208" t="s">
        <v>728</v>
      </c>
      <c r="G1060" s="206"/>
      <c r="H1060" s="209">
        <v>3.57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159</v>
      </c>
      <c r="AU1060" s="215" t="s">
        <v>87</v>
      </c>
      <c r="AV1060" s="14" t="s">
        <v>87</v>
      </c>
      <c r="AW1060" s="14" t="s">
        <v>37</v>
      </c>
      <c r="AX1060" s="14" t="s">
        <v>77</v>
      </c>
      <c r="AY1060" s="215" t="s">
        <v>144</v>
      </c>
    </row>
    <row r="1061" spans="1:65" s="14" customFormat="1" ht="11.25">
      <c r="B1061" s="205"/>
      <c r="C1061" s="206"/>
      <c r="D1061" s="196" t="s">
        <v>159</v>
      </c>
      <c r="E1061" s="207" t="s">
        <v>19</v>
      </c>
      <c r="F1061" s="208" t="s">
        <v>730</v>
      </c>
      <c r="G1061" s="206"/>
      <c r="H1061" s="209">
        <v>4.38</v>
      </c>
      <c r="I1061" s="210"/>
      <c r="J1061" s="206"/>
      <c r="K1061" s="206"/>
      <c r="L1061" s="211"/>
      <c r="M1061" s="212"/>
      <c r="N1061" s="213"/>
      <c r="O1061" s="213"/>
      <c r="P1061" s="213"/>
      <c r="Q1061" s="213"/>
      <c r="R1061" s="213"/>
      <c r="S1061" s="213"/>
      <c r="T1061" s="214"/>
      <c r="AT1061" s="215" t="s">
        <v>159</v>
      </c>
      <c r="AU1061" s="215" t="s">
        <v>87</v>
      </c>
      <c r="AV1061" s="14" t="s">
        <v>87</v>
      </c>
      <c r="AW1061" s="14" t="s">
        <v>37</v>
      </c>
      <c r="AX1061" s="14" t="s">
        <v>77</v>
      </c>
      <c r="AY1061" s="215" t="s">
        <v>144</v>
      </c>
    </row>
    <row r="1062" spans="1:65" s="14" customFormat="1" ht="11.25">
      <c r="B1062" s="205"/>
      <c r="C1062" s="206"/>
      <c r="D1062" s="196" t="s">
        <v>159</v>
      </c>
      <c r="E1062" s="207" t="s">
        <v>19</v>
      </c>
      <c r="F1062" s="208" t="s">
        <v>732</v>
      </c>
      <c r="G1062" s="206"/>
      <c r="H1062" s="209">
        <v>3.24</v>
      </c>
      <c r="I1062" s="210"/>
      <c r="J1062" s="206"/>
      <c r="K1062" s="206"/>
      <c r="L1062" s="211"/>
      <c r="M1062" s="212"/>
      <c r="N1062" s="213"/>
      <c r="O1062" s="213"/>
      <c r="P1062" s="213"/>
      <c r="Q1062" s="213"/>
      <c r="R1062" s="213"/>
      <c r="S1062" s="213"/>
      <c r="T1062" s="214"/>
      <c r="AT1062" s="215" t="s">
        <v>159</v>
      </c>
      <c r="AU1062" s="215" t="s">
        <v>87</v>
      </c>
      <c r="AV1062" s="14" t="s">
        <v>87</v>
      </c>
      <c r="AW1062" s="14" t="s">
        <v>37</v>
      </c>
      <c r="AX1062" s="14" t="s">
        <v>77</v>
      </c>
      <c r="AY1062" s="215" t="s">
        <v>144</v>
      </c>
    </row>
    <row r="1063" spans="1:65" s="14" customFormat="1" ht="11.25">
      <c r="B1063" s="205"/>
      <c r="C1063" s="206"/>
      <c r="D1063" s="196" t="s">
        <v>159</v>
      </c>
      <c r="E1063" s="207" t="s">
        <v>19</v>
      </c>
      <c r="F1063" s="208" t="s">
        <v>734</v>
      </c>
      <c r="G1063" s="206"/>
      <c r="H1063" s="209">
        <v>3.02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159</v>
      </c>
      <c r="AU1063" s="215" t="s">
        <v>87</v>
      </c>
      <c r="AV1063" s="14" t="s">
        <v>87</v>
      </c>
      <c r="AW1063" s="14" t="s">
        <v>37</v>
      </c>
      <c r="AX1063" s="14" t="s">
        <v>77</v>
      </c>
      <c r="AY1063" s="215" t="s">
        <v>144</v>
      </c>
    </row>
    <row r="1064" spans="1:65" s="14" customFormat="1" ht="11.25">
      <c r="B1064" s="205"/>
      <c r="C1064" s="206"/>
      <c r="D1064" s="196" t="s">
        <v>159</v>
      </c>
      <c r="E1064" s="207" t="s">
        <v>19</v>
      </c>
      <c r="F1064" s="208" t="s">
        <v>736</v>
      </c>
      <c r="G1064" s="206"/>
      <c r="H1064" s="209">
        <v>2.88</v>
      </c>
      <c r="I1064" s="210"/>
      <c r="J1064" s="206"/>
      <c r="K1064" s="206"/>
      <c r="L1064" s="211"/>
      <c r="M1064" s="212"/>
      <c r="N1064" s="213"/>
      <c r="O1064" s="213"/>
      <c r="P1064" s="213"/>
      <c r="Q1064" s="213"/>
      <c r="R1064" s="213"/>
      <c r="S1064" s="213"/>
      <c r="T1064" s="214"/>
      <c r="AT1064" s="215" t="s">
        <v>159</v>
      </c>
      <c r="AU1064" s="215" t="s">
        <v>87</v>
      </c>
      <c r="AV1064" s="14" t="s">
        <v>87</v>
      </c>
      <c r="AW1064" s="14" t="s">
        <v>37</v>
      </c>
      <c r="AX1064" s="14" t="s">
        <v>77</v>
      </c>
      <c r="AY1064" s="215" t="s">
        <v>144</v>
      </c>
    </row>
    <row r="1065" spans="1:65" s="15" customFormat="1" ht="11.25">
      <c r="B1065" s="216"/>
      <c r="C1065" s="217"/>
      <c r="D1065" s="196" t="s">
        <v>159</v>
      </c>
      <c r="E1065" s="218" t="s">
        <v>19</v>
      </c>
      <c r="F1065" s="219" t="s">
        <v>165</v>
      </c>
      <c r="G1065" s="217"/>
      <c r="H1065" s="220">
        <v>35.020000000000003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159</v>
      </c>
      <c r="AU1065" s="226" t="s">
        <v>87</v>
      </c>
      <c r="AV1065" s="15" t="s">
        <v>155</v>
      </c>
      <c r="AW1065" s="15" t="s">
        <v>37</v>
      </c>
      <c r="AX1065" s="15" t="s">
        <v>77</v>
      </c>
      <c r="AY1065" s="226" t="s">
        <v>144</v>
      </c>
    </row>
    <row r="1066" spans="1:65" s="16" customFormat="1" ht="11.25">
      <c r="B1066" s="227"/>
      <c r="C1066" s="228"/>
      <c r="D1066" s="196" t="s">
        <v>159</v>
      </c>
      <c r="E1066" s="229" t="s">
        <v>19</v>
      </c>
      <c r="F1066" s="230" t="s">
        <v>275</v>
      </c>
      <c r="G1066" s="228"/>
      <c r="H1066" s="231">
        <v>175.17</v>
      </c>
      <c r="I1066" s="232"/>
      <c r="J1066" s="228"/>
      <c r="K1066" s="228"/>
      <c r="L1066" s="233"/>
      <c r="M1066" s="234"/>
      <c r="N1066" s="235"/>
      <c r="O1066" s="235"/>
      <c r="P1066" s="235"/>
      <c r="Q1066" s="235"/>
      <c r="R1066" s="235"/>
      <c r="S1066" s="235"/>
      <c r="T1066" s="236"/>
      <c r="AT1066" s="237" t="s">
        <v>159</v>
      </c>
      <c r="AU1066" s="237" t="s">
        <v>87</v>
      </c>
      <c r="AV1066" s="16" t="s">
        <v>154</v>
      </c>
      <c r="AW1066" s="16" t="s">
        <v>37</v>
      </c>
      <c r="AX1066" s="16" t="s">
        <v>85</v>
      </c>
      <c r="AY1066" s="237" t="s">
        <v>144</v>
      </c>
    </row>
    <row r="1067" spans="1:65" s="2" customFormat="1" ht="49.15" customHeight="1">
      <c r="A1067" s="37"/>
      <c r="B1067" s="38"/>
      <c r="C1067" s="176" t="s">
        <v>742</v>
      </c>
      <c r="D1067" s="176" t="s">
        <v>149</v>
      </c>
      <c r="E1067" s="177" t="s">
        <v>743</v>
      </c>
      <c r="F1067" s="178" t="s">
        <v>744</v>
      </c>
      <c r="G1067" s="179" t="s">
        <v>152</v>
      </c>
      <c r="H1067" s="180">
        <v>199.94</v>
      </c>
      <c r="I1067" s="181"/>
      <c r="J1067" s="182">
        <f>ROUND(I1067*H1067,2)</f>
        <v>0</v>
      </c>
      <c r="K1067" s="178" t="s">
        <v>19</v>
      </c>
      <c r="L1067" s="42"/>
      <c r="M1067" s="183" t="s">
        <v>19</v>
      </c>
      <c r="N1067" s="184" t="s">
        <v>48</v>
      </c>
      <c r="O1067" s="67"/>
      <c r="P1067" s="185">
        <f>O1067*H1067</f>
        <v>0</v>
      </c>
      <c r="Q1067" s="185">
        <v>1.26E-2</v>
      </c>
      <c r="R1067" s="185">
        <f>Q1067*H1067</f>
        <v>2.519244</v>
      </c>
      <c r="S1067" s="185">
        <v>0</v>
      </c>
      <c r="T1067" s="186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187" t="s">
        <v>556</v>
      </c>
      <c r="AT1067" s="187" t="s">
        <v>149</v>
      </c>
      <c r="AU1067" s="187" t="s">
        <v>87</v>
      </c>
      <c r="AY1067" s="20" t="s">
        <v>144</v>
      </c>
      <c r="BE1067" s="188">
        <f>IF(N1067="základní",J1067,0)</f>
        <v>0</v>
      </c>
      <c r="BF1067" s="188">
        <f>IF(N1067="snížená",J1067,0)</f>
        <v>0</v>
      </c>
      <c r="BG1067" s="188">
        <f>IF(N1067="zákl. přenesená",J1067,0)</f>
        <v>0</v>
      </c>
      <c r="BH1067" s="188">
        <f>IF(N1067="sníž. přenesená",J1067,0)</f>
        <v>0</v>
      </c>
      <c r="BI1067" s="188">
        <f>IF(N1067="nulová",J1067,0)</f>
        <v>0</v>
      </c>
      <c r="BJ1067" s="20" t="s">
        <v>85</v>
      </c>
      <c r="BK1067" s="188">
        <f>ROUND(I1067*H1067,2)</f>
        <v>0</v>
      </c>
      <c r="BL1067" s="20" t="s">
        <v>556</v>
      </c>
      <c r="BM1067" s="187" t="s">
        <v>745</v>
      </c>
    </row>
    <row r="1068" spans="1:65" s="13" customFormat="1" ht="11.25">
      <c r="B1068" s="194"/>
      <c r="C1068" s="195"/>
      <c r="D1068" s="196" t="s">
        <v>159</v>
      </c>
      <c r="E1068" s="197" t="s">
        <v>19</v>
      </c>
      <c r="F1068" s="198" t="s">
        <v>160</v>
      </c>
      <c r="G1068" s="195"/>
      <c r="H1068" s="197" t="s">
        <v>19</v>
      </c>
      <c r="I1068" s="199"/>
      <c r="J1068" s="195"/>
      <c r="K1068" s="195"/>
      <c r="L1068" s="200"/>
      <c r="M1068" s="201"/>
      <c r="N1068" s="202"/>
      <c r="O1068" s="202"/>
      <c r="P1068" s="202"/>
      <c r="Q1068" s="202"/>
      <c r="R1068" s="202"/>
      <c r="S1068" s="202"/>
      <c r="T1068" s="203"/>
      <c r="AT1068" s="204" t="s">
        <v>159</v>
      </c>
      <c r="AU1068" s="204" t="s">
        <v>87</v>
      </c>
      <c r="AV1068" s="13" t="s">
        <v>85</v>
      </c>
      <c r="AW1068" s="13" t="s">
        <v>37</v>
      </c>
      <c r="AX1068" s="13" t="s">
        <v>77</v>
      </c>
      <c r="AY1068" s="204" t="s">
        <v>144</v>
      </c>
    </row>
    <row r="1069" spans="1:65" s="14" customFormat="1" ht="11.25">
      <c r="B1069" s="205"/>
      <c r="C1069" s="206"/>
      <c r="D1069" s="196" t="s">
        <v>159</v>
      </c>
      <c r="E1069" s="207" t="s">
        <v>19</v>
      </c>
      <c r="F1069" s="208" t="s">
        <v>631</v>
      </c>
      <c r="G1069" s="206"/>
      <c r="H1069" s="209">
        <v>3.63</v>
      </c>
      <c r="I1069" s="210"/>
      <c r="J1069" s="206"/>
      <c r="K1069" s="206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159</v>
      </c>
      <c r="AU1069" s="215" t="s">
        <v>87</v>
      </c>
      <c r="AV1069" s="14" t="s">
        <v>87</v>
      </c>
      <c r="AW1069" s="14" t="s">
        <v>37</v>
      </c>
      <c r="AX1069" s="14" t="s">
        <v>77</v>
      </c>
      <c r="AY1069" s="215" t="s">
        <v>144</v>
      </c>
    </row>
    <row r="1070" spans="1:65" s="14" customFormat="1" ht="11.25">
      <c r="B1070" s="205"/>
      <c r="C1070" s="206"/>
      <c r="D1070" s="196" t="s">
        <v>159</v>
      </c>
      <c r="E1070" s="207" t="s">
        <v>19</v>
      </c>
      <c r="F1070" s="208" t="s">
        <v>633</v>
      </c>
      <c r="G1070" s="206"/>
      <c r="H1070" s="209">
        <v>4.42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159</v>
      </c>
      <c r="AU1070" s="215" t="s">
        <v>87</v>
      </c>
      <c r="AV1070" s="14" t="s">
        <v>87</v>
      </c>
      <c r="AW1070" s="14" t="s">
        <v>37</v>
      </c>
      <c r="AX1070" s="14" t="s">
        <v>77</v>
      </c>
      <c r="AY1070" s="215" t="s">
        <v>144</v>
      </c>
    </row>
    <row r="1071" spans="1:65" s="15" customFormat="1" ht="11.25">
      <c r="B1071" s="216"/>
      <c r="C1071" s="217"/>
      <c r="D1071" s="196" t="s">
        <v>159</v>
      </c>
      <c r="E1071" s="218" t="s">
        <v>19</v>
      </c>
      <c r="F1071" s="219" t="s">
        <v>165</v>
      </c>
      <c r="G1071" s="217"/>
      <c r="H1071" s="220">
        <v>8.0500000000000007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159</v>
      </c>
      <c r="AU1071" s="226" t="s">
        <v>87</v>
      </c>
      <c r="AV1071" s="15" t="s">
        <v>155</v>
      </c>
      <c r="AW1071" s="15" t="s">
        <v>37</v>
      </c>
      <c r="AX1071" s="15" t="s">
        <v>77</v>
      </c>
      <c r="AY1071" s="226" t="s">
        <v>144</v>
      </c>
    </row>
    <row r="1072" spans="1:65" s="13" customFormat="1" ht="11.25">
      <c r="B1072" s="194"/>
      <c r="C1072" s="195"/>
      <c r="D1072" s="196" t="s">
        <v>159</v>
      </c>
      <c r="E1072" s="197" t="s">
        <v>19</v>
      </c>
      <c r="F1072" s="198" t="s">
        <v>166</v>
      </c>
      <c r="G1072" s="195"/>
      <c r="H1072" s="197" t="s">
        <v>19</v>
      </c>
      <c r="I1072" s="199"/>
      <c r="J1072" s="195"/>
      <c r="K1072" s="195"/>
      <c r="L1072" s="200"/>
      <c r="M1072" s="201"/>
      <c r="N1072" s="202"/>
      <c r="O1072" s="202"/>
      <c r="P1072" s="202"/>
      <c r="Q1072" s="202"/>
      <c r="R1072" s="202"/>
      <c r="S1072" s="202"/>
      <c r="T1072" s="203"/>
      <c r="AT1072" s="204" t="s">
        <v>159</v>
      </c>
      <c r="AU1072" s="204" t="s">
        <v>87</v>
      </c>
      <c r="AV1072" s="13" t="s">
        <v>85</v>
      </c>
      <c r="AW1072" s="13" t="s">
        <v>37</v>
      </c>
      <c r="AX1072" s="13" t="s">
        <v>77</v>
      </c>
      <c r="AY1072" s="204" t="s">
        <v>144</v>
      </c>
    </row>
    <row r="1073" spans="2:51" s="14" customFormat="1" ht="11.25">
      <c r="B1073" s="205"/>
      <c r="C1073" s="206"/>
      <c r="D1073" s="196" t="s">
        <v>159</v>
      </c>
      <c r="E1073" s="207" t="s">
        <v>19</v>
      </c>
      <c r="F1073" s="208" t="s">
        <v>635</v>
      </c>
      <c r="G1073" s="206"/>
      <c r="H1073" s="209">
        <v>3.41</v>
      </c>
      <c r="I1073" s="210"/>
      <c r="J1073" s="206"/>
      <c r="K1073" s="206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159</v>
      </c>
      <c r="AU1073" s="215" t="s">
        <v>87</v>
      </c>
      <c r="AV1073" s="14" t="s">
        <v>87</v>
      </c>
      <c r="AW1073" s="14" t="s">
        <v>37</v>
      </c>
      <c r="AX1073" s="14" t="s">
        <v>77</v>
      </c>
      <c r="AY1073" s="215" t="s">
        <v>144</v>
      </c>
    </row>
    <row r="1074" spans="2:51" s="14" customFormat="1" ht="11.25">
      <c r="B1074" s="205"/>
      <c r="C1074" s="206"/>
      <c r="D1074" s="196" t="s">
        <v>159</v>
      </c>
      <c r="E1074" s="207" t="s">
        <v>19</v>
      </c>
      <c r="F1074" s="208" t="s">
        <v>637</v>
      </c>
      <c r="G1074" s="206"/>
      <c r="H1074" s="209">
        <v>3.63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159</v>
      </c>
      <c r="AU1074" s="215" t="s">
        <v>87</v>
      </c>
      <c r="AV1074" s="14" t="s">
        <v>87</v>
      </c>
      <c r="AW1074" s="14" t="s">
        <v>37</v>
      </c>
      <c r="AX1074" s="14" t="s">
        <v>77</v>
      </c>
      <c r="AY1074" s="215" t="s">
        <v>144</v>
      </c>
    </row>
    <row r="1075" spans="2:51" s="14" customFormat="1" ht="11.25">
      <c r="B1075" s="205"/>
      <c r="C1075" s="206"/>
      <c r="D1075" s="196" t="s">
        <v>159</v>
      </c>
      <c r="E1075" s="207" t="s">
        <v>19</v>
      </c>
      <c r="F1075" s="208" t="s">
        <v>639</v>
      </c>
      <c r="G1075" s="206"/>
      <c r="H1075" s="209">
        <v>3.33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159</v>
      </c>
      <c r="AU1075" s="215" t="s">
        <v>87</v>
      </c>
      <c r="AV1075" s="14" t="s">
        <v>87</v>
      </c>
      <c r="AW1075" s="14" t="s">
        <v>37</v>
      </c>
      <c r="AX1075" s="14" t="s">
        <v>77</v>
      </c>
      <c r="AY1075" s="215" t="s">
        <v>144</v>
      </c>
    </row>
    <row r="1076" spans="2:51" s="14" customFormat="1" ht="11.25">
      <c r="B1076" s="205"/>
      <c r="C1076" s="206"/>
      <c r="D1076" s="196" t="s">
        <v>159</v>
      </c>
      <c r="E1076" s="207" t="s">
        <v>19</v>
      </c>
      <c r="F1076" s="208" t="s">
        <v>641</v>
      </c>
      <c r="G1076" s="206"/>
      <c r="H1076" s="209">
        <v>3.9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159</v>
      </c>
      <c r="AU1076" s="215" t="s">
        <v>87</v>
      </c>
      <c r="AV1076" s="14" t="s">
        <v>87</v>
      </c>
      <c r="AW1076" s="14" t="s">
        <v>37</v>
      </c>
      <c r="AX1076" s="14" t="s">
        <v>77</v>
      </c>
      <c r="AY1076" s="215" t="s">
        <v>144</v>
      </c>
    </row>
    <row r="1077" spans="2:51" s="14" customFormat="1" ht="11.25">
      <c r="B1077" s="205"/>
      <c r="C1077" s="206"/>
      <c r="D1077" s="196" t="s">
        <v>159</v>
      </c>
      <c r="E1077" s="207" t="s">
        <v>19</v>
      </c>
      <c r="F1077" s="208" t="s">
        <v>643</v>
      </c>
      <c r="G1077" s="206"/>
      <c r="H1077" s="209">
        <v>3.9</v>
      </c>
      <c r="I1077" s="210"/>
      <c r="J1077" s="206"/>
      <c r="K1077" s="206"/>
      <c r="L1077" s="211"/>
      <c r="M1077" s="212"/>
      <c r="N1077" s="213"/>
      <c r="O1077" s="213"/>
      <c r="P1077" s="213"/>
      <c r="Q1077" s="213"/>
      <c r="R1077" s="213"/>
      <c r="S1077" s="213"/>
      <c r="T1077" s="214"/>
      <c r="AT1077" s="215" t="s">
        <v>159</v>
      </c>
      <c r="AU1077" s="215" t="s">
        <v>87</v>
      </c>
      <c r="AV1077" s="14" t="s">
        <v>87</v>
      </c>
      <c r="AW1077" s="14" t="s">
        <v>37</v>
      </c>
      <c r="AX1077" s="14" t="s">
        <v>77</v>
      </c>
      <c r="AY1077" s="215" t="s">
        <v>144</v>
      </c>
    </row>
    <row r="1078" spans="2:51" s="14" customFormat="1" ht="11.25">
      <c r="B1078" s="205"/>
      <c r="C1078" s="206"/>
      <c r="D1078" s="196" t="s">
        <v>159</v>
      </c>
      <c r="E1078" s="207" t="s">
        <v>19</v>
      </c>
      <c r="F1078" s="208" t="s">
        <v>645</v>
      </c>
      <c r="G1078" s="206"/>
      <c r="H1078" s="209">
        <v>3.9</v>
      </c>
      <c r="I1078" s="210"/>
      <c r="J1078" s="206"/>
      <c r="K1078" s="206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159</v>
      </c>
      <c r="AU1078" s="215" t="s">
        <v>87</v>
      </c>
      <c r="AV1078" s="14" t="s">
        <v>87</v>
      </c>
      <c r="AW1078" s="14" t="s">
        <v>37</v>
      </c>
      <c r="AX1078" s="14" t="s">
        <v>77</v>
      </c>
      <c r="AY1078" s="215" t="s">
        <v>144</v>
      </c>
    </row>
    <row r="1079" spans="2:51" s="14" customFormat="1" ht="11.25">
      <c r="B1079" s="205"/>
      <c r="C1079" s="206"/>
      <c r="D1079" s="196" t="s">
        <v>159</v>
      </c>
      <c r="E1079" s="207" t="s">
        <v>19</v>
      </c>
      <c r="F1079" s="208" t="s">
        <v>647</v>
      </c>
      <c r="G1079" s="206"/>
      <c r="H1079" s="209">
        <v>3.9</v>
      </c>
      <c r="I1079" s="210"/>
      <c r="J1079" s="206"/>
      <c r="K1079" s="206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159</v>
      </c>
      <c r="AU1079" s="215" t="s">
        <v>87</v>
      </c>
      <c r="AV1079" s="14" t="s">
        <v>87</v>
      </c>
      <c r="AW1079" s="14" t="s">
        <v>37</v>
      </c>
      <c r="AX1079" s="14" t="s">
        <v>77</v>
      </c>
      <c r="AY1079" s="215" t="s">
        <v>144</v>
      </c>
    </row>
    <row r="1080" spans="2:51" s="14" customFormat="1" ht="11.25">
      <c r="B1080" s="205"/>
      <c r="C1080" s="206"/>
      <c r="D1080" s="196" t="s">
        <v>159</v>
      </c>
      <c r="E1080" s="207" t="s">
        <v>19</v>
      </c>
      <c r="F1080" s="208" t="s">
        <v>649</v>
      </c>
      <c r="G1080" s="206"/>
      <c r="H1080" s="209">
        <v>2.99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159</v>
      </c>
      <c r="AU1080" s="215" t="s">
        <v>87</v>
      </c>
      <c r="AV1080" s="14" t="s">
        <v>87</v>
      </c>
      <c r="AW1080" s="14" t="s">
        <v>37</v>
      </c>
      <c r="AX1080" s="14" t="s">
        <v>77</v>
      </c>
      <c r="AY1080" s="215" t="s">
        <v>144</v>
      </c>
    </row>
    <row r="1081" spans="2:51" s="14" customFormat="1" ht="11.25">
      <c r="B1081" s="205"/>
      <c r="C1081" s="206"/>
      <c r="D1081" s="196" t="s">
        <v>159</v>
      </c>
      <c r="E1081" s="207" t="s">
        <v>19</v>
      </c>
      <c r="F1081" s="208" t="s">
        <v>651</v>
      </c>
      <c r="G1081" s="206"/>
      <c r="H1081" s="209">
        <v>4.42</v>
      </c>
      <c r="I1081" s="210"/>
      <c r="J1081" s="206"/>
      <c r="K1081" s="206"/>
      <c r="L1081" s="211"/>
      <c r="M1081" s="212"/>
      <c r="N1081" s="213"/>
      <c r="O1081" s="213"/>
      <c r="P1081" s="213"/>
      <c r="Q1081" s="213"/>
      <c r="R1081" s="213"/>
      <c r="S1081" s="213"/>
      <c r="T1081" s="214"/>
      <c r="AT1081" s="215" t="s">
        <v>159</v>
      </c>
      <c r="AU1081" s="215" t="s">
        <v>87</v>
      </c>
      <c r="AV1081" s="14" t="s">
        <v>87</v>
      </c>
      <c r="AW1081" s="14" t="s">
        <v>37</v>
      </c>
      <c r="AX1081" s="14" t="s">
        <v>77</v>
      </c>
      <c r="AY1081" s="215" t="s">
        <v>144</v>
      </c>
    </row>
    <row r="1082" spans="2:51" s="14" customFormat="1" ht="11.25">
      <c r="B1082" s="205"/>
      <c r="C1082" s="206"/>
      <c r="D1082" s="196" t="s">
        <v>159</v>
      </c>
      <c r="E1082" s="207" t="s">
        <v>19</v>
      </c>
      <c r="F1082" s="208" t="s">
        <v>653</v>
      </c>
      <c r="G1082" s="206"/>
      <c r="H1082" s="209">
        <v>3.57</v>
      </c>
      <c r="I1082" s="210"/>
      <c r="J1082" s="206"/>
      <c r="K1082" s="206"/>
      <c r="L1082" s="211"/>
      <c r="M1082" s="212"/>
      <c r="N1082" s="213"/>
      <c r="O1082" s="213"/>
      <c r="P1082" s="213"/>
      <c r="Q1082" s="213"/>
      <c r="R1082" s="213"/>
      <c r="S1082" s="213"/>
      <c r="T1082" s="214"/>
      <c r="AT1082" s="215" t="s">
        <v>159</v>
      </c>
      <c r="AU1082" s="215" t="s">
        <v>87</v>
      </c>
      <c r="AV1082" s="14" t="s">
        <v>87</v>
      </c>
      <c r="AW1082" s="14" t="s">
        <v>37</v>
      </c>
      <c r="AX1082" s="14" t="s">
        <v>77</v>
      </c>
      <c r="AY1082" s="215" t="s">
        <v>144</v>
      </c>
    </row>
    <row r="1083" spans="2:51" s="15" customFormat="1" ht="11.25">
      <c r="B1083" s="216"/>
      <c r="C1083" s="217"/>
      <c r="D1083" s="196" t="s">
        <v>159</v>
      </c>
      <c r="E1083" s="218" t="s">
        <v>19</v>
      </c>
      <c r="F1083" s="219" t="s">
        <v>165</v>
      </c>
      <c r="G1083" s="217"/>
      <c r="H1083" s="220">
        <v>36.950000000000003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159</v>
      </c>
      <c r="AU1083" s="226" t="s">
        <v>87</v>
      </c>
      <c r="AV1083" s="15" t="s">
        <v>155</v>
      </c>
      <c r="AW1083" s="15" t="s">
        <v>37</v>
      </c>
      <c r="AX1083" s="15" t="s">
        <v>77</v>
      </c>
      <c r="AY1083" s="226" t="s">
        <v>144</v>
      </c>
    </row>
    <row r="1084" spans="2:51" s="13" customFormat="1" ht="11.25">
      <c r="B1084" s="194"/>
      <c r="C1084" s="195"/>
      <c r="D1084" s="196" t="s">
        <v>159</v>
      </c>
      <c r="E1084" s="197" t="s">
        <v>19</v>
      </c>
      <c r="F1084" s="198" t="s">
        <v>187</v>
      </c>
      <c r="G1084" s="195"/>
      <c r="H1084" s="197" t="s">
        <v>19</v>
      </c>
      <c r="I1084" s="199"/>
      <c r="J1084" s="195"/>
      <c r="K1084" s="195"/>
      <c r="L1084" s="200"/>
      <c r="M1084" s="201"/>
      <c r="N1084" s="202"/>
      <c r="O1084" s="202"/>
      <c r="P1084" s="202"/>
      <c r="Q1084" s="202"/>
      <c r="R1084" s="202"/>
      <c r="S1084" s="202"/>
      <c r="T1084" s="203"/>
      <c r="AT1084" s="204" t="s">
        <v>159</v>
      </c>
      <c r="AU1084" s="204" t="s">
        <v>87</v>
      </c>
      <c r="AV1084" s="13" t="s">
        <v>85</v>
      </c>
      <c r="AW1084" s="13" t="s">
        <v>37</v>
      </c>
      <c r="AX1084" s="13" t="s">
        <v>77</v>
      </c>
      <c r="AY1084" s="204" t="s">
        <v>144</v>
      </c>
    </row>
    <row r="1085" spans="2:51" s="14" customFormat="1" ht="11.25">
      <c r="B1085" s="205"/>
      <c r="C1085" s="206"/>
      <c r="D1085" s="196" t="s">
        <v>159</v>
      </c>
      <c r="E1085" s="207" t="s">
        <v>19</v>
      </c>
      <c r="F1085" s="208" t="s">
        <v>655</v>
      </c>
      <c r="G1085" s="206"/>
      <c r="H1085" s="209">
        <v>3.41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159</v>
      </c>
      <c r="AU1085" s="215" t="s">
        <v>87</v>
      </c>
      <c r="AV1085" s="14" t="s">
        <v>87</v>
      </c>
      <c r="AW1085" s="14" t="s">
        <v>37</v>
      </c>
      <c r="AX1085" s="14" t="s">
        <v>77</v>
      </c>
      <c r="AY1085" s="215" t="s">
        <v>144</v>
      </c>
    </row>
    <row r="1086" spans="2:51" s="14" customFormat="1" ht="11.25">
      <c r="B1086" s="205"/>
      <c r="C1086" s="206"/>
      <c r="D1086" s="196" t="s">
        <v>159</v>
      </c>
      <c r="E1086" s="207" t="s">
        <v>19</v>
      </c>
      <c r="F1086" s="208" t="s">
        <v>657</v>
      </c>
      <c r="G1086" s="206"/>
      <c r="H1086" s="209">
        <v>3.63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159</v>
      </c>
      <c r="AU1086" s="215" t="s">
        <v>87</v>
      </c>
      <c r="AV1086" s="14" t="s">
        <v>87</v>
      </c>
      <c r="AW1086" s="14" t="s">
        <v>37</v>
      </c>
      <c r="AX1086" s="14" t="s">
        <v>77</v>
      </c>
      <c r="AY1086" s="215" t="s">
        <v>144</v>
      </c>
    </row>
    <row r="1087" spans="2:51" s="14" customFormat="1" ht="11.25">
      <c r="B1087" s="205"/>
      <c r="C1087" s="206"/>
      <c r="D1087" s="196" t="s">
        <v>159</v>
      </c>
      <c r="E1087" s="207" t="s">
        <v>19</v>
      </c>
      <c r="F1087" s="208" t="s">
        <v>659</v>
      </c>
      <c r="G1087" s="206"/>
      <c r="H1087" s="209">
        <v>3.33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159</v>
      </c>
      <c r="AU1087" s="215" t="s">
        <v>87</v>
      </c>
      <c r="AV1087" s="14" t="s">
        <v>87</v>
      </c>
      <c r="AW1087" s="14" t="s">
        <v>37</v>
      </c>
      <c r="AX1087" s="14" t="s">
        <v>77</v>
      </c>
      <c r="AY1087" s="215" t="s">
        <v>144</v>
      </c>
    </row>
    <row r="1088" spans="2:51" s="14" customFormat="1" ht="11.25">
      <c r="B1088" s="205"/>
      <c r="C1088" s="206"/>
      <c r="D1088" s="196" t="s">
        <v>159</v>
      </c>
      <c r="E1088" s="207" t="s">
        <v>19</v>
      </c>
      <c r="F1088" s="208" t="s">
        <v>661</v>
      </c>
      <c r="G1088" s="206"/>
      <c r="H1088" s="209">
        <v>3.9</v>
      </c>
      <c r="I1088" s="210"/>
      <c r="J1088" s="206"/>
      <c r="K1088" s="206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159</v>
      </c>
      <c r="AU1088" s="215" t="s">
        <v>87</v>
      </c>
      <c r="AV1088" s="14" t="s">
        <v>87</v>
      </c>
      <c r="AW1088" s="14" t="s">
        <v>37</v>
      </c>
      <c r="AX1088" s="14" t="s">
        <v>77</v>
      </c>
      <c r="AY1088" s="215" t="s">
        <v>144</v>
      </c>
    </row>
    <row r="1089" spans="2:51" s="14" customFormat="1" ht="11.25">
      <c r="B1089" s="205"/>
      <c r="C1089" s="206"/>
      <c r="D1089" s="196" t="s">
        <v>159</v>
      </c>
      <c r="E1089" s="207" t="s">
        <v>19</v>
      </c>
      <c r="F1089" s="208" t="s">
        <v>663</v>
      </c>
      <c r="G1089" s="206"/>
      <c r="H1089" s="209">
        <v>3.9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159</v>
      </c>
      <c r="AU1089" s="215" t="s">
        <v>87</v>
      </c>
      <c r="AV1089" s="14" t="s">
        <v>87</v>
      </c>
      <c r="AW1089" s="14" t="s">
        <v>37</v>
      </c>
      <c r="AX1089" s="14" t="s">
        <v>77</v>
      </c>
      <c r="AY1089" s="215" t="s">
        <v>144</v>
      </c>
    </row>
    <row r="1090" spans="2:51" s="14" customFormat="1" ht="11.25">
      <c r="B1090" s="205"/>
      <c r="C1090" s="206"/>
      <c r="D1090" s="196" t="s">
        <v>159</v>
      </c>
      <c r="E1090" s="207" t="s">
        <v>19</v>
      </c>
      <c r="F1090" s="208" t="s">
        <v>665</v>
      </c>
      <c r="G1090" s="206"/>
      <c r="H1090" s="209">
        <v>3.9</v>
      </c>
      <c r="I1090" s="210"/>
      <c r="J1090" s="206"/>
      <c r="K1090" s="206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159</v>
      </c>
      <c r="AU1090" s="215" t="s">
        <v>87</v>
      </c>
      <c r="AV1090" s="14" t="s">
        <v>87</v>
      </c>
      <c r="AW1090" s="14" t="s">
        <v>37</v>
      </c>
      <c r="AX1090" s="14" t="s">
        <v>77</v>
      </c>
      <c r="AY1090" s="215" t="s">
        <v>144</v>
      </c>
    </row>
    <row r="1091" spans="2:51" s="14" customFormat="1" ht="11.25">
      <c r="B1091" s="205"/>
      <c r="C1091" s="206"/>
      <c r="D1091" s="196" t="s">
        <v>159</v>
      </c>
      <c r="E1091" s="207" t="s">
        <v>19</v>
      </c>
      <c r="F1091" s="208" t="s">
        <v>667</v>
      </c>
      <c r="G1091" s="206"/>
      <c r="H1091" s="209">
        <v>3.9</v>
      </c>
      <c r="I1091" s="210"/>
      <c r="J1091" s="206"/>
      <c r="K1091" s="206"/>
      <c r="L1091" s="211"/>
      <c r="M1091" s="212"/>
      <c r="N1091" s="213"/>
      <c r="O1091" s="213"/>
      <c r="P1091" s="213"/>
      <c r="Q1091" s="213"/>
      <c r="R1091" s="213"/>
      <c r="S1091" s="213"/>
      <c r="T1091" s="214"/>
      <c r="AT1091" s="215" t="s">
        <v>159</v>
      </c>
      <c r="AU1091" s="215" t="s">
        <v>87</v>
      </c>
      <c r="AV1091" s="14" t="s">
        <v>87</v>
      </c>
      <c r="AW1091" s="14" t="s">
        <v>37</v>
      </c>
      <c r="AX1091" s="14" t="s">
        <v>77</v>
      </c>
      <c r="AY1091" s="215" t="s">
        <v>144</v>
      </c>
    </row>
    <row r="1092" spans="2:51" s="14" customFormat="1" ht="11.25">
      <c r="B1092" s="205"/>
      <c r="C1092" s="206"/>
      <c r="D1092" s="196" t="s">
        <v>159</v>
      </c>
      <c r="E1092" s="207" t="s">
        <v>19</v>
      </c>
      <c r="F1092" s="208" t="s">
        <v>669</v>
      </c>
      <c r="G1092" s="206"/>
      <c r="H1092" s="209">
        <v>2.99</v>
      </c>
      <c r="I1092" s="210"/>
      <c r="J1092" s="206"/>
      <c r="K1092" s="206"/>
      <c r="L1092" s="211"/>
      <c r="M1092" s="212"/>
      <c r="N1092" s="213"/>
      <c r="O1092" s="213"/>
      <c r="P1092" s="213"/>
      <c r="Q1092" s="213"/>
      <c r="R1092" s="213"/>
      <c r="S1092" s="213"/>
      <c r="T1092" s="214"/>
      <c r="AT1092" s="215" t="s">
        <v>159</v>
      </c>
      <c r="AU1092" s="215" t="s">
        <v>87</v>
      </c>
      <c r="AV1092" s="14" t="s">
        <v>87</v>
      </c>
      <c r="AW1092" s="14" t="s">
        <v>37</v>
      </c>
      <c r="AX1092" s="14" t="s">
        <v>77</v>
      </c>
      <c r="AY1092" s="215" t="s">
        <v>144</v>
      </c>
    </row>
    <row r="1093" spans="2:51" s="14" customFormat="1" ht="11.25">
      <c r="B1093" s="205"/>
      <c r="C1093" s="206"/>
      <c r="D1093" s="196" t="s">
        <v>159</v>
      </c>
      <c r="E1093" s="207" t="s">
        <v>19</v>
      </c>
      <c r="F1093" s="208" t="s">
        <v>671</v>
      </c>
      <c r="G1093" s="206"/>
      <c r="H1093" s="209">
        <v>4.42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159</v>
      </c>
      <c r="AU1093" s="215" t="s">
        <v>87</v>
      </c>
      <c r="AV1093" s="14" t="s">
        <v>87</v>
      </c>
      <c r="AW1093" s="14" t="s">
        <v>37</v>
      </c>
      <c r="AX1093" s="14" t="s">
        <v>77</v>
      </c>
      <c r="AY1093" s="215" t="s">
        <v>144</v>
      </c>
    </row>
    <row r="1094" spans="2:51" s="14" customFormat="1" ht="11.25">
      <c r="B1094" s="205"/>
      <c r="C1094" s="206"/>
      <c r="D1094" s="196" t="s">
        <v>159</v>
      </c>
      <c r="E1094" s="207" t="s">
        <v>19</v>
      </c>
      <c r="F1094" s="208" t="s">
        <v>673</v>
      </c>
      <c r="G1094" s="206"/>
      <c r="H1094" s="209">
        <v>3.57</v>
      </c>
      <c r="I1094" s="210"/>
      <c r="J1094" s="206"/>
      <c r="K1094" s="206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159</v>
      </c>
      <c r="AU1094" s="215" t="s">
        <v>87</v>
      </c>
      <c r="AV1094" s="14" t="s">
        <v>87</v>
      </c>
      <c r="AW1094" s="14" t="s">
        <v>37</v>
      </c>
      <c r="AX1094" s="14" t="s">
        <v>77</v>
      </c>
      <c r="AY1094" s="215" t="s">
        <v>144</v>
      </c>
    </row>
    <row r="1095" spans="2:51" s="15" customFormat="1" ht="11.25">
      <c r="B1095" s="216"/>
      <c r="C1095" s="217"/>
      <c r="D1095" s="196" t="s">
        <v>159</v>
      </c>
      <c r="E1095" s="218" t="s">
        <v>19</v>
      </c>
      <c r="F1095" s="219" t="s">
        <v>165</v>
      </c>
      <c r="G1095" s="217"/>
      <c r="H1095" s="220">
        <v>36.950000000000003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159</v>
      </c>
      <c r="AU1095" s="226" t="s">
        <v>87</v>
      </c>
      <c r="AV1095" s="15" t="s">
        <v>155</v>
      </c>
      <c r="AW1095" s="15" t="s">
        <v>37</v>
      </c>
      <c r="AX1095" s="15" t="s">
        <v>77</v>
      </c>
      <c r="AY1095" s="226" t="s">
        <v>144</v>
      </c>
    </row>
    <row r="1096" spans="2:51" s="13" customFormat="1" ht="11.25">
      <c r="B1096" s="194"/>
      <c r="C1096" s="195"/>
      <c r="D1096" s="196" t="s">
        <v>159</v>
      </c>
      <c r="E1096" s="197" t="s">
        <v>19</v>
      </c>
      <c r="F1096" s="198" t="s">
        <v>208</v>
      </c>
      <c r="G1096" s="195"/>
      <c r="H1096" s="197" t="s">
        <v>19</v>
      </c>
      <c r="I1096" s="199"/>
      <c r="J1096" s="195"/>
      <c r="K1096" s="195"/>
      <c r="L1096" s="200"/>
      <c r="M1096" s="201"/>
      <c r="N1096" s="202"/>
      <c r="O1096" s="202"/>
      <c r="P1096" s="202"/>
      <c r="Q1096" s="202"/>
      <c r="R1096" s="202"/>
      <c r="S1096" s="202"/>
      <c r="T1096" s="203"/>
      <c r="AT1096" s="204" t="s">
        <v>159</v>
      </c>
      <c r="AU1096" s="204" t="s">
        <v>87</v>
      </c>
      <c r="AV1096" s="13" t="s">
        <v>85</v>
      </c>
      <c r="AW1096" s="13" t="s">
        <v>37</v>
      </c>
      <c r="AX1096" s="13" t="s">
        <v>77</v>
      </c>
      <c r="AY1096" s="204" t="s">
        <v>144</v>
      </c>
    </row>
    <row r="1097" spans="2:51" s="14" customFormat="1" ht="11.25">
      <c r="B1097" s="205"/>
      <c r="C1097" s="206"/>
      <c r="D1097" s="196" t="s">
        <v>159</v>
      </c>
      <c r="E1097" s="207" t="s">
        <v>19</v>
      </c>
      <c r="F1097" s="208" t="s">
        <v>675</v>
      </c>
      <c r="G1097" s="206"/>
      <c r="H1097" s="209">
        <v>3.41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159</v>
      </c>
      <c r="AU1097" s="215" t="s">
        <v>87</v>
      </c>
      <c r="AV1097" s="14" t="s">
        <v>87</v>
      </c>
      <c r="AW1097" s="14" t="s">
        <v>37</v>
      </c>
      <c r="AX1097" s="14" t="s">
        <v>77</v>
      </c>
      <c r="AY1097" s="215" t="s">
        <v>144</v>
      </c>
    </row>
    <row r="1098" spans="2:51" s="14" customFormat="1" ht="11.25">
      <c r="B1098" s="205"/>
      <c r="C1098" s="206"/>
      <c r="D1098" s="196" t="s">
        <v>159</v>
      </c>
      <c r="E1098" s="207" t="s">
        <v>19</v>
      </c>
      <c r="F1098" s="208" t="s">
        <v>677</v>
      </c>
      <c r="G1098" s="206"/>
      <c r="H1098" s="209">
        <v>3.63</v>
      </c>
      <c r="I1098" s="210"/>
      <c r="J1098" s="206"/>
      <c r="K1098" s="206"/>
      <c r="L1098" s="211"/>
      <c r="M1098" s="212"/>
      <c r="N1098" s="213"/>
      <c r="O1098" s="213"/>
      <c r="P1098" s="213"/>
      <c r="Q1098" s="213"/>
      <c r="R1098" s="213"/>
      <c r="S1098" s="213"/>
      <c r="T1098" s="214"/>
      <c r="AT1098" s="215" t="s">
        <v>159</v>
      </c>
      <c r="AU1098" s="215" t="s">
        <v>87</v>
      </c>
      <c r="AV1098" s="14" t="s">
        <v>87</v>
      </c>
      <c r="AW1098" s="14" t="s">
        <v>37</v>
      </c>
      <c r="AX1098" s="14" t="s">
        <v>77</v>
      </c>
      <c r="AY1098" s="215" t="s">
        <v>144</v>
      </c>
    </row>
    <row r="1099" spans="2:51" s="14" customFormat="1" ht="11.25">
      <c r="B1099" s="205"/>
      <c r="C1099" s="206"/>
      <c r="D1099" s="196" t="s">
        <v>159</v>
      </c>
      <c r="E1099" s="207" t="s">
        <v>19</v>
      </c>
      <c r="F1099" s="208" t="s">
        <v>679</v>
      </c>
      <c r="G1099" s="206"/>
      <c r="H1099" s="209">
        <v>3.33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159</v>
      </c>
      <c r="AU1099" s="215" t="s">
        <v>87</v>
      </c>
      <c r="AV1099" s="14" t="s">
        <v>87</v>
      </c>
      <c r="AW1099" s="14" t="s">
        <v>37</v>
      </c>
      <c r="AX1099" s="14" t="s">
        <v>77</v>
      </c>
      <c r="AY1099" s="215" t="s">
        <v>144</v>
      </c>
    </row>
    <row r="1100" spans="2:51" s="14" customFormat="1" ht="11.25">
      <c r="B1100" s="205"/>
      <c r="C1100" s="206"/>
      <c r="D1100" s="196" t="s">
        <v>159</v>
      </c>
      <c r="E1100" s="207" t="s">
        <v>19</v>
      </c>
      <c r="F1100" s="208" t="s">
        <v>681</v>
      </c>
      <c r="G1100" s="206"/>
      <c r="H1100" s="209">
        <v>3.9</v>
      </c>
      <c r="I1100" s="210"/>
      <c r="J1100" s="206"/>
      <c r="K1100" s="206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159</v>
      </c>
      <c r="AU1100" s="215" t="s">
        <v>87</v>
      </c>
      <c r="AV1100" s="14" t="s">
        <v>87</v>
      </c>
      <c r="AW1100" s="14" t="s">
        <v>37</v>
      </c>
      <c r="AX1100" s="14" t="s">
        <v>77</v>
      </c>
      <c r="AY1100" s="215" t="s">
        <v>144</v>
      </c>
    </row>
    <row r="1101" spans="2:51" s="14" customFormat="1" ht="11.25">
      <c r="B1101" s="205"/>
      <c r="C1101" s="206"/>
      <c r="D1101" s="196" t="s">
        <v>159</v>
      </c>
      <c r="E1101" s="207" t="s">
        <v>19</v>
      </c>
      <c r="F1101" s="208" t="s">
        <v>683</v>
      </c>
      <c r="G1101" s="206"/>
      <c r="H1101" s="209">
        <v>3.9</v>
      </c>
      <c r="I1101" s="210"/>
      <c r="J1101" s="206"/>
      <c r="K1101" s="206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159</v>
      </c>
      <c r="AU1101" s="215" t="s">
        <v>87</v>
      </c>
      <c r="AV1101" s="14" t="s">
        <v>87</v>
      </c>
      <c r="AW1101" s="14" t="s">
        <v>37</v>
      </c>
      <c r="AX1101" s="14" t="s">
        <v>77</v>
      </c>
      <c r="AY1101" s="215" t="s">
        <v>144</v>
      </c>
    </row>
    <row r="1102" spans="2:51" s="14" customFormat="1" ht="11.25">
      <c r="B1102" s="205"/>
      <c r="C1102" s="206"/>
      <c r="D1102" s="196" t="s">
        <v>159</v>
      </c>
      <c r="E1102" s="207" t="s">
        <v>19</v>
      </c>
      <c r="F1102" s="208" t="s">
        <v>685</v>
      </c>
      <c r="G1102" s="206"/>
      <c r="H1102" s="209">
        <v>3.9</v>
      </c>
      <c r="I1102" s="210"/>
      <c r="J1102" s="206"/>
      <c r="K1102" s="206"/>
      <c r="L1102" s="211"/>
      <c r="M1102" s="212"/>
      <c r="N1102" s="213"/>
      <c r="O1102" s="213"/>
      <c r="P1102" s="213"/>
      <c r="Q1102" s="213"/>
      <c r="R1102" s="213"/>
      <c r="S1102" s="213"/>
      <c r="T1102" s="214"/>
      <c r="AT1102" s="215" t="s">
        <v>159</v>
      </c>
      <c r="AU1102" s="215" t="s">
        <v>87</v>
      </c>
      <c r="AV1102" s="14" t="s">
        <v>87</v>
      </c>
      <c r="AW1102" s="14" t="s">
        <v>37</v>
      </c>
      <c r="AX1102" s="14" t="s">
        <v>77</v>
      </c>
      <c r="AY1102" s="215" t="s">
        <v>144</v>
      </c>
    </row>
    <row r="1103" spans="2:51" s="14" customFormat="1" ht="11.25">
      <c r="B1103" s="205"/>
      <c r="C1103" s="206"/>
      <c r="D1103" s="196" t="s">
        <v>159</v>
      </c>
      <c r="E1103" s="207" t="s">
        <v>19</v>
      </c>
      <c r="F1103" s="208" t="s">
        <v>687</v>
      </c>
      <c r="G1103" s="206"/>
      <c r="H1103" s="209">
        <v>3.9</v>
      </c>
      <c r="I1103" s="210"/>
      <c r="J1103" s="206"/>
      <c r="K1103" s="206"/>
      <c r="L1103" s="211"/>
      <c r="M1103" s="212"/>
      <c r="N1103" s="213"/>
      <c r="O1103" s="213"/>
      <c r="P1103" s="213"/>
      <c r="Q1103" s="213"/>
      <c r="R1103" s="213"/>
      <c r="S1103" s="213"/>
      <c r="T1103" s="214"/>
      <c r="AT1103" s="215" t="s">
        <v>159</v>
      </c>
      <c r="AU1103" s="215" t="s">
        <v>87</v>
      </c>
      <c r="AV1103" s="14" t="s">
        <v>87</v>
      </c>
      <c r="AW1103" s="14" t="s">
        <v>37</v>
      </c>
      <c r="AX1103" s="14" t="s">
        <v>77</v>
      </c>
      <c r="AY1103" s="215" t="s">
        <v>144</v>
      </c>
    </row>
    <row r="1104" spans="2:51" s="14" customFormat="1" ht="11.25">
      <c r="B1104" s="205"/>
      <c r="C1104" s="206"/>
      <c r="D1104" s="196" t="s">
        <v>159</v>
      </c>
      <c r="E1104" s="207" t="s">
        <v>19</v>
      </c>
      <c r="F1104" s="208" t="s">
        <v>689</v>
      </c>
      <c r="G1104" s="206"/>
      <c r="H1104" s="209">
        <v>2.99</v>
      </c>
      <c r="I1104" s="210"/>
      <c r="J1104" s="206"/>
      <c r="K1104" s="206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159</v>
      </c>
      <c r="AU1104" s="215" t="s">
        <v>87</v>
      </c>
      <c r="AV1104" s="14" t="s">
        <v>87</v>
      </c>
      <c r="AW1104" s="14" t="s">
        <v>37</v>
      </c>
      <c r="AX1104" s="14" t="s">
        <v>77</v>
      </c>
      <c r="AY1104" s="215" t="s">
        <v>144</v>
      </c>
    </row>
    <row r="1105" spans="2:51" s="14" customFormat="1" ht="11.25">
      <c r="B1105" s="205"/>
      <c r="C1105" s="206"/>
      <c r="D1105" s="196" t="s">
        <v>159</v>
      </c>
      <c r="E1105" s="207" t="s">
        <v>19</v>
      </c>
      <c r="F1105" s="208" t="s">
        <v>691</v>
      </c>
      <c r="G1105" s="206"/>
      <c r="H1105" s="209">
        <v>4.42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159</v>
      </c>
      <c r="AU1105" s="215" t="s">
        <v>87</v>
      </c>
      <c r="AV1105" s="14" t="s">
        <v>87</v>
      </c>
      <c r="AW1105" s="14" t="s">
        <v>37</v>
      </c>
      <c r="AX1105" s="14" t="s">
        <v>77</v>
      </c>
      <c r="AY1105" s="215" t="s">
        <v>144</v>
      </c>
    </row>
    <row r="1106" spans="2:51" s="14" customFormat="1" ht="11.25">
      <c r="B1106" s="205"/>
      <c r="C1106" s="206"/>
      <c r="D1106" s="196" t="s">
        <v>159</v>
      </c>
      <c r="E1106" s="207" t="s">
        <v>19</v>
      </c>
      <c r="F1106" s="208" t="s">
        <v>693</v>
      </c>
      <c r="G1106" s="206"/>
      <c r="H1106" s="209">
        <v>3.57</v>
      </c>
      <c r="I1106" s="210"/>
      <c r="J1106" s="206"/>
      <c r="K1106" s="206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159</v>
      </c>
      <c r="AU1106" s="215" t="s">
        <v>87</v>
      </c>
      <c r="AV1106" s="14" t="s">
        <v>87</v>
      </c>
      <c r="AW1106" s="14" t="s">
        <v>37</v>
      </c>
      <c r="AX1106" s="14" t="s">
        <v>77</v>
      </c>
      <c r="AY1106" s="215" t="s">
        <v>144</v>
      </c>
    </row>
    <row r="1107" spans="2:51" s="15" customFormat="1" ht="11.25">
      <c r="B1107" s="216"/>
      <c r="C1107" s="217"/>
      <c r="D1107" s="196" t="s">
        <v>159</v>
      </c>
      <c r="E1107" s="218" t="s">
        <v>19</v>
      </c>
      <c r="F1107" s="219" t="s">
        <v>165</v>
      </c>
      <c r="G1107" s="217"/>
      <c r="H1107" s="220">
        <v>36.950000000000003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159</v>
      </c>
      <c r="AU1107" s="226" t="s">
        <v>87</v>
      </c>
      <c r="AV1107" s="15" t="s">
        <v>155</v>
      </c>
      <c r="AW1107" s="15" t="s">
        <v>37</v>
      </c>
      <c r="AX1107" s="15" t="s">
        <v>77</v>
      </c>
      <c r="AY1107" s="226" t="s">
        <v>144</v>
      </c>
    </row>
    <row r="1108" spans="2:51" s="13" customFormat="1" ht="11.25">
      <c r="B1108" s="194"/>
      <c r="C1108" s="195"/>
      <c r="D1108" s="196" t="s">
        <v>159</v>
      </c>
      <c r="E1108" s="197" t="s">
        <v>19</v>
      </c>
      <c r="F1108" s="198" t="s">
        <v>229</v>
      </c>
      <c r="G1108" s="195"/>
      <c r="H1108" s="197" t="s">
        <v>19</v>
      </c>
      <c r="I1108" s="199"/>
      <c r="J1108" s="195"/>
      <c r="K1108" s="195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159</v>
      </c>
      <c r="AU1108" s="204" t="s">
        <v>87</v>
      </c>
      <c r="AV1108" s="13" t="s">
        <v>85</v>
      </c>
      <c r="AW1108" s="13" t="s">
        <v>37</v>
      </c>
      <c r="AX1108" s="13" t="s">
        <v>77</v>
      </c>
      <c r="AY1108" s="204" t="s">
        <v>144</v>
      </c>
    </row>
    <row r="1109" spans="2:51" s="14" customFormat="1" ht="11.25">
      <c r="B1109" s="205"/>
      <c r="C1109" s="206"/>
      <c r="D1109" s="196" t="s">
        <v>159</v>
      </c>
      <c r="E1109" s="207" t="s">
        <v>19</v>
      </c>
      <c r="F1109" s="208" t="s">
        <v>695</v>
      </c>
      <c r="G1109" s="206"/>
      <c r="H1109" s="209">
        <v>3.57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159</v>
      </c>
      <c r="AU1109" s="215" t="s">
        <v>87</v>
      </c>
      <c r="AV1109" s="14" t="s">
        <v>87</v>
      </c>
      <c r="AW1109" s="14" t="s">
        <v>37</v>
      </c>
      <c r="AX1109" s="14" t="s">
        <v>77</v>
      </c>
      <c r="AY1109" s="215" t="s">
        <v>144</v>
      </c>
    </row>
    <row r="1110" spans="2:51" s="14" customFormat="1" ht="11.25">
      <c r="B1110" s="205"/>
      <c r="C1110" s="206"/>
      <c r="D1110" s="196" t="s">
        <v>159</v>
      </c>
      <c r="E1110" s="207" t="s">
        <v>19</v>
      </c>
      <c r="F1110" s="208" t="s">
        <v>697</v>
      </c>
      <c r="G1110" s="206"/>
      <c r="H1110" s="209">
        <v>3.41</v>
      </c>
      <c r="I1110" s="210"/>
      <c r="J1110" s="206"/>
      <c r="K1110" s="206"/>
      <c r="L1110" s="211"/>
      <c r="M1110" s="212"/>
      <c r="N1110" s="213"/>
      <c r="O1110" s="213"/>
      <c r="P1110" s="213"/>
      <c r="Q1110" s="213"/>
      <c r="R1110" s="213"/>
      <c r="S1110" s="213"/>
      <c r="T1110" s="214"/>
      <c r="AT1110" s="215" t="s">
        <v>159</v>
      </c>
      <c r="AU1110" s="215" t="s">
        <v>87</v>
      </c>
      <c r="AV1110" s="14" t="s">
        <v>87</v>
      </c>
      <c r="AW1110" s="14" t="s">
        <v>37</v>
      </c>
      <c r="AX1110" s="14" t="s">
        <v>77</v>
      </c>
      <c r="AY1110" s="215" t="s">
        <v>144</v>
      </c>
    </row>
    <row r="1111" spans="2:51" s="14" customFormat="1" ht="11.25">
      <c r="B1111" s="205"/>
      <c r="C1111" s="206"/>
      <c r="D1111" s="196" t="s">
        <v>159</v>
      </c>
      <c r="E1111" s="207" t="s">
        <v>19</v>
      </c>
      <c r="F1111" s="208" t="s">
        <v>699</v>
      </c>
      <c r="G1111" s="206"/>
      <c r="H1111" s="209">
        <v>3.63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159</v>
      </c>
      <c r="AU1111" s="215" t="s">
        <v>87</v>
      </c>
      <c r="AV1111" s="14" t="s">
        <v>87</v>
      </c>
      <c r="AW1111" s="14" t="s">
        <v>37</v>
      </c>
      <c r="AX1111" s="14" t="s">
        <v>77</v>
      </c>
      <c r="AY1111" s="215" t="s">
        <v>144</v>
      </c>
    </row>
    <row r="1112" spans="2:51" s="14" customFormat="1" ht="11.25">
      <c r="B1112" s="205"/>
      <c r="C1112" s="206"/>
      <c r="D1112" s="196" t="s">
        <v>159</v>
      </c>
      <c r="E1112" s="207" t="s">
        <v>19</v>
      </c>
      <c r="F1112" s="208" t="s">
        <v>701</v>
      </c>
      <c r="G1112" s="206"/>
      <c r="H1112" s="209">
        <v>3.33</v>
      </c>
      <c r="I1112" s="210"/>
      <c r="J1112" s="206"/>
      <c r="K1112" s="206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159</v>
      </c>
      <c r="AU1112" s="215" t="s">
        <v>87</v>
      </c>
      <c r="AV1112" s="14" t="s">
        <v>87</v>
      </c>
      <c r="AW1112" s="14" t="s">
        <v>37</v>
      </c>
      <c r="AX1112" s="14" t="s">
        <v>77</v>
      </c>
      <c r="AY1112" s="215" t="s">
        <v>144</v>
      </c>
    </row>
    <row r="1113" spans="2:51" s="14" customFormat="1" ht="11.25">
      <c r="B1113" s="205"/>
      <c r="C1113" s="206"/>
      <c r="D1113" s="196" t="s">
        <v>159</v>
      </c>
      <c r="E1113" s="207" t="s">
        <v>19</v>
      </c>
      <c r="F1113" s="208" t="s">
        <v>703</v>
      </c>
      <c r="G1113" s="206"/>
      <c r="H1113" s="209">
        <v>3.9</v>
      </c>
      <c r="I1113" s="210"/>
      <c r="J1113" s="206"/>
      <c r="K1113" s="206"/>
      <c r="L1113" s="211"/>
      <c r="M1113" s="212"/>
      <c r="N1113" s="213"/>
      <c r="O1113" s="213"/>
      <c r="P1113" s="213"/>
      <c r="Q1113" s="213"/>
      <c r="R1113" s="213"/>
      <c r="S1113" s="213"/>
      <c r="T1113" s="214"/>
      <c r="AT1113" s="215" t="s">
        <v>159</v>
      </c>
      <c r="AU1113" s="215" t="s">
        <v>87</v>
      </c>
      <c r="AV1113" s="14" t="s">
        <v>87</v>
      </c>
      <c r="AW1113" s="14" t="s">
        <v>37</v>
      </c>
      <c r="AX1113" s="14" t="s">
        <v>77</v>
      </c>
      <c r="AY1113" s="215" t="s">
        <v>144</v>
      </c>
    </row>
    <row r="1114" spans="2:51" s="14" customFormat="1" ht="11.25">
      <c r="B1114" s="205"/>
      <c r="C1114" s="206"/>
      <c r="D1114" s="196" t="s">
        <v>159</v>
      </c>
      <c r="E1114" s="207" t="s">
        <v>19</v>
      </c>
      <c r="F1114" s="208" t="s">
        <v>705</v>
      </c>
      <c r="G1114" s="206"/>
      <c r="H1114" s="209">
        <v>3.9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159</v>
      </c>
      <c r="AU1114" s="215" t="s">
        <v>87</v>
      </c>
      <c r="AV1114" s="14" t="s">
        <v>87</v>
      </c>
      <c r="AW1114" s="14" t="s">
        <v>37</v>
      </c>
      <c r="AX1114" s="14" t="s">
        <v>77</v>
      </c>
      <c r="AY1114" s="215" t="s">
        <v>144</v>
      </c>
    </row>
    <row r="1115" spans="2:51" s="14" customFormat="1" ht="11.25">
      <c r="B1115" s="205"/>
      <c r="C1115" s="206"/>
      <c r="D1115" s="196" t="s">
        <v>159</v>
      </c>
      <c r="E1115" s="207" t="s">
        <v>19</v>
      </c>
      <c r="F1115" s="208" t="s">
        <v>707</v>
      </c>
      <c r="G1115" s="206"/>
      <c r="H1115" s="209">
        <v>3.9</v>
      </c>
      <c r="I1115" s="210"/>
      <c r="J1115" s="206"/>
      <c r="K1115" s="206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159</v>
      </c>
      <c r="AU1115" s="215" t="s">
        <v>87</v>
      </c>
      <c r="AV1115" s="14" t="s">
        <v>87</v>
      </c>
      <c r="AW1115" s="14" t="s">
        <v>37</v>
      </c>
      <c r="AX1115" s="14" t="s">
        <v>77</v>
      </c>
      <c r="AY1115" s="215" t="s">
        <v>144</v>
      </c>
    </row>
    <row r="1116" spans="2:51" s="14" customFormat="1" ht="11.25">
      <c r="B1116" s="205"/>
      <c r="C1116" s="206"/>
      <c r="D1116" s="196" t="s">
        <v>159</v>
      </c>
      <c r="E1116" s="207" t="s">
        <v>19</v>
      </c>
      <c r="F1116" s="208" t="s">
        <v>709</v>
      </c>
      <c r="G1116" s="206"/>
      <c r="H1116" s="209">
        <v>3.9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159</v>
      </c>
      <c r="AU1116" s="215" t="s">
        <v>87</v>
      </c>
      <c r="AV1116" s="14" t="s">
        <v>87</v>
      </c>
      <c r="AW1116" s="14" t="s">
        <v>37</v>
      </c>
      <c r="AX1116" s="14" t="s">
        <v>77</v>
      </c>
      <c r="AY1116" s="215" t="s">
        <v>144</v>
      </c>
    </row>
    <row r="1117" spans="2:51" s="14" customFormat="1" ht="11.25">
      <c r="B1117" s="205"/>
      <c r="C1117" s="206"/>
      <c r="D1117" s="196" t="s">
        <v>159</v>
      </c>
      <c r="E1117" s="207" t="s">
        <v>19</v>
      </c>
      <c r="F1117" s="208" t="s">
        <v>711</v>
      </c>
      <c r="G1117" s="206"/>
      <c r="H1117" s="209">
        <v>2.99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159</v>
      </c>
      <c r="AU1117" s="215" t="s">
        <v>87</v>
      </c>
      <c r="AV1117" s="14" t="s">
        <v>87</v>
      </c>
      <c r="AW1117" s="14" t="s">
        <v>37</v>
      </c>
      <c r="AX1117" s="14" t="s">
        <v>77</v>
      </c>
      <c r="AY1117" s="215" t="s">
        <v>144</v>
      </c>
    </row>
    <row r="1118" spans="2:51" s="14" customFormat="1" ht="11.25">
      <c r="B1118" s="205"/>
      <c r="C1118" s="206"/>
      <c r="D1118" s="196" t="s">
        <v>159</v>
      </c>
      <c r="E1118" s="207" t="s">
        <v>19</v>
      </c>
      <c r="F1118" s="208" t="s">
        <v>713</v>
      </c>
      <c r="G1118" s="206"/>
      <c r="H1118" s="209">
        <v>4.42</v>
      </c>
      <c r="I1118" s="210"/>
      <c r="J1118" s="206"/>
      <c r="K1118" s="206"/>
      <c r="L1118" s="211"/>
      <c r="M1118" s="212"/>
      <c r="N1118" s="213"/>
      <c r="O1118" s="213"/>
      <c r="P1118" s="213"/>
      <c r="Q1118" s="213"/>
      <c r="R1118" s="213"/>
      <c r="S1118" s="213"/>
      <c r="T1118" s="214"/>
      <c r="AT1118" s="215" t="s">
        <v>159</v>
      </c>
      <c r="AU1118" s="215" t="s">
        <v>87</v>
      </c>
      <c r="AV1118" s="14" t="s">
        <v>87</v>
      </c>
      <c r="AW1118" s="14" t="s">
        <v>37</v>
      </c>
      <c r="AX1118" s="14" t="s">
        <v>77</v>
      </c>
      <c r="AY1118" s="215" t="s">
        <v>144</v>
      </c>
    </row>
    <row r="1119" spans="2:51" s="14" customFormat="1" ht="11.25">
      <c r="B1119" s="205"/>
      <c r="C1119" s="206"/>
      <c r="D1119" s="196" t="s">
        <v>159</v>
      </c>
      <c r="E1119" s="207" t="s">
        <v>19</v>
      </c>
      <c r="F1119" s="208" t="s">
        <v>715</v>
      </c>
      <c r="G1119" s="206"/>
      <c r="H1119" s="209">
        <v>3.57</v>
      </c>
      <c r="I1119" s="210"/>
      <c r="J1119" s="206"/>
      <c r="K1119" s="206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159</v>
      </c>
      <c r="AU1119" s="215" t="s">
        <v>87</v>
      </c>
      <c r="AV1119" s="14" t="s">
        <v>87</v>
      </c>
      <c r="AW1119" s="14" t="s">
        <v>37</v>
      </c>
      <c r="AX1119" s="14" t="s">
        <v>77</v>
      </c>
      <c r="AY1119" s="215" t="s">
        <v>144</v>
      </c>
    </row>
    <row r="1120" spans="2:51" s="15" customFormat="1" ht="11.25">
      <c r="B1120" s="216"/>
      <c r="C1120" s="217"/>
      <c r="D1120" s="196" t="s">
        <v>159</v>
      </c>
      <c r="E1120" s="218" t="s">
        <v>19</v>
      </c>
      <c r="F1120" s="219" t="s">
        <v>165</v>
      </c>
      <c r="G1120" s="217"/>
      <c r="H1120" s="220">
        <v>40.519999999999996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159</v>
      </c>
      <c r="AU1120" s="226" t="s">
        <v>87</v>
      </c>
      <c r="AV1120" s="15" t="s">
        <v>155</v>
      </c>
      <c r="AW1120" s="15" t="s">
        <v>37</v>
      </c>
      <c r="AX1120" s="15" t="s">
        <v>77</v>
      </c>
      <c r="AY1120" s="226" t="s">
        <v>144</v>
      </c>
    </row>
    <row r="1121" spans="1:65" s="13" customFormat="1" ht="11.25">
      <c r="B1121" s="194"/>
      <c r="C1121" s="195"/>
      <c r="D1121" s="196" t="s">
        <v>159</v>
      </c>
      <c r="E1121" s="197" t="s">
        <v>19</v>
      </c>
      <c r="F1121" s="198" t="s">
        <v>252</v>
      </c>
      <c r="G1121" s="195"/>
      <c r="H1121" s="197" t="s">
        <v>19</v>
      </c>
      <c r="I1121" s="199"/>
      <c r="J1121" s="195"/>
      <c r="K1121" s="195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159</v>
      </c>
      <c r="AU1121" s="204" t="s">
        <v>87</v>
      </c>
      <c r="AV1121" s="13" t="s">
        <v>85</v>
      </c>
      <c r="AW1121" s="13" t="s">
        <v>37</v>
      </c>
      <c r="AX1121" s="13" t="s">
        <v>77</v>
      </c>
      <c r="AY1121" s="204" t="s">
        <v>144</v>
      </c>
    </row>
    <row r="1122" spans="1:65" s="14" customFormat="1" ht="11.25">
      <c r="B1122" s="205"/>
      <c r="C1122" s="206"/>
      <c r="D1122" s="196" t="s">
        <v>159</v>
      </c>
      <c r="E1122" s="207" t="s">
        <v>19</v>
      </c>
      <c r="F1122" s="208" t="s">
        <v>717</v>
      </c>
      <c r="G1122" s="206"/>
      <c r="H1122" s="209">
        <v>3.57</v>
      </c>
      <c r="I1122" s="210"/>
      <c r="J1122" s="206"/>
      <c r="K1122" s="206"/>
      <c r="L1122" s="211"/>
      <c r="M1122" s="212"/>
      <c r="N1122" s="213"/>
      <c r="O1122" s="213"/>
      <c r="P1122" s="213"/>
      <c r="Q1122" s="213"/>
      <c r="R1122" s="213"/>
      <c r="S1122" s="213"/>
      <c r="T1122" s="214"/>
      <c r="AT1122" s="215" t="s">
        <v>159</v>
      </c>
      <c r="AU1122" s="215" t="s">
        <v>87</v>
      </c>
      <c r="AV1122" s="14" t="s">
        <v>87</v>
      </c>
      <c r="AW1122" s="14" t="s">
        <v>37</v>
      </c>
      <c r="AX1122" s="14" t="s">
        <v>77</v>
      </c>
      <c r="AY1122" s="215" t="s">
        <v>144</v>
      </c>
    </row>
    <row r="1123" spans="1:65" s="14" customFormat="1" ht="11.25">
      <c r="B1123" s="205"/>
      <c r="C1123" s="206"/>
      <c r="D1123" s="196" t="s">
        <v>159</v>
      </c>
      <c r="E1123" s="207" t="s">
        <v>19</v>
      </c>
      <c r="F1123" s="208" t="s">
        <v>719</v>
      </c>
      <c r="G1123" s="206"/>
      <c r="H1123" s="209">
        <v>3.41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159</v>
      </c>
      <c r="AU1123" s="215" t="s">
        <v>87</v>
      </c>
      <c r="AV1123" s="14" t="s">
        <v>87</v>
      </c>
      <c r="AW1123" s="14" t="s">
        <v>37</v>
      </c>
      <c r="AX1123" s="14" t="s">
        <v>77</v>
      </c>
      <c r="AY1123" s="215" t="s">
        <v>144</v>
      </c>
    </row>
    <row r="1124" spans="1:65" s="14" customFormat="1" ht="11.25">
      <c r="B1124" s="205"/>
      <c r="C1124" s="206"/>
      <c r="D1124" s="196" t="s">
        <v>159</v>
      </c>
      <c r="E1124" s="207" t="s">
        <v>19</v>
      </c>
      <c r="F1124" s="208" t="s">
        <v>721</v>
      </c>
      <c r="G1124" s="206"/>
      <c r="H1124" s="209">
        <v>3.63</v>
      </c>
      <c r="I1124" s="210"/>
      <c r="J1124" s="206"/>
      <c r="K1124" s="206"/>
      <c r="L1124" s="211"/>
      <c r="M1124" s="212"/>
      <c r="N1124" s="213"/>
      <c r="O1124" s="213"/>
      <c r="P1124" s="213"/>
      <c r="Q1124" s="213"/>
      <c r="R1124" s="213"/>
      <c r="S1124" s="213"/>
      <c r="T1124" s="214"/>
      <c r="AT1124" s="215" t="s">
        <v>159</v>
      </c>
      <c r="AU1124" s="215" t="s">
        <v>87</v>
      </c>
      <c r="AV1124" s="14" t="s">
        <v>87</v>
      </c>
      <c r="AW1124" s="14" t="s">
        <v>37</v>
      </c>
      <c r="AX1124" s="14" t="s">
        <v>77</v>
      </c>
      <c r="AY1124" s="215" t="s">
        <v>144</v>
      </c>
    </row>
    <row r="1125" spans="1:65" s="14" customFormat="1" ht="11.25">
      <c r="B1125" s="205"/>
      <c r="C1125" s="206"/>
      <c r="D1125" s="196" t="s">
        <v>159</v>
      </c>
      <c r="E1125" s="207" t="s">
        <v>19</v>
      </c>
      <c r="F1125" s="208" t="s">
        <v>723</v>
      </c>
      <c r="G1125" s="206"/>
      <c r="H1125" s="209">
        <v>3.33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159</v>
      </c>
      <c r="AU1125" s="215" t="s">
        <v>87</v>
      </c>
      <c r="AV1125" s="14" t="s">
        <v>87</v>
      </c>
      <c r="AW1125" s="14" t="s">
        <v>37</v>
      </c>
      <c r="AX1125" s="14" t="s">
        <v>77</v>
      </c>
      <c r="AY1125" s="215" t="s">
        <v>144</v>
      </c>
    </row>
    <row r="1126" spans="1:65" s="14" customFormat="1" ht="11.25">
      <c r="B1126" s="205"/>
      <c r="C1126" s="206"/>
      <c r="D1126" s="196" t="s">
        <v>159</v>
      </c>
      <c r="E1126" s="207" t="s">
        <v>19</v>
      </c>
      <c r="F1126" s="208" t="s">
        <v>725</v>
      </c>
      <c r="G1126" s="206"/>
      <c r="H1126" s="209">
        <v>3.9</v>
      </c>
      <c r="I1126" s="210"/>
      <c r="J1126" s="206"/>
      <c r="K1126" s="206"/>
      <c r="L1126" s="211"/>
      <c r="M1126" s="212"/>
      <c r="N1126" s="213"/>
      <c r="O1126" s="213"/>
      <c r="P1126" s="213"/>
      <c r="Q1126" s="213"/>
      <c r="R1126" s="213"/>
      <c r="S1126" s="213"/>
      <c r="T1126" s="214"/>
      <c r="AT1126" s="215" t="s">
        <v>159</v>
      </c>
      <c r="AU1126" s="215" t="s">
        <v>87</v>
      </c>
      <c r="AV1126" s="14" t="s">
        <v>87</v>
      </c>
      <c r="AW1126" s="14" t="s">
        <v>37</v>
      </c>
      <c r="AX1126" s="14" t="s">
        <v>77</v>
      </c>
      <c r="AY1126" s="215" t="s">
        <v>144</v>
      </c>
    </row>
    <row r="1127" spans="1:65" s="14" customFormat="1" ht="11.25">
      <c r="B1127" s="205"/>
      <c r="C1127" s="206"/>
      <c r="D1127" s="196" t="s">
        <v>159</v>
      </c>
      <c r="E1127" s="207" t="s">
        <v>19</v>
      </c>
      <c r="F1127" s="208" t="s">
        <v>727</v>
      </c>
      <c r="G1127" s="206"/>
      <c r="H1127" s="209">
        <v>3.9</v>
      </c>
      <c r="I1127" s="210"/>
      <c r="J1127" s="206"/>
      <c r="K1127" s="206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159</v>
      </c>
      <c r="AU1127" s="215" t="s">
        <v>87</v>
      </c>
      <c r="AV1127" s="14" t="s">
        <v>87</v>
      </c>
      <c r="AW1127" s="14" t="s">
        <v>37</v>
      </c>
      <c r="AX1127" s="14" t="s">
        <v>77</v>
      </c>
      <c r="AY1127" s="215" t="s">
        <v>144</v>
      </c>
    </row>
    <row r="1128" spans="1:65" s="14" customFormat="1" ht="11.25">
      <c r="B1128" s="205"/>
      <c r="C1128" s="206"/>
      <c r="D1128" s="196" t="s">
        <v>159</v>
      </c>
      <c r="E1128" s="207" t="s">
        <v>19</v>
      </c>
      <c r="F1128" s="208" t="s">
        <v>729</v>
      </c>
      <c r="G1128" s="206"/>
      <c r="H1128" s="209">
        <v>3.9</v>
      </c>
      <c r="I1128" s="210"/>
      <c r="J1128" s="206"/>
      <c r="K1128" s="206"/>
      <c r="L1128" s="211"/>
      <c r="M1128" s="212"/>
      <c r="N1128" s="213"/>
      <c r="O1128" s="213"/>
      <c r="P1128" s="213"/>
      <c r="Q1128" s="213"/>
      <c r="R1128" s="213"/>
      <c r="S1128" s="213"/>
      <c r="T1128" s="214"/>
      <c r="AT1128" s="215" t="s">
        <v>159</v>
      </c>
      <c r="AU1128" s="215" t="s">
        <v>87</v>
      </c>
      <c r="AV1128" s="14" t="s">
        <v>87</v>
      </c>
      <c r="AW1128" s="14" t="s">
        <v>37</v>
      </c>
      <c r="AX1128" s="14" t="s">
        <v>77</v>
      </c>
      <c r="AY1128" s="215" t="s">
        <v>144</v>
      </c>
    </row>
    <row r="1129" spans="1:65" s="14" customFormat="1" ht="11.25">
      <c r="B1129" s="205"/>
      <c r="C1129" s="206"/>
      <c r="D1129" s="196" t="s">
        <v>159</v>
      </c>
      <c r="E1129" s="207" t="s">
        <v>19</v>
      </c>
      <c r="F1129" s="208" t="s">
        <v>731</v>
      </c>
      <c r="G1129" s="206"/>
      <c r="H1129" s="209">
        <v>3.9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159</v>
      </c>
      <c r="AU1129" s="215" t="s">
        <v>87</v>
      </c>
      <c r="AV1129" s="14" t="s">
        <v>87</v>
      </c>
      <c r="AW1129" s="14" t="s">
        <v>37</v>
      </c>
      <c r="AX1129" s="14" t="s">
        <v>77</v>
      </c>
      <c r="AY1129" s="215" t="s">
        <v>144</v>
      </c>
    </row>
    <row r="1130" spans="1:65" s="14" customFormat="1" ht="11.25">
      <c r="B1130" s="205"/>
      <c r="C1130" s="206"/>
      <c r="D1130" s="196" t="s">
        <v>159</v>
      </c>
      <c r="E1130" s="207" t="s">
        <v>19</v>
      </c>
      <c r="F1130" s="208" t="s">
        <v>733</v>
      </c>
      <c r="G1130" s="206"/>
      <c r="H1130" s="209">
        <v>2.99</v>
      </c>
      <c r="I1130" s="210"/>
      <c r="J1130" s="206"/>
      <c r="K1130" s="206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159</v>
      </c>
      <c r="AU1130" s="215" t="s">
        <v>87</v>
      </c>
      <c r="AV1130" s="14" t="s">
        <v>87</v>
      </c>
      <c r="AW1130" s="14" t="s">
        <v>37</v>
      </c>
      <c r="AX1130" s="14" t="s">
        <v>77</v>
      </c>
      <c r="AY1130" s="215" t="s">
        <v>144</v>
      </c>
    </row>
    <row r="1131" spans="1:65" s="14" customFormat="1" ht="11.25">
      <c r="B1131" s="205"/>
      <c r="C1131" s="206"/>
      <c r="D1131" s="196" t="s">
        <v>159</v>
      </c>
      <c r="E1131" s="207" t="s">
        <v>19</v>
      </c>
      <c r="F1131" s="208" t="s">
        <v>735</v>
      </c>
      <c r="G1131" s="206"/>
      <c r="H1131" s="209">
        <v>4.42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159</v>
      </c>
      <c r="AU1131" s="215" t="s">
        <v>87</v>
      </c>
      <c r="AV1131" s="14" t="s">
        <v>87</v>
      </c>
      <c r="AW1131" s="14" t="s">
        <v>37</v>
      </c>
      <c r="AX1131" s="14" t="s">
        <v>77</v>
      </c>
      <c r="AY1131" s="215" t="s">
        <v>144</v>
      </c>
    </row>
    <row r="1132" spans="1:65" s="14" customFormat="1" ht="11.25">
      <c r="B1132" s="205"/>
      <c r="C1132" s="206"/>
      <c r="D1132" s="196" t="s">
        <v>159</v>
      </c>
      <c r="E1132" s="207" t="s">
        <v>19</v>
      </c>
      <c r="F1132" s="208" t="s">
        <v>737</v>
      </c>
      <c r="G1132" s="206"/>
      <c r="H1132" s="209">
        <v>3.57</v>
      </c>
      <c r="I1132" s="210"/>
      <c r="J1132" s="206"/>
      <c r="K1132" s="206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159</v>
      </c>
      <c r="AU1132" s="215" t="s">
        <v>87</v>
      </c>
      <c r="AV1132" s="14" t="s">
        <v>87</v>
      </c>
      <c r="AW1132" s="14" t="s">
        <v>37</v>
      </c>
      <c r="AX1132" s="14" t="s">
        <v>77</v>
      </c>
      <c r="AY1132" s="215" t="s">
        <v>144</v>
      </c>
    </row>
    <row r="1133" spans="1:65" s="15" customFormat="1" ht="11.25">
      <c r="B1133" s="216"/>
      <c r="C1133" s="217"/>
      <c r="D1133" s="196" t="s">
        <v>159</v>
      </c>
      <c r="E1133" s="218" t="s">
        <v>19</v>
      </c>
      <c r="F1133" s="219" t="s">
        <v>165</v>
      </c>
      <c r="G1133" s="217"/>
      <c r="H1133" s="220">
        <v>40.519999999999996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159</v>
      </c>
      <c r="AU1133" s="226" t="s">
        <v>87</v>
      </c>
      <c r="AV1133" s="15" t="s">
        <v>155</v>
      </c>
      <c r="AW1133" s="15" t="s">
        <v>37</v>
      </c>
      <c r="AX1133" s="15" t="s">
        <v>77</v>
      </c>
      <c r="AY1133" s="226" t="s">
        <v>144</v>
      </c>
    </row>
    <row r="1134" spans="1:65" s="16" customFormat="1" ht="11.25">
      <c r="B1134" s="227"/>
      <c r="C1134" s="228"/>
      <c r="D1134" s="196" t="s">
        <v>159</v>
      </c>
      <c r="E1134" s="229" t="s">
        <v>19</v>
      </c>
      <c r="F1134" s="230" t="s">
        <v>275</v>
      </c>
      <c r="G1134" s="228"/>
      <c r="H1134" s="231">
        <v>199.94000000000003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AT1134" s="237" t="s">
        <v>159</v>
      </c>
      <c r="AU1134" s="237" t="s">
        <v>87</v>
      </c>
      <c r="AV1134" s="16" t="s">
        <v>154</v>
      </c>
      <c r="AW1134" s="16" t="s">
        <v>37</v>
      </c>
      <c r="AX1134" s="16" t="s">
        <v>85</v>
      </c>
      <c r="AY1134" s="237" t="s">
        <v>144</v>
      </c>
    </row>
    <row r="1135" spans="1:65" s="2" customFormat="1" ht="24.2" customHeight="1">
      <c r="A1135" s="37"/>
      <c r="B1135" s="38"/>
      <c r="C1135" s="176" t="s">
        <v>746</v>
      </c>
      <c r="D1135" s="176" t="s">
        <v>149</v>
      </c>
      <c r="E1135" s="177" t="s">
        <v>747</v>
      </c>
      <c r="F1135" s="178" t="s">
        <v>748</v>
      </c>
      <c r="G1135" s="179" t="s">
        <v>152</v>
      </c>
      <c r="H1135" s="180">
        <v>59.15</v>
      </c>
      <c r="I1135" s="181"/>
      <c r="J1135" s="182">
        <f>ROUND(I1135*H1135,2)</f>
        <v>0</v>
      </c>
      <c r="K1135" s="178" t="s">
        <v>153</v>
      </c>
      <c r="L1135" s="42"/>
      <c r="M1135" s="183" t="s">
        <v>19</v>
      </c>
      <c r="N1135" s="184" t="s">
        <v>48</v>
      </c>
      <c r="O1135" s="67"/>
      <c r="P1135" s="185">
        <f>O1135*H1135</f>
        <v>0</v>
      </c>
      <c r="Q1135" s="185">
        <v>0</v>
      </c>
      <c r="R1135" s="185">
        <f>Q1135*H1135</f>
        <v>0</v>
      </c>
      <c r="S1135" s="185">
        <v>0</v>
      </c>
      <c r="T1135" s="186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87" t="s">
        <v>556</v>
      </c>
      <c r="AT1135" s="187" t="s">
        <v>149</v>
      </c>
      <c r="AU1135" s="187" t="s">
        <v>87</v>
      </c>
      <c r="AY1135" s="20" t="s">
        <v>144</v>
      </c>
      <c r="BE1135" s="188">
        <f>IF(N1135="základní",J1135,0)</f>
        <v>0</v>
      </c>
      <c r="BF1135" s="188">
        <f>IF(N1135="snížená",J1135,0)</f>
        <v>0</v>
      </c>
      <c r="BG1135" s="188">
        <f>IF(N1135="zákl. přenesená",J1135,0)</f>
        <v>0</v>
      </c>
      <c r="BH1135" s="188">
        <f>IF(N1135="sníž. přenesená",J1135,0)</f>
        <v>0</v>
      </c>
      <c r="BI1135" s="188">
        <f>IF(N1135="nulová",J1135,0)</f>
        <v>0</v>
      </c>
      <c r="BJ1135" s="20" t="s">
        <v>85</v>
      </c>
      <c r="BK1135" s="188">
        <f>ROUND(I1135*H1135,2)</f>
        <v>0</v>
      </c>
      <c r="BL1135" s="20" t="s">
        <v>556</v>
      </c>
      <c r="BM1135" s="187" t="s">
        <v>749</v>
      </c>
    </row>
    <row r="1136" spans="1:65" s="2" customFormat="1" ht="11.25">
      <c r="A1136" s="37"/>
      <c r="B1136" s="38"/>
      <c r="C1136" s="39"/>
      <c r="D1136" s="189" t="s">
        <v>157</v>
      </c>
      <c r="E1136" s="39"/>
      <c r="F1136" s="190" t="s">
        <v>750</v>
      </c>
      <c r="G1136" s="39"/>
      <c r="H1136" s="39"/>
      <c r="I1136" s="191"/>
      <c r="J1136" s="39"/>
      <c r="K1136" s="39"/>
      <c r="L1136" s="42"/>
      <c r="M1136" s="192"/>
      <c r="N1136" s="193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157</v>
      </c>
      <c r="AU1136" s="20" t="s">
        <v>87</v>
      </c>
    </row>
    <row r="1137" spans="2:51" s="13" customFormat="1" ht="11.25">
      <c r="B1137" s="194"/>
      <c r="C1137" s="195"/>
      <c r="D1137" s="196" t="s">
        <v>159</v>
      </c>
      <c r="E1137" s="197" t="s">
        <v>19</v>
      </c>
      <c r="F1137" s="198" t="s">
        <v>160</v>
      </c>
      <c r="G1137" s="195"/>
      <c r="H1137" s="197" t="s">
        <v>19</v>
      </c>
      <c r="I1137" s="199"/>
      <c r="J1137" s="195"/>
      <c r="K1137" s="195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159</v>
      </c>
      <c r="AU1137" s="204" t="s">
        <v>87</v>
      </c>
      <c r="AV1137" s="13" t="s">
        <v>85</v>
      </c>
      <c r="AW1137" s="13" t="s">
        <v>37</v>
      </c>
      <c r="AX1137" s="13" t="s">
        <v>77</v>
      </c>
      <c r="AY1137" s="204" t="s">
        <v>144</v>
      </c>
    </row>
    <row r="1138" spans="2:51" s="14" customFormat="1" ht="11.25">
      <c r="B1138" s="205"/>
      <c r="C1138" s="206"/>
      <c r="D1138" s="196" t="s">
        <v>159</v>
      </c>
      <c r="E1138" s="207" t="s">
        <v>19</v>
      </c>
      <c r="F1138" s="208" t="s">
        <v>630</v>
      </c>
      <c r="G1138" s="206"/>
      <c r="H1138" s="209">
        <v>2.72</v>
      </c>
      <c r="I1138" s="210"/>
      <c r="J1138" s="206"/>
      <c r="K1138" s="206"/>
      <c r="L1138" s="211"/>
      <c r="M1138" s="212"/>
      <c r="N1138" s="213"/>
      <c r="O1138" s="213"/>
      <c r="P1138" s="213"/>
      <c r="Q1138" s="213"/>
      <c r="R1138" s="213"/>
      <c r="S1138" s="213"/>
      <c r="T1138" s="214"/>
      <c r="AT1138" s="215" t="s">
        <v>159</v>
      </c>
      <c r="AU1138" s="215" t="s">
        <v>87</v>
      </c>
      <c r="AV1138" s="14" t="s">
        <v>87</v>
      </c>
      <c r="AW1138" s="14" t="s">
        <v>37</v>
      </c>
      <c r="AX1138" s="14" t="s">
        <v>77</v>
      </c>
      <c r="AY1138" s="215" t="s">
        <v>144</v>
      </c>
    </row>
    <row r="1139" spans="2:51" s="15" customFormat="1" ht="11.25">
      <c r="B1139" s="216"/>
      <c r="C1139" s="217"/>
      <c r="D1139" s="196" t="s">
        <v>159</v>
      </c>
      <c r="E1139" s="218" t="s">
        <v>19</v>
      </c>
      <c r="F1139" s="219" t="s">
        <v>165</v>
      </c>
      <c r="G1139" s="217"/>
      <c r="H1139" s="220">
        <v>2.72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159</v>
      </c>
      <c r="AU1139" s="226" t="s">
        <v>87</v>
      </c>
      <c r="AV1139" s="15" t="s">
        <v>155</v>
      </c>
      <c r="AW1139" s="15" t="s">
        <v>37</v>
      </c>
      <c r="AX1139" s="15" t="s">
        <v>77</v>
      </c>
      <c r="AY1139" s="226" t="s">
        <v>144</v>
      </c>
    </row>
    <row r="1140" spans="2:51" s="13" customFormat="1" ht="11.25">
      <c r="B1140" s="194"/>
      <c r="C1140" s="195"/>
      <c r="D1140" s="196" t="s">
        <v>159</v>
      </c>
      <c r="E1140" s="197" t="s">
        <v>19</v>
      </c>
      <c r="F1140" s="198" t="s">
        <v>166</v>
      </c>
      <c r="G1140" s="195"/>
      <c r="H1140" s="197" t="s">
        <v>19</v>
      </c>
      <c r="I1140" s="199"/>
      <c r="J1140" s="195"/>
      <c r="K1140" s="195"/>
      <c r="L1140" s="200"/>
      <c r="M1140" s="201"/>
      <c r="N1140" s="202"/>
      <c r="O1140" s="202"/>
      <c r="P1140" s="202"/>
      <c r="Q1140" s="202"/>
      <c r="R1140" s="202"/>
      <c r="S1140" s="202"/>
      <c r="T1140" s="203"/>
      <c r="AT1140" s="204" t="s">
        <v>159</v>
      </c>
      <c r="AU1140" s="204" t="s">
        <v>87</v>
      </c>
      <c r="AV1140" s="13" t="s">
        <v>85</v>
      </c>
      <c r="AW1140" s="13" t="s">
        <v>37</v>
      </c>
      <c r="AX1140" s="13" t="s">
        <v>77</v>
      </c>
      <c r="AY1140" s="204" t="s">
        <v>144</v>
      </c>
    </row>
    <row r="1141" spans="2:51" s="14" customFormat="1" ht="11.25">
      <c r="B1141" s="205"/>
      <c r="C1141" s="206"/>
      <c r="D1141" s="196" t="s">
        <v>159</v>
      </c>
      <c r="E1141" s="207" t="s">
        <v>19</v>
      </c>
      <c r="F1141" s="208" t="s">
        <v>634</v>
      </c>
      <c r="G1141" s="206"/>
      <c r="H1141" s="209">
        <v>1.93</v>
      </c>
      <c r="I1141" s="210"/>
      <c r="J1141" s="206"/>
      <c r="K1141" s="206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159</v>
      </c>
      <c r="AU1141" s="215" t="s">
        <v>87</v>
      </c>
      <c r="AV1141" s="14" t="s">
        <v>87</v>
      </c>
      <c r="AW1141" s="14" t="s">
        <v>37</v>
      </c>
      <c r="AX1141" s="14" t="s">
        <v>77</v>
      </c>
      <c r="AY1141" s="215" t="s">
        <v>144</v>
      </c>
    </row>
    <row r="1142" spans="2:51" s="14" customFormat="1" ht="11.25">
      <c r="B1142" s="205"/>
      <c r="C1142" s="206"/>
      <c r="D1142" s="196" t="s">
        <v>159</v>
      </c>
      <c r="E1142" s="207" t="s">
        <v>19</v>
      </c>
      <c r="F1142" s="208" t="s">
        <v>636</v>
      </c>
      <c r="G1142" s="206"/>
      <c r="H1142" s="209">
        <v>2.73</v>
      </c>
      <c r="I1142" s="210"/>
      <c r="J1142" s="206"/>
      <c r="K1142" s="206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159</v>
      </c>
      <c r="AU1142" s="215" t="s">
        <v>87</v>
      </c>
      <c r="AV1142" s="14" t="s">
        <v>87</v>
      </c>
      <c r="AW1142" s="14" t="s">
        <v>37</v>
      </c>
      <c r="AX1142" s="14" t="s">
        <v>77</v>
      </c>
      <c r="AY1142" s="215" t="s">
        <v>144</v>
      </c>
    </row>
    <row r="1143" spans="2:51" s="14" customFormat="1" ht="11.25">
      <c r="B1143" s="205"/>
      <c r="C1143" s="206"/>
      <c r="D1143" s="196" t="s">
        <v>159</v>
      </c>
      <c r="E1143" s="207" t="s">
        <v>19</v>
      </c>
      <c r="F1143" s="208" t="s">
        <v>649</v>
      </c>
      <c r="G1143" s="206"/>
      <c r="H1143" s="209">
        <v>2.99</v>
      </c>
      <c r="I1143" s="210"/>
      <c r="J1143" s="206"/>
      <c r="K1143" s="206"/>
      <c r="L1143" s="211"/>
      <c r="M1143" s="212"/>
      <c r="N1143" s="213"/>
      <c r="O1143" s="213"/>
      <c r="P1143" s="213"/>
      <c r="Q1143" s="213"/>
      <c r="R1143" s="213"/>
      <c r="S1143" s="213"/>
      <c r="T1143" s="214"/>
      <c r="AT1143" s="215" t="s">
        <v>159</v>
      </c>
      <c r="AU1143" s="215" t="s">
        <v>87</v>
      </c>
      <c r="AV1143" s="14" t="s">
        <v>87</v>
      </c>
      <c r="AW1143" s="14" t="s">
        <v>37</v>
      </c>
      <c r="AX1143" s="14" t="s">
        <v>77</v>
      </c>
      <c r="AY1143" s="215" t="s">
        <v>144</v>
      </c>
    </row>
    <row r="1144" spans="2:51" s="14" customFormat="1" ht="11.25">
      <c r="B1144" s="205"/>
      <c r="C1144" s="206"/>
      <c r="D1144" s="196" t="s">
        <v>159</v>
      </c>
      <c r="E1144" s="207" t="s">
        <v>19</v>
      </c>
      <c r="F1144" s="208" t="s">
        <v>652</v>
      </c>
      <c r="G1144" s="206"/>
      <c r="H1144" s="209">
        <v>2.88</v>
      </c>
      <c r="I1144" s="210"/>
      <c r="J1144" s="206"/>
      <c r="K1144" s="206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159</v>
      </c>
      <c r="AU1144" s="215" t="s">
        <v>87</v>
      </c>
      <c r="AV1144" s="14" t="s">
        <v>87</v>
      </c>
      <c r="AW1144" s="14" t="s">
        <v>37</v>
      </c>
      <c r="AX1144" s="14" t="s">
        <v>77</v>
      </c>
      <c r="AY1144" s="215" t="s">
        <v>144</v>
      </c>
    </row>
    <row r="1145" spans="2:51" s="15" customFormat="1" ht="11.25">
      <c r="B1145" s="216"/>
      <c r="C1145" s="217"/>
      <c r="D1145" s="196" t="s">
        <v>159</v>
      </c>
      <c r="E1145" s="218" t="s">
        <v>19</v>
      </c>
      <c r="F1145" s="219" t="s">
        <v>165</v>
      </c>
      <c r="G1145" s="217"/>
      <c r="H1145" s="220">
        <v>10.530000000000001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159</v>
      </c>
      <c r="AU1145" s="226" t="s">
        <v>87</v>
      </c>
      <c r="AV1145" s="15" t="s">
        <v>155</v>
      </c>
      <c r="AW1145" s="15" t="s">
        <v>37</v>
      </c>
      <c r="AX1145" s="15" t="s">
        <v>77</v>
      </c>
      <c r="AY1145" s="226" t="s">
        <v>144</v>
      </c>
    </row>
    <row r="1146" spans="2:51" s="13" customFormat="1" ht="11.25">
      <c r="B1146" s="194"/>
      <c r="C1146" s="195"/>
      <c r="D1146" s="196" t="s">
        <v>159</v>
      </c>
      <c r="E1146" s="197" t="s">
        <v>19</v>
      </c>
      <c r="F1146" s="198" t="s">
        <v>187</v>
      </c>
      <c r="G1146" s="195"/>
      <c r="H1146" s="197" t="s">
        <v>19</v>
      </c>
      <c r="I1146" s="199"/>
      <c r="J1146" s="195"/>
      <c r="K1146" s="195"/>
      <c r="L1146" s="200"/>
      <c r="M1146" s="201"/>
      <c r="N1146" s="202"/>
      <c r="O1146" s="202"/>
      <c r="P1146" s="202"/>
      <c r="Q1146" s="202"/>
      <c r="R1146" s="202"/>
      <c r="S1146" s="202"/>
      <c r="T1146" s="203"/>
      <c r="AT1146" s="204" t="s">
        <v>159</v>
      </c>
      <c r="AU1146" s="204" t="s">
        <v>87</v>
      </c>
      <c r="AV1146" s="13" t="s">
        <v>85</v>
      </c>
      <c r="AW1146" s="13" t="s">
        <v>37</v>
      </c>
      <c r="AX1146" s="13" t="s">
        <v>77</v>
      </c>
      <c r="AY1146" s="204" t="s">
        <v>144</v>
      </c>
    </row>
    <row r="1147" spans="2:51" s="14" customFormat="1" ht="11.25">
      <c r="B1147" s="205"/>
      <c r="C1147" s="206"/>
      <c r="D1147" s="196" t="s">
        <v>159</v>
      </c>
      <c r="E1147" s="207" t="s">
        <v>19</v>
      </c>
      <c r="F1147" s="208" t="s">
        <v>654</v>
      </c>
      <c r="G1147" s="206"/>
      <c r="H1147" s="209">
        <v>1.93</v>
      </c>
      <c r="I1147" s="210"/>
      <c r="J1147" s="206"/>
      <c r="K1147" s="206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159</v>
      </c>
      <c r="AU1147" s="215" t="s">
        <v>87</v>
      </c>
      <c r="AV1147" s="14" t="s">
        <v>87</v>
      </c>
      <c r="AW1147" s="14" t="s">
        <v>37</v>
      </c>
      <c r="AX1147" s="14" t="s">
        <v>77</v>
      </c>
      <c r="AY1147" s="215" t="s">
        <v>144</v>
      </c>
    </row>
    <row r="1148" spans="2:51" s="14" customFormat="1" ht="11.25">
      <c r="B1148" s="205"/>
      <c r="C1148" s="206"/>
      <c r="D1148" s="196" t="s">
        <v>159</v>
      </c>
      <c r="E1148" s="207" t="s">
        <v>19</v>
      </c>
      <c r="F1148" s="208" t="s">
        <v>656</v>
      </c>
      <c r="G1148" s="206"/>
      <c r="H1148" s="209">
        <v>2.73</v>
      </c>
      <c r="I1148" s="210"/>
      <c r="J1148" s="206"/>
      <c r="K1148" s="206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159</v>
      </c>
      <c r="AU1148" s="215" t="s">
        <v>87</v>
      </c>
      <c r="AV1148" s="14" t="s">
        <v>87</v>
      </c>
      <c r="AW1148" s="14" t="s">
        <v>37</v>
      </c>
      <c r="AX1148" s="14" t="s">
        <v>77</v>
      </c>
      <c r="AY1148" s="215" t="s">
        <v>144</v>
      </c>
    </row>
    <row r="1149" spans="2:51" s="14" customFormat="1" ht="11.25">
      <c r="B1149" s="205"/>
      <c r="C1149" s="206"/>
      <c r="D1149" s="196" t="s">
        <v>159</v>
      </c>
      <c r="E1149" s="207" t="s">
        <v>19</v>
      </c>
      <c r="F1149" s="208" t="s">
        <v>669</v>
      </c>
      <c r="G1149" s="206"/>
      <c r="H1149" s="209">
        <v>2.99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159</v>
      </c>
      <c r="AU1149" s="215" t="s">
        <v>87</v>
      </c>
      <c r="AV1149" s="14" t="s">
        <v>87</v>
      </c>
      <c r="AW1149" s="14" t="s">
        <v>37</v>
      </c>
      <c r="AX1149" s="14" t="s">
        <v>77</v>
      </c>
      <c r="AY1149" s="215" t="s">
        <v>144</v>
      </c>
    </row>
    <row r="1150" spans="2:51" s="14" customFormat="1" ht="11.25">
      <c r="B1150" s="205"/>
      <c r="C1150" s="206"/>
      <c r="D1150" s="196" t="s">
        <v>159</v>
      </c>
      <c r="E1150" s="207" t="s">
        <v>19</v>
      </c>
      <c r="F1150" s="208" t="s">
        <v>672</v>
      </c>
      <c r="G1150" s="206"/>
      <c r="H1150" s="209">
        <v>2.88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159</v>
      </c>
      <c r="AU1150" s="215" t="s">
        <v>87</v>
      </c>
      <c r="AV1150" s="14" t="s">
        <v>87</v>
      </c>
      <c r="AW1150" s="14" t="s">
        <v>37</v>
      </c>
      <c r="AX1150" s="14" t="s">
        <v>77</v>
      </c>
      <c r="AY1150" s="215" t="s">
        <v>144</v>
      </c>
    </row>
    <row r="1151" spans="2:51" s="15" customFormat="1" ht="11.25">
      <c r="B1151" s="216"/>
      <c r="C1151" s="217"/>
      <c r="D1151" s="196" t="s">
        <v>159</v>
      </c>
      <c r="E1151" s="218" t="s">
        <v>19</v>
      </c>
      <c r="F1151" s="219" t="s">
        <v>165</v>
      </c>
      <c r="G1151" s="217"/>
      <c r="H1151" s="220">
        <v>10.530000000000001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159</v>
      </c>
      <c r="AU1151" s="226" t="s">
        <v>87</v>
      </c>
      <c r="AV1151" s="15" t="s">
        <v>155</v>
      </c>
      <c r="AW1151" s="15" t="s">
        <v>37</v>
      </c>
      <c r="AX1151" s="15" t="s">
        <v>77</v>
      </c>
      <c r="AY1151" s="226" t="s">
        <v>144</v>
      </c>
    </row>
    <row r="1152" spans="2:51" s="13" customFormat="1" ht="11.25">
      <c r="B1152" s="194"/>
      <c r="C1152" s="195"/>
      <c r="D1152" s="196" t="s">
        <v>159</v>
      </c>
      <c r="E1152" s="197" t="s">
        <v>19</v>
      </c>
      <c r="F1152" s="198" t="s">
        <v>208</v>
      </c>
      <c r="G1152" s="195"/>
      <c r="H1152" s="197" t="s">
        <v>19</v>
      </c>
      <c r="I1152" s="199"/>
      <c r="J1152" s="195"/>
      <c r="K1152" s="195"/>
      <c r="L1152" s="200"/>
      <c r="M1152" s="201"/>
      <c r="N1152" s="202"/>
      <c r="O1152" s="202"/>
      <c r="P1152" s="202"/>
      <c r="Q1152" s="202"/>
      <c r="R1152" s="202"/>
      <c r="S1152" s="202"/>
      <c r="T1152" s="203"/>
      <c r="AT1152" s="204" t="s">
        <v>159</v>
      </c>
      <c r="AU1152" s="204" t="s">
        <v>87</v>
      </c>
      <c r="AV1152" s="13" t="s">
        <v>85</v>
      </c>
      <c r="AW1152" s="13" t="s">
        <v>37</v>
      </c>
      <c r="AX1152" s="13" t="s">
        <v>77</v>
      </c>
      <c r="AY1152" s="204" t="s">
        <v>144</v>
      </c>
    </row>
    <row r="1153" spans="2:51" s="14" customFormat="1" ht="11.25">
      <c r="B1153" s="205"/>
      <c r="C1153" s="206"/>
      <c r="D1153" s="196" t="s">
        <v>159</v>
      </c>
      <c r="E1153" s="207" t="s">
        <v>19</v>
      </c>
      <c r="F1153" s="208" t="s">
        <v>674</v>
      </c>
      <c r="G1153" s="206"/>
      <c r="H1153" s="209">
        <v>1.93</v>
      </c>
      <c r="I1153" s="210"/>
      <c r="J1153" s="206"/>
      <c r="K1153" s="206"/>
      <c r="L1153" s="211"/>
      <c r="M1153" s="212"/>
      <c r="N1153" s="213"/>
      <c r="O1153" s="213"/>
      <c r="P1153" s="213"/>
      <c r="Q1153" s="213"/>
      <c r="R1153" s="213"/>
      <c r="S1153" s="213"/>
      <c r="T1153" s="214"/>
      <c r="AT1153" s="215" t="s">
        <v>159</v>
      </c>
      <c r="AU1153" s="215" t="s">
        <v>87</v>
      </c>
      <c r="AV1153" s="14" t="s">
        <v>87</v>
      </c>
      <c r="AW1153" s="14" t="s">
        <v>37</v>
      </c>
      <c r="AX1153" s="14" t="s">
        <v>77</v>
      </c>
      <c r="AY1153" s="215" t="s">
        <v>144</v>
      </c>
    </row>
    <row r="1154" spans="2:51" s="14" customFormat="1" ht="11.25">
      <c r="B1154" s="205"/>
      <c r="C1154" s="206"/>
      <c r="D1154" s="196" t="s">
        <v>159</v>
      </c>
      <c r="E1154" s="207" t="s">
        <v>19</v>
      </c>
      <c r="F1154" s="208" t="s">
        <v>676</v>
      </c>
      <c r="G1154" s="206"/>
      <c r="H1154" s="209">
        <v>2.73</v>
      </c>
      <c r="I1154" s="210"/>
      <c r="J1154" s="206"/>
      <c r="K1154" s="206"/>
      <c r="L1154" s="211"/>
      <c r="M1154" s="212"/>
      <c r="N1154" s="213"/>
      <c r="O1154" s="213"/>
      <c r="P1154" s="213"/>
      <c r="Q1154" s="213"/>
      <c r="R1154" s="213"/>
      <c r="S1154" s="213"/>
      <c r="T1154" s="214"/>
      <c r="AT1154" s="215" t="s">
        <v>159</v>
      </c>
      <c r="AU1154" s="215" t="s">
        <v>87</v>
      </c>
      <c r="AV1154" s="14" t="s">
        <v>87</v>
      </c>
      <c r="AW1154" s="14" t="s">
        <v>37</v>
      </c>
      <c r="AX1154" s="14" t="s">
        <v>77</v>
      </c>
      <c r="AY1154" s="215" t="s">
        <v>144</v>
      </c>
    </row>
    <row r="1155" spans="2:51" s="14" customFormat="1" ht="11.25">
      <c r="B1155" s="205"/>
      <c r="C1155" s="206"/>
      <c r="D1155" s="196" t="s">
        <v>159</v>
      </c>
      <c r="E1155" s="207" t="s">
        <v>19</v>
      </c>
      <c r="F1155" s="208" t="s">
        <v>689</v>
      </c>
      <c r="G1155" s="206"/>
      <c r="H1155" s="209">
        <v>2.99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159</v>
      </c>
      <c r="AU1155" s="215" t="s">
        <v>87</v>
      </c>
      <c r="AV1155" s="14" t="s">
        <v>87</v>
      </c>
      <c r="AW1155" s="14" t="s">
        <v>37</v>
      </c>
      <c r="AX1155" s="14" t="s">
        <v>77</v>
      </c>
      <c r="AY1155" s="215" t="s">
        <v>144</v>
      </c>
    </row>
    <row r="1156" spans="2:51" s="14" customFormat="1" ht="11.25">
      <c r="B1156" s="205"/>
      <c r="C1156" s="206"/>
      <c r="D1156" s="196" t="s">
        <v>159</v>
      </c>
      <c r="E1156" s="207" t="s">
        <v>19</v>
      </c>
      <c r="F1156" s="208" t="s">
        <v>692</v>
      </c>
      <c r="G1156" s="206"/>
      <c r="H1156" s="209">
        <v>2.88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159</v>
      </c>
      <c r="AU1156" s="215" t="s">
        <v>87</v>
      </c>
      <c r="AV1156" s="14" t="s">
        <v>87</v>
      </c>
      <c r="AW1156" s="14" t="s">
        <v>37</v>
      </c>
      <c r="AX1156" s="14" t="s">
        <v>77</v>
      </c>
      <c r="AY1156" s="215" t="s">
        <v>144</v>
      </c>
    </row>
    <row r="1157" spans="2:51" s="15" customFormat="1" ht="11.25">
      <c r="B1157" s="216"/>
      <c r="C1157" s="217"/>
      <c r="D1157" s="196" t="s">
        <v>159</v>
      </c>
      <c r="E1157" s="218" t="s">
        <v>19</v>
      </c>
      <c r="F1157" s="219" t="s">
        <v>165</v>
      </c>
      <c r="G1157" s="217"/>
      <c r="H1157" s="220">
        <v>10.530000000000001</v>
      </c>
      <c r="I1157" s="221"/>
      <c r="J1157" s="217"/>
      <c r="K1157" s="217"/>
      <c r="L1157" s="222"/>
      <c r="M1157" s="223"/>
      <c r="N1157" s="224"/>
      <c r="O1157" s="224"/>
      <c r="P1157" s="224"/>
      <c r="Q1157" s="224"/>
      <c r="R1157" s="224"/>
      <c r="S1157" s="224"/>
      <c r="T1157" s="225"/>
      <c r="AT1157" s="226" t="s">
        <v>159</v>
      </c>
      <c r="AU1157" s="226" t="s">
        <v>87</v>
      </c>
      <c r="AV1157" s="15" t="s">
        <v>155</v>
      </c>
      <c r="AW1157" s="15" t="s">
        <v>37</v>
      </c>
      <c r="AX1157" s="15" t="s">
        <v>77</v>
      </c>
      <c r="AY1157" s="226" t="s">
        <v>144</v>
      </c>
    </row>
    <row r="1158" spans="2:51" s="13" customFormat="1" ht="11.25">
      <c r="B1158" s="194"/>
      <c r="C1158" s="195"/>
      <c r="D1158" s="196" t="s">
        <v>159</v>
      </c>
      <c r="E1158" s="197" t="s">
        <v>19</v>
      </c>
      <c r="F1158" s="198" t="s">
        <v>229</v>
      </c>
      <c r="G1158" s="195"/>
      <c r="H1158" s="197" t="s">
        <v>19</v>
      </c>
      <c r="I1158" s="199"/>
      <c r="J1158" s="195"/>
      <c r="K1158" s="195"/>
      <c r="L1158" s="200"/>
      <c r="M1158" s="201"/>
      <c r="N1158" s="202"/>
      <c r="O1158" s="202"/>
      <c r="P1158" s="202"/>
      <c r="Q1158" s="202"/>
      <c r="R1158" s="202"/>
      <c r="S1158" s="202"/>
      <c r="T1158" s="203"/>
      <c r="AT1158" s="204" t="s">
        <v>159</v>
      </c>
      <c r="AU1158" s="204" t="s">
        <v>87</v>
      </c>
      <c r="AV1158" s="13" t="s">
        <v>85</v>
      </c>
      <c r="AW1158" s="13" t="s">
        <v>37</v>
      </c>
      <c r="AX1158" s="13" t="s">
        <v>77</v>
      </c>
      <c r="AY1158" s="204" t="s">
        <v>144</v>
      </c>
    </row>
    <row r="1159" spans="2:51" s="14" customFormat="1" ht="11.25">
      <c r="B1159" s="205"/>
      <c r="C1159" s="206"/>
      <c r="D1159" s="196" t="s">
        <v>159</v>
      </c>
      <c r="E1159" s="207" t="s">
        <v>19</v>
      </c>
      <c r="F1159" s="208" t="s">
        <v>694</v>
      </c>
      <c r="G1159" s="206"/>
      <c r="H1159" s="209">
        <v>1.89</v>
      </c>
      <c r="I1159" s="210"/>
      <c r="J1159" s="206"/>
      <c r="K1159" s="206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159</v>
      </c>
      <c r="AU1159" s="215" t="s">
        <v>87</v>
      </c>
      <c r="AV1159" s="14" t="s">
        <v>87</v>
      </c>
      <c r="AW1159" s="14" t="s">
        <v>37</v>
      </c>
      <c r="AX1159" s="14" t="s">
        <v>77</v>
      </c>
      <c r="AY1159" s="215" t="s">
        <v>144</v>
      </c>
    </row>
    <row r="1160" spans="2:51" s="14" customFormat="1" ht="11.25">
      <c r="B1160" s="205"/>
      <c r="C1160" s="206"/>
      <c r="D1160" s="196" t="s">
        <v>159</v>
      </c>
      <c r="E1160" s="207" t="s">
        <v>19</v>
      </c>
      <c r="F1160" s="208" t="s">
        <v>696</v>
      </c>
      <c r="G1160" s="206"/>
      <c r="H1160" s="209">
        <v>1.93</v>
      </c>
      <c r="I1160" s="210"/>
      <c r="J1160" s="206"/>
      <c r="K1160" s="206"/>
      <c r="L1160" s="211"/>
      <c r="M1160" s="212"/>
      <c r="N1160" s="213"/>
      <c r="O1160" s="213"/>
      <c r="P1160" s="213"/>
      <c r="Q1160" s="213"/>
      <c r="R1160" s="213"/>
      <c r="S1160" s="213"/>
      <c r="T1160" s="214"/>
      <c r="AT1160" s="215" t="s">
        <v>159</v>
      </c>
      <c r="AU1160" s="215" t="s">
        <v>87</v>
      </c>
      <c r="AV1160" s="14" t="s">
        <v>87</v>
      </c>
      <c r="AW1160" s="14" t="s">
        <v>37</v>
      </c>
      <c r="AX1160" s="14" t="s">
        <v>77</v>
      </c>
      <c r="AY1160" s="215" t="s">
        <v>144</v>
      </c>
    </row>
    <row r="1161" spans="2:51" s="14" customFormat="1" ht="11.25">
      <c r="B1161" s="205"/>
      <c r="C1161" s="206"/>
      <c r="D1161" s="196" t="s">
        <v>159</v>
      </c>
      <c r="E1161" s="207" t="s">
        <v>19</v>
      </c>
      <c r="F1161" s="208" t="s">
        <v>698</v>
      </c>
      <c r="G1161" s="206"/>
      <c r="H1161" s="209">
        <v>2.73</v>
      </c>
      <c r="I1161" s="210"/>
      <c r="J1161" s="206"/>
      <c r="K1161" s="206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159</v>
      </c>
      <c r="AU1161" s="215" t="s">
        <v>87</v>
      </c>
      <c r="AV1161" s="14" t="s">
        <v>87</v>
      </c>
      <c r="AW1161" s="14" t="s">
        <v>37</v>
      </c>
      <c r="AX1161" s="14" t="s">
        <v>77</v>
      </c>
      <c r="AY1161" s="215" t="s">
        <v>144</v>
      </c>
    </row>
    <row r="1162" spans="2:51" s="14" customFormat="1" ht="11.25">
      <c r="B1162" s="205"/>
      <c r="C1162" s="206"/>
      <c r="D1162" s="196" t="s">
        <v>159</v>
      </c>
      <c r="E1162" s="207" t="s">
        <v>19</v>
      </c>
      <c r="F1162" s="208" t="s">
        <v>711</v>
      </c>
      <c r="G1162" s="206"/>
      <c r="H1162" s="209">
        <v>2.99</v>
      </c>
      <c r="I1162" s="210"/>
      <c r="J1162" s="206"/>
      <c r="K1162" s="206"/>
      <c r="L1162" s="211"/>
      <c r="M1162" s="212"/>
      <c r="N1162" s="213"/>
      <c r="O1162" s="213"/>
      <c r="P1162" s="213"/>
      <c r="Q1162" s="213"/>
      <c r="R1162" s="213"/>
      <c r="S1162" s="213"/>
      <c r="T1162" s="214"/>
      <c r="AT1162" s="215" t="s">
        <v>159</v>
      </c>
      <c r="AU1162" s="215" t="s">
        <v>87</v>
      </c>
      <c r="AV1162" s="14" t="s">
        <v>87</v>
      </c>
      <c r="AW1162" s="14" t="s">
        <v>37</v>
      </c>
      <c r="AX1162" s="14" t="s">
        <v>77</v>
      </c>
      <c r="AY1162" s="215" t="s">
        <v>144</v>
      </c>
    </row>
    <row r="1163" spans="2:51" s="14" customFormat="1" ht="11.25">
      <c r="B1163" s="205"/>
      <c r="C1163" s="206"/>
      <c r="D1163" s="196" t="s">
        <v>159</v>
      </c>
      <c r="E1163" s="207" t="s">
        <v>19</v>
      </c>
      <c r="F1163" s="208" t="s">
        <v>714</v>
      </c>
      <c r="G1163" s="206"/>
      <c r="H1163" s="209">
        <v>2.88</v>
      </c>
      <c r="I1163" s="210"/>
      <c r="J1163" s="206"/>
      <c r="K1163" s="206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159</v>
      </c>
      <c r="AU1163" s="215" t="s">
        <v>87</v>
      </c>
      <c r="AV1163" s="14" t="s">
        <v>87</v>
      </c>
      <c r="AW1163" s="14" t="s">
        <v>37</v>
      </c>
      <c r="AX1163" s="14" t="s">
        <v>77</v>
      </c>
      <c r="AY1163" s="215" t="s">
        <v>144</v>
      </c>
    </row>
    <row r="1164" spans="2:51" s="15" customFormat="1" ht="11.25">
      <c r="B1164" s="216"/>
      <c r="C1164" s="217"/>
      <c r="D1164" s="196" t="s">
        <v>159</v>
      </c>
      <c r="E1164" s="218" t="s">
        <v>19</v>
      </c>
      <c r="F1164" s="219" t="s">
        <v>165</v>
      </c>
      <c r="G1164" s="217"/>
      <c r="H1164" s="220">
        <v>12.419999999999998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159</v>
      </c>
      <c r="AU1164" s="226" t="s">
        <v>87</v>
      </c>
      <c r="AV1164" s="15" t="s">
        <v>155</v>
      </c>
      <c r="AW1164" s="15" t="s">
        <v>37</v>
      </c>
      <c r="AX1164" s="15" t="s">
        <v>77</v>
      </c>
      <c r="AY1164" s="226" t="s">
        <v>144</v>
      </c>
    </row>
    <row r="1165" spans="2:51" s="13" customFormat="1" ht="11.25">
      <c r="B1165" s="194"/>
      <c r="C1165" s="195"/>
      <c r="D1165" s="196" t="s">
        <v>159</v>
      </c>
      <c r="E1165" s="197" t="s">
        <v>19</v>
      </c>
      <c r="F1165" s="198" t="s">
        <v>252</v>
      </c>
      <c r="G1165" s="195"/>
      <c r="H1165" s="197" t="s">
        <v>19</v>
      </c>
      <c r="I1165" s="199"/>
      <c r="J1165" s="195"/>
      <c r="K1165" s="195"/>
      <c r="L1165" s="200"/>
      <c r="M1165" s="201"/>
      <c r="N1165" s="202"/>
      <c r="O1165" s="202"/>
      <c r="P1165" s="202"/>
      <c r="Q1165" s="202"/>
      <c r="R1165" s="202"/>
      <c r="S1165" s="202"/>
      <c r="T1165" s="203"/>
      <c r="AT1165" s="204" t="s">
        <v>159</v>
      </c>
      <c r="AU1165" s="204" t="s">
        <v>87</v>
      </c>
      <c r="AV1165" s="13" t="s">
        <v>85</v>
      </c>
      <c r="AW1165" s="13" t="s">
        <v>37</v>
      </c>
      <c r="AX1165" s="13" t="s">
        <v>77</v>
      </c>
      <c r="AY1165" s="204" t="s">
        <v>144</v>
      </c>
    </row>
    <row r="1166" spans="2:51" s="14" customFormat="1" ht="11.25">
      <c r="B1166" s="205"/>
      <c r="C1166" s="206"/>
      <c r="D1166" s="196" t="s">
        <v>159</v>
      </c>
      <c r="E1166" s="207" t="s">
        <v>19</v>
      </c>
      <c r="F1166" s="208" t="s">
        <v>716</v>
      </c>
      <c r="G1166" s="206"/>
      <c r="H1166" s="209">
        <v>1.89</v>
      </c>
      <c r="I1166" s="210"/>
      <c r="J1166" s="206"/>
      <c r="K1166" s="206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159</v>
      </c>
      <c r="AU1166" s="215" t="s">
        <v>87</v>
      </c>
      <c r="AV1166" s="14" t="s">
        <v>87</v>
      </c>
      <c r="AW1166" s="14" t="s">
        <v>37</v>
      </c>
      <c r="AX1166" s="14" t="s">
        <v>77</v>
      </c>
      <c r="AY1166" s="215" t="s">
        <v>144</v>
      </c>
    </row>
    <row r="1167" spans="2:51" s="14" customFormat="1" ht="11.25">
      <c r="B1167" s="205"/>
      <c r="C1167" s="206"/>
      <c r="D1167" s="196" t="s">
        <v>159</v>
      </c>
      <c r="E1167" s="207" t="s">
        <v>19</v>
      </c>
      <c r="F1167" s="208" t="s">
        <v>718</v>
      </c>
      <c r="G1167" s="206"/>
      <c r="H1167" s="209">
        <v>1.93</v>
      </c>
      <c r="I1167" s="210"/>
      <c r="J1167" s="206"/>
      <c r="K1167" s="206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159</v>
      </c>
      <c r="AU1167" s="215" t="s">
        <v>87</v>
      </c>
      <c r="AV1167" s="14" t="s">
        <v>87</v>
      </c>
      <c r="AW1167" s="14" t="s">
        <v>37</v>
      </c>
      <c r="AX1167" s="14" t="s">
        <v>77</v>
      </c>
      <c r="AY1167" s="215" t="s">
        <v>144</v>
      </c>
    </row>
    <row r="1168" spans="2:51" s="14" customFormat="1" ht="11.25">
      <c r="B1168" s="205"/>
      <c r="C1168" s="206"/>
      <c r="D1168" s="196" t="s">
        <v>159</v>
      </c>
      <c r="E1168" s="207" t="s">
        <v>19</v>
      </c>
      <c r="F1168" s="208" t="s">
        <v>720</v>
      </c>
      <c r="G1168" s="206"/>
      <c r="H1168" s="209">
        <v>2.73</v>
      </c>
      <c r="I1168" s="210"/>
      <c r="J1168" s="206"/>
      <c r="K1168" s="206"/>
      <c r="L1168" s="211"/>
      <c r="M1168" s="212"/>
      <c r="N1168" s="213"/>
      <c r="O1168" s="213"/>
      <c r="P1168" s="213"/>
      <c r="Q1168" s="213"/>
      <c r="R1168" s="213"/>
      <c r="S1168" s="213"/>
      <c r="T1168" s="214"/>
      <c r="AT1168" s="215" t="s">
        <v>159</v>
      </c>
      <c r="AU1168" s="215" t="s">
        <v>87</v>
      </c>
      <c r="AV1168" s="14" t="s">
        <v>87</v>
      </c>
      <c r="AW1168" s="14" t="s">
        <v>37</v>
      </c>
      <c r="AX1168" s="14" t="s">
        <v>77</v>
      </c>
      <c r="AY1168" s="215" t="s">
        <v>144</v>
      </c>
    </row>
    <row r="1169" spans="1:65" s="14" customFormat="1" ht="11.25">
      <c r="B1169" s="205"/>
      <c r="C1169" s="206"/>
      <c r="D1169" s="196" t="s">
        <v>159</v>
      </c>
      <c r="E1169" s="207" t="s">
        <v>19</v>
      </c>
      <c r="F1169" s="208" t="s">
        <v>733</v>
      </c>
      <c r="G1169" s="206"/>
      <c r="H1169" s="209">
        <v>2.99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159</v>
      </c>
      <c r="AU1169" s="215" t="s">
        <v>87</v>
      </c>
      <c r="AV1169" s="14" t="s">
        <v>87</v>
      </c>
      <c r="AW1169" s="14" t="s">
        <v>37</v>
      </c>
      <c r="AX1169" s="14" t="s">
        <v>77</v>
      </c>
      <c r="AY1169" s="215" t="s">
        <v>144</v>
      </c>
    </row>
    <row r="1170" spans="1:65" s="14" customFormat="1" ht="11.25">
      <c r="B1170" s="205"/>
      <c r="C1170" s="206"/>
      <c r="D1170" s="196" t="s">
        <v>159</v>
      </c>
      <c r="E1170" s="207" t="s">
        <v>19</v>
      </c>
      <c r="F1170" s="208" t="s">
        <v>736</v>
      </c>
      <c r="G1170" s="206"/>
      <c r="H1170" s="209">
        <v>2.88</v>
      </c>
      <c r="I1170" s="210"/>
      <c r="J1170" s="206"/>
      <c r="K1170" s="206"/>
      <c r="L1170" s="211"/>
      <c r="M1170" s="212"/>
      <c r="N1170" s="213"/>
      <c r="O1170" s="213"/>
      <c r="P1170" s="213"/>
      <c r="Q1170" s="213"/>
      <c r="R1170" s="213"/>
      <c r="S1170" s="213"/>
      <c r="T1170" s="214"/>
      <c r="AT1170" s="215" t="s">
        <v>159</v>
      </c>
      <c r="AU1170" s="215" t="s">
        <v>87</v>
      </c>
      <c r="AV1170" s="14" t="s">
        <v>87</v>
      </c>
      <c r="AW1170" s="14" t="s">
        <v>37</v>
      </c>
      <c r="AX1170" s="14" t="s">
        <v>77</v>
      </c>
      <c r="AY1170" s="215" t="s">
        <v>144</v>
      </c>
    </row>
    <row r="1171" spans="1:65" s="15" customFormat="1" ht="11.25">
      <c r="B1171" s="216"/>
      <c r="C1171" s="217"/>
      <c r="D1171" s="196" t="s">
        <v>159</v>
      </c>
      <c r="E1171" s="218" t="s">
        <v>19</v>
      </c>
      <c r="F1171" s="219" t="s">
        <v>165</v>
      </c>
      <c r="G1171" s="217"/>
      <c r="H1171" s="220">
        <v>12.419999999999998</v>
      </c>
      <c r="I1171" s="221"/>
      <c r="J1171" s="217"/>
      <c r="K1171" s="217"/>
      <c r="L1171" s="222"/>
      <c r="M1171" s="223"/>
      <c r="N1171" s="224"/>
      <c r="O1171" s="224"/>
      <c r="P1171" s="224"/>
      <c r="Q1171" s="224"/>
      <c r="R1171" s="224"/>
      <c r="S1171" s="224"/>
      <c r="T1171" s="225"/>
      <c r="AT1171" s="226" t="s">
        <v>159</v>
      </c>
      <c r="AU1171" s="226" t="s">
        <v>87</v>
      </c>
      <c r="AV1171" s="15" t="s">
        <v>155</v>
      </c>
      <c r="AW1171" s="15" t="s">
        <v>37</v>
      </c>
      <c r="AX1171" s="15" t="s">
        <v>77</v>
      </c>
      <c r="AY1171" s="226" t="s">
        <v>144</v>
      </c>
    </row>
    <row r="1172" spans="1:65" s="16" customFormat="1" ht="11.25">
      <c r="B1172" s="227"/>
      <c r="C1172" s="228"/>
      <c r="D1172" s="196" t="s">
        <v>159</v>
      </c>
      <c r="E1172" s="229" t="s">
        <v>19</v>
      </c>
      <c r="F1172" s="230" t="s">
        <v>275</v>
      </c>
      <c r="G1172" s="228"/>
      <c r="H1172" s="231">
        <v>59.150000000000006</v>
      </c>
      <c r="I1172" s="232"/>
      <c r="J1172" s="228"/>
      <c r="K1172" s="228"/>
      <c r="L1172" s="233"/>
      <c r="M1172" s="234"/>
      <c r="N1172" s="235"/>
      <c r="O1172" s="235"/>
      <c r="P1172" s="235"/>
      <c r="Q1172" s="235"/>
      <c r="R1172" s="235"/>
      <c r="S1172" s="235"/>
      <c r="T1172" s="236"/>
      <c r="AT1172" s="237" t="s">
        <v>159</v>
      </c>
      <c r="AU1172" s="237" t="s">
        <v>87</v>
      </c>
      <c r="AV1172" s="16" t="s">
        <v>154</v>
      </c>
      <c r="AW1172" s="16" t="s">
        <v>37</v>
      </c>
      <c r="AX1172" s="16" t="s">
        <v>85</v>
      </c>
      <c r="AY1172" s="237" t="s">
        <v>144</v>
      </c>
    </row>
    <row r="1173" spans="1:65" s="2" customFormat="1" ht="37.9" customHeight="1">
      <c r="A1173" s="37"/>
      <c r="B1173" s="38"/>
      <c r="C1173" s="176" t="s">
        <v>751</v>
      </c>
      <c r="D1173" s="176" t="s">
        <v>149</v>
      </c>
      <c r="E1173" s="177" t="s">
        <v>752</v>
      </c>
      <c r="F1173" s="178" t="s">
        <v>753</v>
      </c>
      <c r="G1173" s="179" t="s">
        <v>152</v>
      </c>
      <c r="H1173" s="180">
        <v>375.11</v>
      </c>
      <c r="I1173" s="181"/>
      <c r="J1173" s="182">
        <f>ROUND(I1173*H1173,2)</f>
        <v>0</v>
      </c>
      <c r="K1173" s="178" t="s">
        <v>153</v>
      </c>
      <c r="L1173" s="42"/>
      <c r="M1173" s="183" t="s">
        <v>19</v>
      </c>
      <c r="N1173" s="184" t="s">
        <v>48</v>
      </c>
      <c r="O1173" s="67"/>
      <c r="P1173" s="185">
        <f>O1173*H1173</f>
        <v>0</v>
      </c>
      <c r="Q1173" s="185">
        <v>1E-4</v>
      </c>
      <c r="R1173" s="185">
        <f>Q1173*H1173</f>
        <v>3.7511000000000003E-2</v>
      </c>
      <c r="S1173" s="185">
        <v>0</v>
      </c>
      <c r="T1173" s="186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187" t="s">
        <v>556</v>
      </c>
      <c r="AT1173" s="187" t="s">
        <v>149</v>
      </c>
      <c r="AU1173" s="187" t="s">
        <v>87</v>
      </c>
      <c r="AY1173" s="20" t="s">
        <v>144</v>
      </c>
      <c r="BE1173" s="188">
        <f>IF(N1173="základní",J1173,0)</f>
        <v>0</v>
      </c>
      <c r="BF1173" s="188">
        <f>IF(N1173="snížená",J1173,0)</f>
        <v>0</v>
      </c>
      <c r="BG1173" s="188">
        <f>IF(N1173="zákl. přenesená",J1173,0)</f>
        <v>0</v>
      </c>
      <c r="BH1173" s="188">
        <f>IF(N1173="sníž. přenesená",J1173,0)</f>
        <v>0</v>
      </c>
      <c r="BI1173" s="188">
        <f>IF(N1173="nulová",J1173,0)</f>
        <v>0</v>
      </c>
      <c r="BJ1173" s="20" t="s">
        <v>85</v>
      </c>
      <c r="BK1173" s="188">
        <f>ROUND(I1173*H1173,2)</f>
        <v>0</v>
      </c>
      <c r="BL1173" s="20" t="s">
        <v>556</v>
      </c>
      <c r="BM1173" s="187" t="s">
        <v>754</v>
      </c>
    </row>
    <row r="1174" spans="1:65" s="2" customFormat="1" ht="11.25">
      <c r="A1174" s="37"/>
      <c r="B1174" s="38"/>
      <c r="C1174" s="39"/>
      <c r="D1174" s="189" t="s">
        <v>157</v>
      </c>
      <c r="E1174" s="39"/>
      <c r="F1174" s="190" t="s">
        <v>755</v>
      </c>
      <c r="G1174" s="39"/>
      <c r="H1174" s="39"/>
      <c r="I1174" s="191"/>
      <c r="J1174" s="39"/>
      <c r="K1174" s="39"/>
      <c r="L1174" s="42"/>
      <c r="M1174" s="192"/>
      <c r="N1174" s="193"/>
      <c r="O1174" s="67"/>
      <c r="P1174" s="67"/>
      <c r="Q1174" s="67"/>
      <c r="R1174" s="67"/>
      <c r="S1174" s="67"/>
      <c r="T1174" s="68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T1174" s="20" t="s">
        <v>157</v>
      </c>
      <c r="AU1174" s="20" t="s">
        <v>87</v>
      </c>
    </row>
    <row r="1175" spans="1:65" s="13" customFormat="1" ht="11.25">
      <c r="B1175" s="194"/>
      <c r="C1175" s="195"/>
      <c r="D1175" s="196" t="s">
        <v>159</v>
      </c>
      <c r="E1175" s="197" t="s">
        <v>19</v>
      </c>
      <c r="F1175" s="198" t="s">
        <v>160</v>
      </c>
      <c r="G1175" s="195"/>
      <c r="H1175" s="197" t="s">
        <v>19</v>
      </c>
      <c r="I1175" s="199"/>
      <c r="J1175" s="195"/>
      <c r="K1175" s="195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159</v>
      </c>
      <c r="AU1175" s="204" t="s">
        <v>87</v>
      </c>
      <c r="AV1175" s="13" t="s">
        <v>85</v>
      </c>
      <c r="AW1175" s="13" t="s">
        <v>37</v>
      </c>
      <c r="AX1175" s="13" t="s">
        <v>77</v>
      </c>
      <c r="AY1175" s="204" t="s">
        <v>144</v>
      </c>
    </row>
    <row r="1176" spans="1:65" s="14" customFormat="1" ht="11.25">
      <c r="B1176" s="205"/>
      <c r="C1176" s="206"/>
      <c r="D1176" s="196" t="s">
        <v>159</v>
      </c>
      <c r="E1176" s="207" t="s">
        <v>19</v>
      </c>
      <c r="F1176" s="208" t="s">
        <v>630</v>
      </c>
      <c r="G1176" s="206"/>
      <c r="H1176" s="209">
        <v>2.72</v>
      </c>
      <c r="I1176" s="210"/>
      <c r="J1176" s="206"/>
      <c r="K1176" s="206"/>
      <c r="L1176" s="211"/>
      <c r="M1176" s="212"/>
      <c r="N1176" s="213"/>
      <c r="O1176" s="213"/>
      <c r="P1176" s="213"/>
      <c r="Q1176" s="213"/>
      <c r="R1176" s="213"/>
      <c r="S1176" s="213"/>
      <c r="T1176" s="214"/>
      <c r="AT1176" s="215" t="s">
        <v>159</v>
      </c>
      <c r="AU1176" s="215" t="s">
        <v>87</v>
      </c>
      <c r="AV1176" s="14" t="s">
        <v>87</v>
      </c>
      <c r="AW1176" s="14" t="s">
        <v>37</v>
      </c>
      <c r="AX1176" s="14" t="s">
        <v>77</v>
      </c>
      <c r="AY1176" s="215" t="s">
        <v>144</v>
      </c>
    </row>
    <row r="1177" spans="1:65" s="14" customFormat="1" ht="11.25">
      <c r="B1177" s="205"/>
      <c r="C1177" s="206"/>
      <c r="D1177" s="196" t="s">
        <v>159</v>
      </c>
      <c r="E1177" s="207" t="s">
        <v>19</v>
      </c>
      <c r="F1177" s="208" t="s">
        <v>631</v>
      </c>
      <c r="G1177" s="206"/>
      <c r="H1177" s="209">
        <v>3.63</v>
      </c>
      <c r="I1177" s="210"/>
      <c r="J1177" s="206"/>
      <c r="K1177" s="206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159</v>
      </c>
      <c r="AU1177" s="215" t="s">
        <v>87</v>
      </c>
      <c r="AV1177" s="14" t="s">
        <v>87</v>
      </c>
      <c r="AW1177" s="14" t="s">
        <v>37</v>
      </c>
      <c r="AX1177" s="14" t="s">
        <v>77</v>
      </c>
      <c r="AY1177" s="215" t="s">
        <v>144</v>
      </c>
    </row>
    <row r="1178" spans="1:65" s="14" customFormat="1" ht="11.25">
      <c r="B1178" s="205"/>
      <c r="C1178" s="206"/>
      <c r="D1178" s="196" t="s">
        <v>159</v>
      </c>
      <c r="E1178" s="207" t="s">
        <v>19</v>
      </c>
      <c r="F1178" s="208" t="s">
        <v>632</v>
      </c>
      <c r="G1178" s="206"/>
      <c r="H1178" s="209">
        <v>3.02</v>
      </c>
      <c r="I1178" s="210"/>
      <c r="J1178" s="206"/>
      <c r="K1178" s="206"/>
      <c r="L1178" s="211"/>
      <c r="M1178" s="212"/>
      <c r="N1178" s="213"/>
      <c r="O1178" s="213"/>
      <c r="P1178" s="213"/>
      <c r="Q1178" s="213"/>
      <c r="R1178" s="213"/>
      <c r="S1178" s="213"/>
      <c r="T1178" s="214"/>
      <c r="AT1178" s="215" t="s">
        <v>159</v>
      </c>
      <c r="AU1178" s="215" t="s">
        <v>87</v>
      </c>
      <c r="AV1178" s="14" t="s">
        <v>87</v>
      </c>
      <c r="AW1178" s="14" t="s">
        <v>37</v>
      </c>
      <c r="AX1178" s="14" t="s">
        <v>77</v>
      </c>
      <c r="AY1178" s="215" t="s">
        <v>144</v>
      </c>
    </row>
    <row r="1179" spans="1:65" s="14" customFormat="1" ht="11.25">
      <c r="B1179" s="205"/>
      <c r="C1179" s="206"/>
      <c r="D1179" s="196" t="s">
        <v>159</v>
      </c>
      <c r="E1179" s="207" t="s">
        <v>19</v>
      </c>
      <c r="F1179" s="208" t="s">
        <v>633</v>
      </c>
      <c r="G1179" s="206"/>
      <c r="H1179" s="209">
        <v>4.42</v>
      </c>
      <c r="I1179" s="210"/>
      <c r="J1179" s="206"/>
      <c r="K1179" s="206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159</v>
      </c>
      <c r="AU1179" s="215" t="s">
        <v>87</v>
      </c>
      <c r="AV1179" s="14" t="s">
        <v>87</v>
      </c>
      <c r="AW1179" s="14" t="s">
        <v>37</v>
      </c>
      <c r="AX1179" s="14" t="s">
        <v>77</v>
      </c>
      <c r="AY1179" s="215" t="s">
        <v>144</v>
      </c>
    </row>
    <row r="1180" spans="1:65" s="15" customFormat="1" ht="11.25">
      <c r="B1180" s="216"/>
      <c r="C1180" s="217"/>
      <c r="D1180" s="196" t="s">
        <v>159</v>
      </c>
      <c r="E1180" s="218" t="s">
        <v>19</v>
      </c>
      <c r="F1180" s="219" t="s">
        <v>165</v>
      </c>
      <c r="G1180" s="217"/>
      <c r="H1180" s="220">
        <v>13.79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159</v>
      </c>
      <c r="AU1180" s="226" t="s">
        <v>87</v>
      </c>
      <c r="AV1180" s="15" t="s">
        <v>155</v>
      </c>
      <c r="AW1180" s="15" t="s">
        <v>37</v>
      </c>
      <c r="AX1180" s="15" t="s">
        <v>77</v>
      </c>
      <c r="AY1180" s="226" t="s">
        <v>144</v>
      </c>
    </row>
    <row r="1181" spans="1:65" s="13" customFormat="1" ht="11.25">
      <c r="B1181" s="194"/>
      <c r="C1181" s="195"/>
      <c r="D1181" s="196" t="s">
        <v>159</v>
      </c>
      <c r="E1181" s="197" t="s">
        <v>19</v>
      </c>
      <c r="F1181" s="198" t="s">
        <v>166</v>
      </c>
      <c r="G1181" s="195"/>
      <c r="H1181" s="197" t="s">
        <v>19</v>
      </c>
      <c r="I1181" s="199"/>
      <c r="J1181" s="195"/>
      <c r="K1181" s="195"/>
      <c r="L1181" s="200"/>
      <c r="M1181" s="201"/>
      <c r="N1181" s="202"/>
      <c r="O1181" s="202"/>
      <c r="P1181" s="202"/>
      <c r="Q1181" s="202"/>
      <c r="R1181" s="202"/>
      <c r="S1181" s="202"/>
      <c r="T1181" s="203"/>
      <c r="AT1181" s="204" t="s">
        <v>159</v>
      </c>
      <c r="AU1181" s="204" t="s">
        <v>87</v>
      </c>
      <c r="AV1181" s="13" t="s">
        <v>85</v>
      </c>
      <c r="AW1181" s="13" t="s">
        <v>37</v>
      </c>
      <c r="AX1181" s="13" t="s">
        <v>77</v>
      </c>
      <c r="AY1181" s="204" t="s">
        <v>144</v>
      </c>
    </row>
    <row r="1182" spans="1:65" s="14" customFormat="1" ht="11.25">
      <c r="B1182" s="205"/>
      <c r="C1182" s="206"/>
      <c r="D1182" s="196" t="s">
        <v>159</v>
      </c>
      <c r="E1182" s="207" t="s">
        <v>19</v>
      </c>
      <c r="F1182" s="208" t="s">
        <v>634</v>
      </c>
      <c r="G1182" s="206"/>
      <c r="H1182" s="209">
        <v>1.93</v>
      </c>
      <c r="I1182" s="210"/>
      <c r="J1182" s="206"/>
      <c r="K1182" s="206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159</v>
      </c>
      <c r="AU1182" s="215" t="s">
        <v>87</v>
      </c>
      <c r="AV1182" s="14" t="s">
        <v>87</v>
      </c>
      <c r="AW1182" s="14" t="s">
        <v>37</v>
      </c>
      <c r="AX1182" s="14" t="s">
        <v>77</v>
      </c>
      <c r="AY1182" s="215" t="s">
        <v>144</v>
      </c>
    </row>
    <row r="1183" spans="1:65" s="14" customFormat="1" ht="11.25">
      <c r="B1183" s="205"/>
      <c r="C1183" s="206"/>
      <c r="D1183" s="196" t="s">
        <v>159</v>
      </c>
      <c r="E1183" s="207" t="s">
        <v>19</v>
      </c>
      <c r="F1183" s="208" t="s">
        <v>635</v>
      </c>
      <c r="G1183" s="206"/>
      <c r="H1183" s="209">
        <v>3.41</v>
      </c>
      <c r="I1183" s="210"/>
      <c r="J1183" s="206"/>
      <c r="K1183" s="206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159</v>
      </c>
      <c r="AU1183" s="215" t="s">
        <v>87</v>
      </c>
      <c r="AV1183" s="14" t="s">
        <v>87</v>
      </c>
      <c r="AW1183" s="14" t="s">
        <v>37</v>
      </c>
      <c r="AX1183" s="14" t="s">
        <v>77</v>
      </c>
      <c r="AY1183" s="215" t="s">
        <v>144</v>
      </c>
    </row>
    <row r="1184" spans="1:65" s="14" customFormat="1" ht="11.25">
      <c r="B1184" s="205"/>
      <c r="C1184" s="206"/>
      <c r="D1184" s="196" t="s">
        <v>159</v>
      </c>
      <c r="E1184" s="207" t="s">
        <v>19</v>
      </c>
      <c r="F1184" s="208" t="s">
        <v>636</v>
      </c>
      <c r="G1184" s="206"/>
      <c r="H1184" s="209">
        <v>2.73</v>
      </c>
      <c r="I1184" s="210"/>
      <c r="J1184" s="206"/>
      <c r="K1184" s="206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159</v>
      </c>
      <c r="AU1184" s="215" t="s">
        <v>87</v>
      </c>
      <c r="AV1184" s="14" t="s">
        <v>87</v>
      </c>
      <c r="AW1184" s="14" t="s">
        <v>37</v>
      </c>
      <c r="AX1184" s="14" t="s">
        <v>77</v>
      </c>
      <c r="AY1184" s="215" t="s">
        <v>144</v>
      </c>
    </row>
    <row r="1185" spans="2:51" s="14" customFormat="1" ht="11.25">
      <c r="B1185" s="205"/>
      <c r="C1185" s="206"/>
      <c r="D1185" s="196" t="s">
        <v>159</v>
      </c>
      <c r="E1185" s="207" t="s">
        <v>19</v>
      </c>
      <c r="F1185" s="208" t="s">
        <v>637</v>
      </c>
      <c r="G1185" s="206"/>
      <c r="H1185" s="209">
        <v>3.63</v>
      </c>
      <c r="I1185" s="210"/>
      <c r="J1185" s="206"/>
      <c r="K1185" s="206"/>
      <c r="L1185" s="211"/>
      <c r="M1185" s="212"/>
      <c r="N1185" s="213"/>
      <c r="O1185" s="213"/>
      <c r="P1185" s="213"/>
      <c r="Q1185" s="213"/>
      <c r="R1185" s="213"/>
      <c r="S1185" s="213"/>
      <c r="T1185" s="214"/>
      <c r="AT1185" s="215" t="s">
        <v>159</v>
      </c>
      <c r="AU1185" s="215" t="s">
        <v>87</v>
      </c>
      <c r="AV1185" s="14" t="s">
        <v>87</v>
      </c>
      <c r="AW1185" s="14" t="s">
        <v>37</v>
      </c>
      <c r="AX1185" s="14" t="s">
        <v>77</v>
      </c>
      <c r="AY1185" s="215" t="s">
        <v>144</v>
      </c>
    </row>
    <row r="1186" spans="2:51" s="14" customFormat="1" ht="11.25">
      <c r="B1186" s="205"/>
      <c r="C1186" s="206"/>
      <c r="D1186" s="196" t="s">
        <v>159</v>
      </c>
      <c r="E1186" s="207" t="s">
        <v>19</v>
      </c>
      <c r="F1186" s="208" t="s">
        <v>638</v>
      </c>
      <c r="G1186" s="206"/>
      <c r="H1186" s="209">
        <v>3.32</v>
      </c>
      <c r="I1186" s="210"/>
      <c r="J1186" s="206"/>
      <c r="K1186" s="206"/>
      <c r="L1186" s="211"/>
      <c r="M1186" s="212"/>
      <c r="N1186" s="213"/>
      <c r="O1186" s="213"/>
      <c r="P1186" s="213"/>
      <c r="Q1186" s="213"/>
      <c r="R1186" s="213"/>
      <c r="S1186" s="213"/>
      <c r="T1186" s="214"/>
      <c r="AT1186" s="215" t="s">
        <v>159</v>
      </c>
      <c r="AU1186" s="215" t="s">
        <v>87</v>
      </c>
      <c r="AV1186" s="14" t="s">
        <v>87</v>
      </c>
      <c r="AW1186" s="14" t="s">
        <v>37</v>
      </c>
      <c r="AX1186" s="14" t="s">
        <v>77</v>
      </c>
      <c r="AY1186" s="215" t="s">
        <v>144</v>
      </c>
    </row>
    <row r="1187" spans="2:51" s="14" customFormat="1" ht="11.25">
      <c r="B1187" s="205"/>
      <c r="C1187" s="206"/>
      <c r="D1187" s="196" t="s">
        <v>159</v>
      </c>
      <c r="E1187" s="207" t="s">
        <v>19</v>
      </c>
      <c r="F1187" s="208" t="s">
        <v>639</v>
      </c>
      <c r="G1187" s="206"/>
      <c r="H1187" s="209">
        <v>3.33</v>
      </c>
      <c r="I1187" s="210"/>
      <c r="J1187" s="206"/>
      <c r="K1187" s="206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159</v>
      </c>
      <c r="AU1187" s="215" t="s">
        <v>87</v>
      </c>
      <c r="AV1187" s="14" t="s">
        <v>87</v>
      </c>
      <c r="AW1187" s="14" t="s">
        <v>37</v>
      </c>
      <c r="AX1187" s="14" t="s">
        <v>77</v>
      </c>
      <c r="AY1187" s="215" t="s">
        <v>144</v>
      </c>
    </row>
    <row r="1188" spans="2:51" s="14" customFormat="1" ht="11.25">
      <c r="B1188" s="205"/>
      <c r="C1188" s="206"/>
      <c r="D1188" s="196" t="s">
        <v>159</v>
      </c>
      <c r="E1188" s="207" t="s">
        <v>19</v>
      </c>
      <c r="F1188" s="208" t="s">
        <v>640</v>
      </c>
      <c r="G1188" s="206"/>
      <c r="H1188" s="209">
        <v>4.38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159</v>
      </c>
      <c r="AU1188" s="215" t="s">
        <v>87</v>
      </c>
      <c r="AV1188" s="14" t="s">
        <v>87</v>
      </c>
      <c r="AW1188" s="14" t="s">
        <v>37</v>
      </c>
      <c r="AX1188" s="14" t="s">
        <v>77</v>
      </c>
      <c r="AY1188" s="215" t="s">
        <v>144</v>
      </c>
    </row>
    <row r="1189" spans="2:51" s="14" customFormat="1" ht="11.25">
      <c r="B1189" s="205"/>
      <c r="C1189" s="206"/>
      <c r="D1189" s="196" t="s">
        <v>159</v>
      </c>
      <c r="E1189" s="207" t="s">
        <v>19</v>
      </c>
      <c r="F1189" s="208" t="s">
        <v>641</v>
      </c>
      <c r="G1189" s="206"/>
      <c r="H1189" s="209">
        <v>3.9</v>
      </c>
      <c r="I1189" s="210"/>
      <c r="J1189" s="206"/>
      <c r="K1189" s="206"/>
      <c r="L1189" s="211"/>
      <c r="M1189" s="212"/>
      <c r="N1189" s="213"/>
      <c r="O1189" s="213"/>
      <c r="P1189" s="213"/>
      <c r="Q1189" s="213"/>
      <c r="R1189" s="213"/>
      <c r="S1189" s="213"/>
      <c r="T1189" s="214"/>
      <c r="AT1189" s="215" t="s">
        <v>159</v>
      </c>
      <c r="AU1189" s="215" t="s">
        <v>87</v>
      </c>
      <c r="AV1189" s="14" t="s">
        <v>87</v>
      </c>
      <c r="AW1189" s="14" t="s">
        <v>37</v>
      </c>
      <c r="AX1189" s="14" t="s">
        <v>77</v>
      </c>
      <c r="AY1189" s="215" t="s">
        <v>144</v>
      </c>
    </row>
    <row r="1190" spans="2:51" s="14" customFormat="1" ht="11.25">
      <c r="B1190" s="205"/>
      <c r="C1190" s="206"/>
      <c r="D1190" s="196" t="s">
        <v>159</v>
      </c>
      <c r="E1190" s="207" t="s">
        <v>19</v>
      </c>
      <c r="F1190" s="208" t="s">
        <v>642</v>
      </c>
      <c r="G1190" s="206"/>
      <c r="H1190" s="209">
        <v>3.68</v>
      </c>
      <c r="I1190" s="210"/>
      <c r="J1190" s="206"/>
      <c r="K1190" s="206"/>
      <c r="L1190" s="211"/>
      <c r="M1190" s="212"/>
      <c r="N1190" s="213"/>
      <c r="O1190" s="213"/>
      <c r="P1190" s="213"/>
      <c r="Q1190" s="213"/>
      <c r="R1190" s="213"/>
      <c r="S1190" s="213"/>
      <c r="T1190" s="214"/>
      <c r="AT1190" s="215" t="s">
        <v>159</v>
      </c>
      <c r="AU1190" s="215" t="s">
        <v>87</v>
      </c>
      <c r="AV1190" s="14" t="s">
        <v>87</v>
      </c>
      <c r="AW1190" s="14" t="s">
        <v>37</v>
      </c>
      <c r="AX1190" s="14" t="s">
        <v>77</v>
      </c>
      <c r="AY1190" s="215" t="s">
        <v>144</v>
      </c>
    </row>
    <row r="1191" spans="2:51" s="14" customFormat="1" ht="11.25">
      <c r="B1191" s="205"/>
      <c r="C1191" s="206"/>
      <c r="D1191" s="196" t="s">
        <v>159</v>
      </c>
      <c r="E1191" s="207" t="s">
        <v>19</v>
      </c>
      <c r="F1191" s="208" t="s">
        <v>643</v>
      </c>
      <c r="G1191" s="206"/>
      <c r="H1191" s="209">
        <v>3.9</v>
      </c>
      <c r="I1191" s="210"/>
      <c r="J1191" s="206"/>
      <c r="K1191" s="206"/>
      <c r="L1191" s="211"/>
      <c r="M1191" s="212"/>
      <c r="N1191" s="213"/>
      <c r="O1191" s="213"/>
      <c r="P1191" s="213"/>
      <c r="Q1191" s="213"/>
      <c r="R1191" s="213"/>
      <c r="S1191" s="213"/>
      <c r="T1191" s="214"/>
      <c r="AT1191" s="215" t="s">
        <v>159</v>
      </c>
      <c r="AU1191" s="215" t="s">
        <v>87</v>
      </c>
      <c r="AV1191" s="14" t="s">
        <v>87</v>
      </c>
      <c r="AW1191" s="14" t="s">
        <v>37</v>
      </c>
      <c r="AX1191" s="14" t="s">
        <v>77</v>
      </c>
      <c r="AY1191" s="215" t="s">
        <v>144</v>
      </c>
    </row>
    <row r="1192" spans="2:51" s="14" customFormat="1" ht="11.25">
      <c r="B1192" s="205"/>
      <c r="C1192" s="206"/>
      <c r="D1192" s="196" t="s">
        <v>159</v>
      </c>
      <c r="E1192" s="207" t="s">
        <v>19</v>
      </c>
      <c r="F1192" s="208" t="s">
        <v>644</v>
      </c>
      <c r="G1192" s="206"/>
      <c r="H1192" s="209">
        <v>3.57</v>
      </c>
      <c r="I1192" s="210"/>
      <c r="J1192" s="206"/>
      <c r="K1192" s="206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159</v>
      </c>
      <c r="AU1192" s="215" t="s">
        <v>87</v>
      </c>
      <c r="AV1192" s="14" t="s">
        <v>87</v>
      </c>
      <c r="AW1192" s="14" t="s">
        <v>37</v>
      </c>
      <c r="AX1192" s="14" t="s">
        <v>77</v>
      </c>
      <c r="AY1192" s="215" t="s">
        <v>144</v>
      </c>
    </row>
    <row r="1193" spans="2:51" s="14" customFormat="1" ht="11.25">
      <c r="B1193" s="205"/>
      <c r="C1193" s="206"/>
      <c r="D1193" s="196" t="s">
        <v>159</v>
      </c>
      <c r="E1193" s="207" t="s">
        <v>19</v>
      </c>
      <c r="F1193" s="208" t="s">
        <v>645</v>
      </c>
      <c r="G1193" s="206"/>
      <c r="H1193" s="209">
        <v>3.9</v>
      </c>
      <c r="I1193" s="210"/>
      <c r="J1193" s="206"/>
      <c r="K1193" s="206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159</v>
      </c>
      <c r="AU1193" s="215" t="s">
        <v>87</v>
      </c>
      <c r="AV1193" s="14" t="s">
        <v>87</v>
      </c>
      <c r="AW1193" s="14" t="s">
        <v>37</v>
      </c>
      <c r="AX1193" s="14" t="s">
        <v>77</v>
      </c>
      <c r="AY1193" s="215" t="s">
        <v>144</v>
      </c>
    </row>
    <row r="1194" spans="2:51" s="14" customFormat="1" ht="11.25">
      <c r="B1194" s="205"/>
      <c r="C1194" s="206"/>
      <c r="D1194" s="196" t="s">
        <v>159</v>
      </c>
      <c r="E1194" s="207" t="s">
        <v>19</v>
      </c>
      <c r="F1194" s="208" t="s">
        <v>646</v>
      </c>
      <c r="G1194" s="206"/>
      <c r="H1194" s="209">
        <v>4.38</v>
      </c>
      <c r="I1194" s="210"/>
      <c r="J1194" s="206"/>
      <c r="K1194" s="206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159</v>
      </c>
      <c r="AU1194" s="215" t="s">
        <v>87</v>
      </c>
      <c r="AV1194" s="14" t="s">
        <v>87</v>
      </c>
      <c r="AW1194" s="14" t="s">
        <v>37</v>
      </c>
      <c r="AX1194" s="14" t="s">
        <v>77</v>
      </c>
      <c r="AY1194" s="215" t="s">
        <v>144</v>
      </c>
    </row>
    <row r="1195" spans="2:51" s="14" customFormat="1" ht="11.25">
      <c r="B1195" s="205"/>
      <c r="C1195" s="206"/>
      <c r="D1195" s="196" t="s">
        <v>159</v>
      </c>
      <c r="E1195" s="207" t="s">
        <v>19</v>
      </c>
      <c r="F1195" s="208" t="s">
        <v>647</v>
      </c>
      <c r="G1195" s="206"/>
      <c r="H1195" s="209">
        <v>3.9</v>
      </c>
      <c r="I1195" s="210"/>
      <c r="J1195" s="206"/>
      <c r="K1195" s="206"/>
      <c r="L1195" s="211"/>
      <c r="M1195" s="212"/>
      <c r="N1195" s="213"/>
      <c r="O1195" s="213"/>
      <c r="P1195" s="213"/>
      <c r="Q1195" s="213"/>
      <c r="R1195" s="213"/>
      <c r="S1195" s="213"/>
      <c r="T1195" s="214"/>
      <c r="AT1195" s="215" t="s">
        <v>159</v>
      </c>
      <c r="AU1195" s="215" t="s">
        <v>87</v>
      </c>
      <c r="AV1195" s="14" t="s">
        <v>87</v>
      </c>
      <c r="AW1195" s="14" t="s">
        <v>37</v>
      </c>
      <c r="AX1195" s="14" t="s">
        <v>77</v>
      </c>
      <c r="AY1195" s="215" t="s">
        <v>144</v>
      </c>
    </row>
    <row r="1196" spans="2:51" s="14" customFormat="1" ht="11.25">
      <c r="B1196" s="205"/>
      <c r="C1196" s="206"/>
      <c r="D1196" s="196" t="s">
        <v>159</v>
      </c>
      <c r="E1196" s="207" t="s">
        <v>19</v>
      </c>
      <c r="F1196" s="208" t="s">
        <v>648</v>
      </c>
      <c r="G1196" s="206"/>
      <c r="H1196" s="209">
        <v>3.24</v>
      </c>
      <c r="I1196" s="210"/>
      <c r="J1196" s="206"/>
      <c r="K1196" s="206"/>
      <c r="L1196" s="211"/>
      <c r="M1196" s="212"/>
      <c r="N1196" s="213"/>
      <c r="O1196" s="213"/>
      <c r="P1196" s="213"/>
      <c r="Q1196" s="213"/>
      <c r="R1196" s="213"/>
      <c r="S1196" s="213"/>
      <c r="T1196" s="214"/>
      <c r="AT1196" s="215" t="s">
        <v>159</v>
      </c>
      <c r="AU1196" s="215" t="s">
        <v>87</v>
      </c>
      <c r="AV1196" s="14" t="s">
        <v>87</v>
      </c>
      <c r="AW1196" s="14" t="s">
        <v>37</v>
      </c>
      <c r="AX1196" s="14" t="s">
        <v>77</v>
      </c>
      <c r="AY1196" s="215" t="s">
        <v>144</v>
      </c>
    </row>
    <row r="1197" spans="2:51" s="14" customFormat="1" ht="11.25">
      <c r="B1197" s="205"/>
      <c r="C1197" s="206"/>
      <c r="D1197" s="196" t="s">
        <v>159</v>
      </c>
      <c r="E1197" s="207" t="s">
        <v>19</v>
      </c>
      <c r="F1197" s="208" t="s">
        <v>649</v>
      </c>
      <c r="G1197" s="206"/>
      <c r="H1197" s="209">
        <v>2.99</v>
      </c>
      <c r="I1197" s="210"/>
      <c r="J1197" s="206"/>
      <c r="K1197" s="206"/>
      <c r="L1197" s="211"/>
      <c r="M1197" s="212"/>
      <c r="N1197" s="213"/>
      <c r="O1197" s="213"/>
      <c r="P1197" s="213"/>
      <c r="Q1197" s="213"/>
      <c r="R1197" s="213"/>
      <c r="S1197" s="213"/>
      <c r="T1197" s="214"/>
      <c r="AT1197" s="215" t="s">
        <v>159</v>
      </c>
      <c r="AU1197" s="215" t="s">
        <v>87</v>
      </c>
      <c r="AV1197" s="14" t="s">
        <v>87</v>
      </c>
      <c r="AW1197" s="14" t="s">
        <v>37</v>
      </c>
      <c r="AX1197" s="14" t="s">
        <v>77</v>
      </c>
      <c r="AY1197" s="215" t="s">
        <v>144</v>
      </c>
    </row>
    <row r="1198" spans="2:51" s="14" customFormat="1" ht="11.25">
      <c r="B1198" s="205"/>
      <c r="C1198" s="206"/>
      <c r="D1198" s="196" t="s">
        <v>159</v>
      </c>
      <c r="E1198" s="207" t="s">
        <v>19</v>
      </c>
      <c r="F1198" s="208" t="s">
        <v>650</v>
      </c>
      <c r="G1198" s="206"/>
      <c r="H1198" s="209">
        <v>3.02</v>
      </c>
      <c r="I1198" s="210"/>
      <c r="J1198" s="206"/>
      <c r="K1198" s="206"/>
      <c r="L1198" s="211"/>
      <c r="M1198" s="212"/>
      <c r="N1198" s="213"/>
      <c r="O1198" s="213"/>
      <c r="P1198" s="213"/>
      <c r="Q1198" s="213"/>
      <c r="R1198" s="213"/>
      <c r="S1198" s="213"/>
      <c r="T1198" s="214"/>
      <c r="AT1198" s="215" t="s">
        <v>159</v>
      </c>
      <c r="AU1198" s="215" t="s">
        <v>87</v>
      </c>
      <c r="AV1198" s="14" t="s">
        <v>87</v>
      </c>
      <c r="AW1198" s="14" t="s">
        <v>37</v>
      </c>
      <c r="AX1198" s="14" t="s">
        <v>77</v>
      </c>
      <c r="AY1198" s="215" t="s">
        <v>144</v>
      </c>
    </row>
    <row r="1199" spans="2:51" s="14" customFormat="1" ht="11.25">
      <c r="B1199" s="205"/>
      <c r="C1199" s="206"/>
      <c r="D1199" s="196" t="s">
        <v>159</v>
      </c>
      <c r="E1199" s="207" t="s">
        <v>19</v>
      </c>
      <c r="F1199" s="208" t="s">
        <v>651</v>
      </c>
      <c r="G1199" s="206"/>
      <c r="H1199" s="209">
        <v>4.42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159</v>
      </c>
      <c r="AU1199" s="215" t="s">
        <v>87</v>
      </c>
      <c r="AV1199" s="14" t="s">
        <v>87</v>
      </c>
      <c r="AW1199" s="14" t="s">
        <v>37</v>
      </c>
      <c r="AX1199" s="14" t="s">
        <v>77</v>
      </c>
      <c r="AY1199" s="215" t="s">
        <v>144</v>
      </c>
    </row>
    <row r="1200" spans="2:51" s="14" customFormat="1" ht="11.25">
      <c r="B1200" s="205"/>
      <c r="C1200" s="206"/>
      <c r="D1200" s="196" t="s">
        <v>159</v>
      </c>
      <c r="E1200" s="207" t="s">
        <v>19</v>
      </c>
      <c r="F1200" s="208" t="s">
        <v>652</v>
      </c>
      <c r="G1200" s="206"/>
      <c r="H1200" s="209">
        <v>2.88</v>
      </c>
      <c r="I1200" s="210"/>
      <c r="J1200" s="206"/>
      <c r="K1200" s="206"/>
      <c r="L1200" s="211"/>
      <c r="M1200" s="212"/>
      <c r="N1200" s="213"/>
      <c r="O1200" s="213"/>
      <c r="P1200" s="213"/>
      <c r="Q1200" s="213"/>
      <c r="R1200" s="213"/>
      <c r="S1200" s="213"/>
      <c r="T1200" s="214"/>
      <c r="AT1200" s="215" t="s">
        <v>159</v>
      </c>
      <c r="AU1200" s="215" t="s">
        <v>87</v>
      </c>
      <c r="AV1200" s="14" t="s">
        <v>87</v>
      </c>
      <c r="AW1200" s="14" t="s">
        <v>37</v>
      </c>
      <c r="AX1200" s="14" t="s">
        <v>77</v>
      </c>
      <c r="AY1200" s="215" t="s">
        <v>144</v>
      </c>
    </row>
    <row r="1201" spans="2:51" s="14" customFormat="1" ht="11.25">
      <c r="B1201" s="205"/>
      <c r="C1201" s="206"/>
      <c r="D1201" s="196" t="s">
        <v>159</v>
      </c>
      <c r="E1201" s="207" t="s">
        <v>19</v>
      </c>
      <c r="F1201" s="208" t="s">
        <v>653</v>
      </c>
      <c r="G1201" s="206"/>
      <c r="H1201" s="209">
        <v>3.57</v>
      </c>
      <c r="I1201" s="210"/>
      <c r="J1201" s="206"/>
      <c r="K1201" s="206"/>
      <c r="L1201" s="211"/>
      <c r="M1201" s="212"/>
      <c r="N1201" s="213"/>
      <c r="O1201" s="213"/>
      <c r="P1201" s="213"/>
      <c r="Q1201" s="213"/>
      <c r="R1201" s="213"/>
      <c r="S1201" s="213"/>
      <c r="T1201" s="214"/>
      <c r="AT1201" s="215" t="s">
        <v>159</v>
      </c>
      <c r="AU1201" s="215" t="s">
        <v>87</v>
      </c>
      <c r="AV1201" s="14" t="s">
        <v>87</v>
      </c>
      <c r="AW1201" s="14" t="s">
        <v>37</v>
      </c>
      <c r="AX1201" s="14" t="s">
        <v>77</v>
      </c>
      <c r="AY1201" s="215" t="s">
        <v>144</v>
      </c>
    </row>
    <row r="1202" spans="2:51" s="15" customFormat="1" ht="11.25">
      <c r="B1202" s="216"/>
      <c r="C1202" s="217"/>
      <c r="D1202" s="196" t="s">
        <v>159</v>
      </c>
      <c r="E1202" s="218" t="s">
        <v>19</v>
      </c>
      <c r="F1202" s="219" t="s">
        <v>165</v>
      </c>
      <c r="G1202" s="217"/>
      <c r="H1202" s="220">
        <v>70.08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159</v>
      </c>
      <c r="AU1202" s="226" t="s">
        <v>87</v>
      </c>
      <c r="AV1202" s="15" t="s">
        <v>155</v>
      </c>
      <c r="AW1202" s="15" t="s">
        <v>37</v>
      </c>
      <c r="AX1202" s="15" t="s">
        <v>77</v>
      </c>
      <c r="AY1202" s="226" t="s">
        <v>144</v>
      </c>
    </row>
    <row r="1203" spans="2:51" s="13" customFormat="1" ht="11.25">
      <c r="B1203" s="194"/>
      <c r="C1203" s="195"/>
      <c r="D1203" s="196" t="s">
        <v>159</v>
      </c>
      <c r="E1203" s="197" t="s">
        <v>19</v>
      </c>
      <c r="F1203" s="198" t="s">
        <v>187</v>
      </c>
      <c r="G1203" s="195"/>
      <c r="H1203" s="197" t="s">
        <v>19</v>
      </c>
      <c r="I1203" s="199"/>
      <c r="J1203" s="195"/>
      <c r="K1203" s="195"/>
      <c r="L1203" s="200"/>
      <c r="M1203" s="201"/>
      <c r="N1203" s="202"/>
      <c r="O1203" s="202"/>
      <c r="P1203" s="202"/>
      <c r="Q1203" s="202"/>
      <c r="R1203" s="202"/>
      <c r="S1203" s="202"/>
      <c r="T1203" s="203"/>
      <c r="AT1203" s="204" t="s">
        <v>159</v>
      </c>
      <c r="AU1203" s="204" t="s">
        <v>87</v>
      </c>
      <c r="AV1203" s="13" t="s">
        <v>85</v>
      </c>
      <c r="AW1203" s="13" t="s">
        <v>37</v>
      </c>
      <c r="AX1203" s="13" t="s">
        <v>77</v>
      </c>
      <c r="AY1203" s="204" t="s">
        <v>144</v>
      </c>
    </row>
    <row r="1204" spans="2:51" s="14" customFormat="1" ht="11.25">
      <c r="B1204" s="205"/>
      <c r="C1204" s="206"/>
      <c r="D1204" s="196" t="s">
        <v>159</v>
      </c>
      <c r="E1204" s="207" t="s">
        <v>19</v>
      </c>
      <c r="F1204" s="208" t="s">
        <v>654</v>
      </c>
      <c r="G1204" s="206"/>
      <c r="H1204" s="209">
        <v>1.93</v>
      </c>
      <c r="I1204" s="210"/>
      <c r="J1204" s="206"/>
      <c r="K1204" s="206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159</v>
      </c>
      <c r="AU1204" s="215" t="s">
        <v>87</v>
      </c>
      <c r="AV1204" s="14" t="s">
        <v>87</v>
      </c>
      <c r="AW1204" s="14" t="s">
        <v>37</v>
      </c>
      <c r="AX1204" s="14" t="s">
        <v>77</v>
      </c>
      <c r="AY1204" s="215" t="s">
        <v>144</v>
      </c>
    </row>
    <row r="1205" spans="2:51" s="14" customFormat="1" ht="11.25">
      <c r="B1205" s="205"/>
      <c r="C1205" s="206"/>
      <c r="D1205" s="196" t="s">
        <v>159</v>
      </c>
      <c r="E1205" s="207" t="s">
        <v>19</v>
      </c>
      <c r="F1205" s="208" t="s">
        <v>655</v>
      </c>
      <c r="G1205" s="206"/>
      <c r="H1205" s="209">
        <v>3.41</v>
      </c>
      <c r="I1205" s="210"/>
      <c r="J1205" s="206"/>
      <c r="K1205" s="206"/>
      <c r="L1205" s="211"/>
      <c r="M1205" s="212"/>
      <c r="N1205" s="213"/>
      <c r="O1205" s="213"/>
      <c r="P1205" s="213"/>
      <c r="Q1205" s="213"/>
      <c r="R1205" s="213"/>
      <c r="S1205" s="213"/>
      <c r="T1205" s="214"/>
      <c r="AT1205" s="215" t="s">
        <v>159</v>
      </c>
      <c r="AU1205" s="215" t="s">
        <v>87</v>
      </c>
      <c r="AV1205" s="14" t="s">
        <v>87</v>
      </c>
      <c r="AW1205" s="14" t="s">
        <v>37</v>
      </c>
      <c r="AX1205" s="14" t="s">
        <v>77</v>
      </c>
      <c r="AY1205" s="215" t="s">
        <v>144</v>
      </c>
    </row>
    <row r="1206" spans="2:51" s="14" customFormat="1" ht="11.25">
      <c r="B1206" s="205"/>
      <c r="C1206" s="206"/>
      <c r="D1206" s="196" t="s">
        <v>159</v>
      </c>
      <c r="E1206" s="207" t="s">
        <v>19</v>
      </c>
      <c r="F1206" s="208" t="s">
        <v>656</v>
      </c>
      <c r="G1206" s="206"/>
      <c r="H1206" s="209">
        <v>2.73</v>
      </c>
      <c r="I1206" s="210"/>
      <c r="J1206" s="206"/>
      <c r="K1206" s="206"/>
      <c r="L1206" s="211"/>
      <c r="M1206" s="212"/>
      <c r="N1206" s="213"/>
      <c r="O1206" s="213"/>
      <c r="P1206" s="213"/>
      <c r="Q1206" s="213"/>
      <c r="R1206" s="213"/>
      <c r="S1206" s="213"/>
      <c r="T1206" s="214"/>
      <c r="AT1206" s="215" t="s">
        <v>159</v>
      </c>
      <c r="AU1206" s="215" t="s">
        <v>87</v>
      </c>
      <c r="AV1206" s="14" t="s">
        <v>87</v>
      </c>
      <c r="AW1206" s="14" t="s">
        <v>37</v>
      </c>
      <c r="AX1206" s="14" t="s">
        <v>77</v>
      </c>
      <c r="AY1206" s="215" t="s">
        <v>144</v>
      </c>
    </row>
    <row r="1207" spans="2:51" s="14" customFormat="1" ht="11.25">
      <c r="B1207" s="205"/>
      <c r="C1207" s="206"/>
      <c r="D1207" s="196" t="s">
        <v>159</v>
      </c>
      <c r="E1207" s="207" t="s">
        <v>19</v>
      </c>
      <c r="F1207" s="208" t="s">
        <v>657</v>
      </c>
      <c r="G1207" s="206"/>
      <c r="H1207" s="209">
        <v>3.63</v>
      </c>
      <c r="I1207" s="210"/>
      <c r="J1207" s="206"/>
      <c r="K1207" s="206"/>
      <c r="L1207" s="211"/>
      <c r="M1207" s="212"/>
      <c r="N1207" s="213"/>
      <c r="O1207" s="213"/>
      <c r="P1207" s="213"/>
      <c r="Q1207" s="213"/>
      <c r="R1207" s="213"/>
      <c r="S1207" s="213"/>
      <c r="T1207" s="214"/>
      <c r="AT1207" s="215" t="s">
        <v>159</v>
      </c>
      <c r="AU1207" s="215" t="s">
        <v>87</v>
      </c>
      <c r="AV1207" s="14" t="s">
        <v>87</v>
      </c>
      <c r="AW1207" s="14" t="s">
        <v>37</v>
      </c>
      <c r="AX1207" s="14" t="s">
        <v>77</v>
      </c>
      <c r="AY1207" s="215" t="s">
        <v>144</v>
      </c>
    </row>
    <row r="1208" spans="2:51" s="14" customFormat="1" ht="11.25">
      <c r="B1208" s="205"/>
      <c r="C1208" s="206"/>
      <c r="D1208" s="196" t="s">
        <v>159</v>
      </c>
      <c r="E1208" s="207" t="s">
        <v>19</v>
      </c>
      <c r="F1208" s="208" t="s">
        <v>658</v>
      </c>
      <c r="G1208" s="206"/>
      <c r="H1208" s="209">
        <v>3.32</v>
      </c>
      <c r="I1208" s="210"/>
      <c r="J1208" s="206"/>
      <c r="K1208" s="206"/>
      <c r="L1208" s="211"/>
      <c r="M1208" s="212"/>
      <c r="N1208" s="213"/>
      <c r="O1208" s="213"/>
      <c r="P1208" s="213"/>
      <c r="Q1208" s="213"/>
      <c r="R1208" s="213"/>
      <c r="S1208" s="213"/>
      <c r="T1208" s="214"/>
      <c r="AT1208" s="215" t="s">
        <v>159</v>
      </c>
      <c r="AU1208" s="215" t="s">
        <v>87</v>
      </c>
      <c r="AV1208" s="14" t="s">
        <v>87</v>
      </c>
      <c r="AW1208" s="14" t="s">
        <v>37</v>
      </c>
      <c r="AX1208" s="14" t="s">
        <v>77</v>
      </c>
      <c r="AY1208" s="215" t="s">
        <v>144</v>
      </c>
    </row>
    <row r="1209" spans="2:51" s="14" customFormat="1" ht="11.25">
      <c r="B1209" s="205"/>
      <c r="C1209" s="206"/>
      <c r="D1209" s="196" t="s">
        <v>159</v>
      </c>
      <c r="E1209" s="207" t="s">
        <v>19</v>
      </c>
      <c r="F1209" s="208" t="s">
        <v>659</v>
      </c>
      <c r="G1209" s="206"/>
      <c r="H1209" s="209">
        <v>3.33</v>
      </c>
      <c r="I1209" s="210"/>
      <c r="J1209" s="206"/>
      <c r="K1209" s="206"/>
      <c r="L1209" s="211"/>
      <c r="M1209" s="212"/>
      <c r="N1209" s="213"/>
      <c r="O1209" s="213"/>
      <c r="P1209" s="213"/>
      <c r="Q1209" s="213"/>
      <c r="R1209" s="213"/>
      <c r="S1209" s="213"/>
      <c r="T1209" s="214"/>
      <c r="AT1209" s="215" t="s">
        <v>159</v>
      </c>
      <c r="AU1209" s="215" t="s">
        <v>87</v>
      </c>
      <c r="AV1209" s="14" t="s">
        <v>87</v>
      </c>
      <c r="AW1209" s="14" t="s">
        <v>37</v>
      </c>
      <c r="AX1209" s="14" t="s">
        <v>77</v>
      </c>
      <c r="AY1209" s="215" t="s">
        <v>144</v>
      </c>
    </row>
    <row r="1210" spans="2:51" s="14" customFormat="1" ht="11.25">
      <c r="B1210" s="205"/>
      <c r="C1210" s="206"/>
      <c r="D1210" s="196" t="s">
        <v>159</v>
      </c>
      <c r="E1210" s="207" t="s">
        <v>19</v>
      </c>
      <c r="F1210" s="208" t="s">
        <v>660</v>
      </c>
      <c r="G1210" s="206"/>
      <c r="H1210" s="209">
        <v>4.38</v>
      </c>
      <c r="I1210" s="210"/>
      <c r="J1210" s="206"/>
      <c r="K1210" s="206"/>
      <c r="L1210" s="211"/>
      <c r="M1210" s="212"/>
      <c r="N1210" s="213"/>
      <c r="O1210" s="213"/>
      <c r="P1210" s="213"/>
      <c r="Q1210" s="213"/>
      <c r="R1210" s="213"/>
      <c r="S1210" s="213"/>
      <c r="T1210" s="214"/>
      <c r="AT1210" s="215" t="s">
        <v>159</v>
      </c>
      <c r="AU1210" s="215" t="s">
        <v>87</v>
      </c>
      <c r="AV1210" s="14" t="s">
        <v>87</v>
      </c>
      <c r="AW1210" s="14" t="s">
        <v>37</v>
      </c>
      <c r="AX1210" s="14" t="s">
        <v>77</v>
      </c>
      <c r="AY1210" s="215" t="s">
        <v>144</v>
      </c>
    </row>
    <row r="1211" spans="2:51" s="14" customFormat="1" ht="11.25">
      <c r="B1211" s="205"/>
      <c r="C1211" s="206"/>
      <c r="D1211" s="196" t="s">
        <v>159</v>
      </c>
      <c r="E1211" s="207" t="s">
        <v>19</v>
      </c>
      <c r="F1211" s="208" t="s">
        <v>661</v>
      </c>
      <c r="G1211" s="206"/>
      <c r="H1211" s="209">
        <v>3.9</v>
      </c>
      <c r="I1211" s="210"/>
      <c r="J1211" s="206"/>
      <c r="K1211" s="206"/>
      <c r="L1211" s="211"/>
      <c r="M1211" s="212"/>
      <c r="N1211" s="213"/>
      <c r="O1211" s="213"/>
      <c r="P1211" s="213"/>
      <c r="Q1211" s="213"/>
      <c r="R1211" s="213"/>
      <c r="S1211" s="213"/>
      <c r="T1211" s="214"/>
      <c r="AT1211" s="215" t="s">
        <v>159</v>
      </c>
      <c r="AU1211" s="215" t="s">
        <v>87</v>
      </c>
      <c r="AV1211" s="14" t="s">
        <v>87</v>
      </c>
      <c r="AW1211" s="14" t="s">
        <v>37</v>
      </c>
      <c r="AX1211" s="14" t="s">
        <v>77</v>
      </c>
      <c r="AY1211" s="215" t="s">
        <v>144</v>
      </c>
    </row>
    <row r="1212" spans="2:51" s="14" customFormat="1" ht="11.25">
      <c r="B1212" s="205"/>
      <c r="C1212" s="206"/>
      <c r="D1212" s="196" t="s">
        <v>159</v>
      </c>
      <c r="E1212" s="207" t="s">
        <v>19</v>
      </c>
      <c r="F1212" s="208" t="s">
        <v>662</v>
      </c>
      <c r="G1212" s="206"/>
      <c r="H1212" s="209">
        <v>3.68</v>
      </c>
      <c r="I1212" s="210"/>
      <c r="J1212" s="206"/>
      <c r="K1212" s="206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159</v>
      </c>
      <c r="AU1212" s="215" t="s">
        <v>87</v>
      </c>
      <c r="AV1212" s="14" t="s">
        <v>87</v>
      </c>
      <c r="AW1212" s="14" t="s">
        <v>37</v>
      </c>
      <c r="AX1212" s="14" t="s">
        <v>77</v>
      </c>
      <c r="AY1212" s="215" t="s">
        <v>144</v>
      </c>
    </row>
    <row r="1213" spans="2:51" s="14" customFormat="1" ht="11.25">
      <c r="B1213" s="205"/>
      <c r="C1213" s="206"/>
      <c r="D1213" s="196" t="s">
        <v>159</v>
      </c>
      <c r="E1213" s="207" t="s">
        <v>19</v>
      </c>
      <c r="F1213" s="208" t="s">
        <v>663</v>
      </c>
      <c r="G1213" s="206"/>
      <c r="H1213" s="209">
        <v>3.9</v>
      </c>
      <c r="I1213" s="210"/>
      <c r="J1213" s="206"/>
      <c r="K1213" s="206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159</v>
      </c>
      <c r="AU1213" s="215" t="s">
        <v>87</v>
      </c>
      <c r="AV1213" s="14" t="s">
        <v>87</v>
      </c>
      <c r="AW1213" s="14" t="s">
        <v>37</v>
      </c>
      <c r="AX1213" s="14" t="s">
        <v>77</v>
      </c>
      <c r="AY1213" s="215" t="s">
        <v>144</v>
      </c>
    </row>
    <row r="1214" spans="2:51" s="14" customFormat="1" ht="11.25">
      <c r="B1214" s="205"/>
      <c r="C1214" s="206"/>
      <c r="D1214" s="196" t="s">
        <v>159</v>
      </c>
      <c r="E1214" s="207" t="s">
        <v>19</v>
      </c>
      <c r="F1214" s="208" t="s">
        <v>664</v>
      </c>
      <c r="G1214" s="206"/>
      <c r="H1214" s="209">
        <v>3.57</v>
      </c>
      <c r="I1214" s="210"/>
      <c r="J1214" s="206"/>
      <c r="K1214" s="206"/>
      <c r="L1214" s="211"/>
      <c r="M1214" s="212"/>
      <c r="N1214" s="213"/>
      <c r="O1214" s="213"/>
      <c r="P1214" s="213"/>
      <c r="Q1214" s="213"/>
      <c r="R1214" s="213"/>
      <c r="S1214" s="213"/>
      <c r="T1214" s="214"/>
      <c r="AT1214" s="215" t="s">
        <v>159</v>
      </c>
      <c r="AU1214" s="215" t="s">
        <v>87</v>
      </c>
      <c r="AV1214" s="14" t="s">
        <v>87</v>
      </c>
      <c r="AW1214" s="14" t="s">
        <v>37</v>
      </c>
      <c r="AX1214" s="14" t="s">
        <v>77</v>
      </c>
      <c r="AY1214" s="215" t="s">
        <v>144</v>
      </c>
    </row>
    <row r="1215" spans="2:51" s="14" customFormat="1" ht="11.25">
      <c r="B1215" s="205"/>
      <c r="C1215" s="206"/>
      <c r="D1215" s="196" t="s">
        <v>159</v>
      </c>
      <c r="E1215" s="207" t="s">
        <v>19</v>
      </c>
      <c r="F1215" s="208" t="s">
        <v>665</v>
      </c>
      <c r="G1215" s="206"/>
      <c r="H1215" s="209">
        <v>3.9</v>
      </c>
      <c r="I1215" s="210"/>
      <c r="J1215" s="206"/>
      <c r="K1215" s="206"/>
      <c r="L1215" s="211"/>
      <c r="M1215" s="212"/>
      <c r="N1215" s="213"/>
      <c r="O1215" s="213"/>
      <c r="P1215" s="213"/>
      <c r="Q1215" s="213"/>
      <c r="R1215" s="213"/>
      <c r="S1215" s="213"/>
      <c r="T1215" s="214"/>
      <c r="AT1215" s="215" t="s">
        <v>159</v>
      </c>
      <c r="AU1215" s="215" t="s">
        <v>87</v>
      </c>
      <c r="AV1215" s="14" t="s">
        <v>87</v>
      </c>
      <c r="AW1215" s="14" t="s">
        <v>37</v>
      </c>
      <c r="AX1215" s="14" t="s">
        <v>77</v>
      </c>
      <c r="AY1215" s="215" t="s">
        <v>144</v>
      </c>
    </row>
    <row r="1216" spans="2:51" s="14" customFormat="1" ht="11.25">
      <c r="B1216" s="205"/>
      <c r="C1216" s="206"/>
      <c r="D1216" s="196" t="s">
        <v>159</v>
      </c>
      <c r="E1216" s="207" t="s">
        <v>19</v>
      </c>
      <c r="F1216" s="208" t="s">
        <v>666</v>
      </c>
      <c r="G1216" s="206"/>
      <c r="H1216" s="209">
        <v>4.38</v>
      </c>
      <c r="I1216" s="210"/>
      <c r="J1216" s="206"/>
      <c r="K1216" s="206"/>
      <c r="L1216" s="211"/>
      <c r="M1216" s="212"/>
      <c r="N1216" s="213"/>
      <c r="O1216" s="213"/>
      <c r="P1216" s="213"/>
      <c r="Q1216" s="213"/>
      <c r="R1216" s="213"/>
      <c r="S1216" s="213"/>
      <c r="T1216" s="214"/>
      <c r="AT1216" s="215" t="s">
        <v>159</v>
      </c>
      <c r="AU1216" s="215" t="s">
        <v>87</v>
      </c>
      <c r="AV1216" s="14" t="s">
        <v>87</v>
      </c>
      <c r="AW1216" s="14" t="s">
        <v>37</v>
      </c>
      <c r="AX1216" s="14" t="s">
        <v>77</v>
      </c>
      <c r="AY1216" s="215" t="s">
        <v>144</v>
      </c>
    </row>
    <row r="1217" spans="2:51" s="14" customFormat="1" ht="11.25">
      <c r="B1217" s="205"/>
      <c r="C1217" s="206"/>
      <c r="D1217" s="196" t="s">
        <v>159</v>
      </c>
      <c r="E1217" s="207" t="s">
        <v>19</v>
      </c>
      <c r="F1217" s="208" t="s">
        <v>667</v>
      </c>
      <c r="G1217" s="206"/>
      <c r="H1217" s="209">
        <v>3.9</v>
      </c>
      <c r="I1217" s="210"/>
      <c r="J1217" s="206"/>
      <c r="K1217" s="206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159</v>
      </c>
      <c r="AU1217" s="215" t="s">
        <v>87</v>
      </c>
      <c r="AV1217" s="14" t="s">
        <v>87</v>
      </c>
      <c r="AW1217" s="14" t="s">
        <v>37</v>
      </c>
      <c r="AX1217" s="14" t="s">
        <v>77</v>
      </c>
      <c r="AY1217" s="215" t="s">
        <v>144</v>
      </c>
    </row>
    <row r="1218" spans="2:51" s="14" customFormat="1" ht="11.25">
      <c r="B1218" s="205"/>
      <c r="C1218" s="206"/>
      <c r="D1218" s="196" t="s">
        <v>159</v>
      </c>
      <c r="E1218" s="207" t="s">
        <v>19</v>
      </c>
      <c r="F1218" s="208" t="s">
        <v>668</v>
      </c>
      <c r="G1218" s="206"/>
      <c r="H1218" s="209">
        <v>3.24</v>
      </c>
      <c r="I1218" s="210"/>
      <c r="J1218" s="206"/>
      <c r="K1218" s="206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159</v>
      </c>
      <c r="AU1218" s="215" t="s">
        <v>87</v>
      </c>
      <c r="AV1218" s="14" t="s">
        <v>87</v>
      </c>
      <c r="AW1218" s="14" t="s">
        <v>37</v>
      </c>
      <c r="AX1218" s="14" t="s">
        <v>77</v>
      </c>
      <c r="AY1218" s="215" t="s">
        <v>144</v>
      </c>
    </row>
    <row r="1219" spans="2:51" s="14" customFormat="1" ht="11.25">
      <c r="B1219" s="205"/>
      <c r="C1219" s="206"/>
      <c r="D1219" s="196" t="s">
        <v>159</v>
      </c>
      <c r="E1219" s="207" t="s">
        <v>19</v>
      </c>
      <c r="F1219" s="208" t="s">
        <v>669</v>
      </c>
      <c r="G1219" s="206"/>
      <c r="H1219" s="209">
        <v>2.99</v>
      </c>
      <c r="I1219" s="210"/>
      <c r="J1219" s="206"/>
      <c r="K1219" s="206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159</v>
      </c>
      <c r="AU1219" s="215" t="s">
        <v>87</v>
      </c>
      <c r="AV1219" s="14" t="s">
        <v>87</v>
      </c>
      <c r="AW1219" s="14" t="s">
        <v>37</v>
      </c>
      <c r="AX1219" s="14" t="s">
        <v>77</v>
      </c>
      <c r="AY1219" s="215" t="s">
        <v>144</v>
      </c>
    </row>
    <row r="1220" spans="2:51" s="14" customFormat="1" ht="11.25">
      <c r="B1220" s="205"/>
      <c r="C1220" s="206"/>
      <c r="D1220" s="196" t="s">
        <v>159</v>
      </c>
      <c r="E1220" s="207" t="s">
        <v>19</v>
      </c>
      <c r="F1220" s="208" t="s">
        <v>670</v>
      </c>
      <c r="G1220" s="206"/>
      <c r="H1220" s="209">
        <v>3.02</v>
      </c>
      <c r="I1220" s="210"/>
      <c r="J1220" s="206"/>
      <c r="K1220" s="206"/>
      <c r="L1220" s="211"/>
      <c r="M1220" s="212"/>
      <c r="N1220" s="213"/>
      <c r="O1220" s="213"/>
      <c r="P1220" s="213"/>
      <c r="Q1220" s="213"/>
      <c r="R1220" s="213"/>
      <c r="S1220" s="213"/>
      <c r="T1220" s="214"/>
      <c r="AT1220" s="215" t="s">
        <v>159</v>
      </c>
      <c r="AU1220" s="215" t="s">
        <v>87</v>
      </c>
      <c r="AV1220" s="14" t="s">
        <v>87</v>
      </c>
      <c r="AW1220" s="14" t="s">
        <v>37</v>
      </c>
      <c r="AX1220" s="14" t="s">
        <v>77</v>
      </c>
      <c r="AY1220" s="215" t="s">
        <v>144</v>
      </c>
    </row>
    <row r="1221" spans="2:51" s="14" customFormat="1" ht="11.25">
      <c r="B1221" s="205"/>
      <c r="C1221" s="206"/>
      <c r="D1221" s="196" t="s">
        <v>159</v>
      </c>
      <c r="E1221" s="207" t="s">
        <v>19</v>
      </c>
      <c r="F1221" s="208" t="s">
        <v>671</v>
      </c>
      <c r="G1221" s="206"/>
      <c r="H1221" s="209">
        <v>4.42</v>
      </c>
      <c r="I1221" s="210"/>
      <c r="J1221" s="206"/>
      <c r="K1221" s="206"/>
      <c r="L1221" s="211"/>
      <c r="M1221" s="212"/>
      <c r="N1221" s="213"/>
      <c r="O1221" s="213"/>
      <c r="P1221" s="213"/>
      <c r="Q1221" s="213"/>
      <c r="R1221" s="213"/>
      <c r="S1221" s="213"/>
      <c r="T1221" s="214"/>
      <c r="AT1221" s="215" t="s">
        <v>159</v>
      </c>
      <c r="AU1221" s="215" t="s">
        <v>87</v>
      </c>
      <c r="AV1221" s="14" t="s">
        <v>87</v>
      </c>
      <c r="AW1221" s="14" t="s">
        <v>37</v>
      </c>
      <c r="AX1221" s="14" t="s">
        <v>77</v>
      </c>
      <c r="AY1221" s="215" t="s">
        <v>144</v>
      </c>
    </row>
    <row r="1222" spans="2:51" s="14" customFormat="1" ht="11.25">
      <c r="B1222" s="205"/>
      <c r="C1222" s="206"/>
      <c r="D1222" s="196" t="s">
        <v>159</v>
      </c>
      <c r="E1222" s="207" t="s">
        <v>19</v>
      </c>
      <c r="F1222" s="208" t="s">
        <v>672</v>
      </c>
      <c r="G1222" s="206"/>
      <c r="H1222" s="209">
        <v>2.88</v>
      </c>
      <c r="I1222" s="210"/>
      <c r="J1222" s="206"/>
      <c r="K1222" s="206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159</v>
      </c>
      <c r="AU1222" s="215" t="s">
        <v>87</v>
      </c>
      <c r="AV1222" s="14" t="s">
        <v>87</v>
      </c>
      <c r="AW1222" s="14" t="s">
        <v>37</v>
      </c>
      <c r="AX1222" s="14" t="s">
        <v>77</v>
      </c>
      <c r="AY1222" s="215" t="s">
        <v>144</v>
      </c>
    </row>
    <row r="1223" spans="2:51" s="14" customFormat="1" ht="11.25">
      <c r="B1223" s="205"/>
      <c r="C1223" s="206"/>
      <c r="D1223" s="196" t="s">
        <v>159</v>
      </c>
      <c r="E1223" s="207" t="s">
        <v>19</v>
      </c>
      <c r="F1223" s="208" t="s">
        <v>673</v>
      </c>
      <c r="G1223" s="206"/>
      <c r="H1223" s="209">
        <v>3.57</v>
      </c>
      <c r="I1223" s="210"/>
      <c r="J1223" s="206"/>
      <c r="K1223" s="206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159</v>
      </c>
      <c r="AU1223" s="215" t="s">
        <v>87</v>
      </c>
      <c r="AV1223" s="14" t="s">
        <v>87</v>
      </c>
      <c r="AW1223" s="14" t="s">
        <v>37</v>
      </c>
      <c r="AX1223" s="14" t="s">
        <v>77</v>
      </c>
      <c r="AY1223" s="215" t="s">
        <v>144</v>
      </c>
    </row>
    <row r="1224" spans="2:51" s="15" customFormat="1" ht="11.25">
      <c r="B1224" s="216"/>
      <c r="C1224" s="217"/>
      <c r="D1224" s="196" t="s">
        <v>159</v>
      </c>
      <c r="E1224" s="218" t="s">
        <v>19</v>
      </c>
      <c r="F1224" s="219" t="s">
        <v>165</v>
      </c>
      <c r="G1224" s="217"/>
      <c r="H1224" s="220">
        <v>70.08</v>
      </c>
      <c r="I1224" s="221"/>
      <c r="J1224" s="217"/>
      <c r="K1224" s="217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159</v>
      </c>
      <c r="AU1224" s="226" t="s">
        <v>87</v>
      </c>
      <c r="AV1224" s="15" t="s">
        <v>155</v>
      </c>
      <c r="AW1224" s="15" t="s">
        <v>37</v>
      </c>
      <c r="AX1224" s="15" t="s">
        <v>77</v>
      </c>
      <c r="AY1224" s="226" t="s">
        <v>144</v>
      </c>
    </row>
    <row r="1225" spans="2:51" s="13" customFormat="1" ht="11.25">
      <c r="B1225" s="194"/>
      <c r="C1225" s="195"/>
      <c r="D1225" s="196" t="s">
        <v>159</v>
      </c>
      <c r="E1225" s="197" t="s">
        <v>19</v>
      </c>
      <c r="F1225" s="198" t="s">
        <v>208</v>
      </c>
      <c r="G1225" s="195"/>
      <c r="H1225" s="197" t="s">
        <v>19</v>
      </c>
      <c r="I1225" s="199"/>
      <c r="J1225" s="195"/>
      <c r="K1225" s="195"/>
      <c r="L1225" s="200"/>
      <c r="M1225" s="201"/>
      <c r="N1225" s="202"/>
      <c r="O1225" s="202"/>
      <c r="P1225" s="202"/>
      <c r="Q1225" s="202"/>
      <c r="R1225" s="202"/>
      <c r="S1225" s="202"/>
      <c r="T1225" s="203"/>
      <c r="AT1225" s="204" t="s">
        <v>159</v>
      </c>
      <c r="AU1225" s="204" t="s">
        <v>87</v>
      </c>
      <c r="AV1225" s="13" t="s">
        <v>85</v>
      </c>
      <c r="AW1225" s="13" t="s">
        <v>37</v>
      </c>
      <c r="AX1225" s="13" t="s">
        <v>77</v>
      </c>
      <c r="AY1225" s="204" t="s">
        <v>144</v>
      </c>
    </row>
    <row r="1226" spans="2:51" s="14" customFormat="1" ht="11.25">
      <c r="B1226" s="205"/>
      <c r="C1226" s="206"/>
      <c r="D1226" s="196" t="s">
        <v>159</v>
      </c>
      <c r="E1226" s="207" t="s">
        <v>19</v>
      </c>
      <c r="F1226" s="208" t="s">
        <v>674</v>
      </c>
      <c r="G1226" s="206"/>
      <c r="H1226" s="209">
        <v>1.93</v>
      </c>
      <c r="I1226" s="210"/>
      <c r="J1226" s="206"/>
      <c r="K1226" s="206"/>
      <c r="L1226" s="211"/>
      <c r="M1226" s="212"/>
      <c r="N1226" s="213"/>
      <c r="O1226" s="213"/>
      <c r="P1226" s="213"/>
      <c r="Q1226" s="213"/>
      <c r="R1226" s="213"/>
      <c r="S1226" s="213"/>
      <c r="T1226" s="214"/>
      <c r="AT1226" s="215" t="s">
        <v>159</v>
      </c>
      <c r="AU1226" s="215" t="s">
        <v>87</v>
      </c>
      <c r="AV1226" s="14" t="s">
        <v>87</v>
      </c>
      <c r="AW1226" s="14" t="s">
        <v>37</v>
      </c>
      <c r="AX1226" s="14" t="s">
        <v>77</v>
      </c>
      <c r="AY1226" s="215" t="s">
        <v>144</v>
      </c>
    </row>
    <row r="1227" spans="2:51" s="14" customFormat="1" ht="11.25">
      <c r="B1227" s="205"/>
      <c r="C1227" s="206"/>
      <c r="D1227" s="196" t="s">
        <v>159</v>
      </c>
      <c r="E1227" s="207" t="s">
        <v>19</v>
      </c>
      <c r="F1227" s="208" t="s">
        <v>675</v>
      </c>
      <c r="G1227" s="206"/>
      <c r="H1227" s="209">
        <v>3.41</v>
      </c>
      <c r="I1227" s="210"/>
      <c r="J1227" s="206"/>
      <c r="K1227" s="206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159</v>
      </c>
      <c r="AU1227" s="215" t="s">
        <v>87</v>
      </c>
      <c r="AV1227" s="14" t="s">
        <v>87</v>
      </c>
      <c r="AW1227" s="14" t="s">
        <v>37</v>
      </c>
      <c r="AX1227" s="14" t="s">
        <v>77</v>
      </c>
      <c r="AY1227" s="215" t="s">
        <v>144</v>
      </c>
    </row>
    <row r="1228" spans="2:51" s="14" customFormat="1" ht="11.25">
      <c r="B1228" s="205"/>
      <c r="C1228" s="206"/>
      <c r="D1228" s="196" t="s">
        <v>159</v>
      </c>
      <c r="E1228" s="207" t="s">
        <v>19</v>
      </c>
      <c r="F1228" s="208" t="s">
        <v>676</v>
      </c>
      <c r="G1228" s="206"/>
      <c r="H1228" s="209">
        <v>2.73</v>
      </c>
      <c r="I1228" s="210"/>
      <c r="J1228" s="206"/>
      <c r="K1228" s="206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159</v>
      </c>
      <c r="AU1228" s="215" t="s">
        <v>87</v>
      </c>
      <c r="AV1228" s="14" t="s">
        <v>87</v>
      </c>
      <c r="AW1228" s="14" t="s">
        <v>37</v>
      </c>
      <c r="AX1228" s="14" t="s">
        <v>77</v>
      </c>
      <c r="AY1228" s="215" t="s">
        <v>144</v>
      </c>
    </row>
    <row r="1229" spans="2:51" s="14" customFormat="1" ht="11.25">
      <c r="B1229" s="205"/>
      <c r="C1229" s="206"/>
      <c r="D1229" s="196" t="s">
        <v>159</v>
      </c>
      <c r="E1229" s="207" t="s">
        <v>19</v>
      </c>
      <c r="F1229" s="208" t="s">
        <v>677</v>
      </c>
      <c r="G1229" s="206"/>
      <c r="H1229" s="209">
        <v>3.63</v>
      </c>
      <c r="I1229" s="210"/>
      <c r="J1229" s="206"/>
      <c r="K1229" s="206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159</v>
      </c>
      <c r="AU1229" s="215" t="s">
        <v>87</v>
      </c>
      <c r="AV1229" s="14" t="s">
        <v>87</v>
      </c>
      <c r="AW1229" s="14" t="s">
        <v>37</v>
      </c>
      <c r="AX1229" s="14" t="s">
        <v>77</v>
      </c>
      <c r="AY1229" s="215" t="s">
        <v>144</v>
      </c>
    </row>
    <row r="1230" spans="2:51" s="14" customFormat="1" ht="11.25">
      <c r="B1230" s="205"/>
      <c r="C1230" s="206"/>
      <c r="D1230" s="196" t="s">
        <v>159</v>
      </c>
      <c r="E1230" s="207" t="s">
        <v>19</v>
      </c>
      <c r="F1230" s="208" t="s">
        <v>678</v>
      </c>
      <c r="G1230" s="206"/>
      <c r="H1230" s="209">
        <v>3.32</v>
      </c>
      <c r="I1230" s="210"/>
      <c r="J1230" s="206"/>
      <c r="K1230" s="206"/>
      <c r="L1230" s="211"/>
      <c r="M1230" s="212"/>
      <c r="N1230" s="213"/>
      <c r="O1230" s="213"/>
      <c r="P1230" s="213"/>
      <c r="Q1230" s="213"/>
      <c r="R1230" s="213"/>
      <c r="S1230" s="213"/>
      <c r="T1230" s="214"/>
      <c r="AT1230" s="215" t="s">
        <v>159</v>
      </c>
      <c r="AU1230" s="215" t="s">
        <v>87</v>
      </c>
      <c r="AV1230" s="14" t="s">
        <v>87</v>
      </c>
      <c r="AW1230" s="14" t="s">
        <v>37</v>
      </c>
      <c r="AX1230" s="14" t="s">
        <v>77</v>
      </c>
      <c r="AY1230" s="215" t="s">
        <v>144</v>
      </c>
    </row>
    <row r="1231" spans="2:51" s="14" customFormat="1" ht="11.25">
      <c r="B1231" s="205"/>
      <c r="C1231" s="206"/>
      <c r="D1231" s="196" t="s">
        <v>159</v>
      </c>
      <c r="E1231" s="207" t="s">
        <v>19</v>
      </c>
      <c r="F1231" s="208" t="s">
        <v>679</v>
      </c>
      <c r="G1231" s="206"/>
      <c r="H1231" s="209">
        <v>3.33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159</v>
      </c>
      <c r="AU1231" s="215" t="s">
        <v>87</v>
      </c>
      <c r="AV1231" s="14" t="s">
        <v>87</v>
      </c>
      <c r="AW1231" s="14" t="s">
        <v>37</v>
      </c>
      <c r="AX1231" s="14" t="s">
        <v>77</v>
      </c>
      <c r="AY1231" s="215" t="s">
        <v>144</v>
      </c>
    </row>
    <row r="1232" spans="2:51" s="14" customFormat="1" ht="11.25">
      <c r="B1232" s="205"/>
      <c r="C1232" s="206"/>
      <c r="D1232" s="196" t="s">
        <v>159</v>
      </c>
      <c r="E1232" s="207" t="s">
        <v>19</v>
      </c>
      <c r="F1232" s="208" t="s">
        <v>680</v>
      </c>
      <c r="G1232" s="206"/>
      <c r="H1232" s="209">
        <v>4.38</v>
      </c>
      <c r="I1232" s="210"/>
      <c r="J1232" s="206"/>
      <c r="K1232" s="206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159</v>
      </c>
      <c r="AU1232" s="215" t="s">
        <v>87</v>
      </c>
      <c r="AV1232" s="14" t="s">
        <v>87</v>
      </c>
      <c r="AW1232" s="14" t="s">
        <v>37</v>
      </c>
      <c r="AX1232" s="14" t="s">
        <v>77</v>
      </c>
      <c r="AY1232" s="215" t="s">
        <v>144</v>
      </c>
    </row>
    <row r="1233" spans="2:51" s="14" customFormat="1" ht="11.25">
      <c r="B1233" s="205"/>
      <c r="C1233" s="206"/>
      <c r="D1233" s="196" t="s">
        <v>159</v>
      </c>
      <c r="E1233" s="207" t="s">
        <v>19</v>
      </c>
      <c r="F1233" s="208" t="s">
        <v>681</v>
      </c>
      <c r="G1233" s="206"/>
      <c r="H1233" s="209">
        <v>3.9</v>
      </c>
      <c r="I1233" s="210"/>
      <c r="J1233" s="206"/>
      <c r="K1233" s="206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159</v>
      </c>
      <c r="AU1233" s="215" t="s">
        <v>87</v>
      </c>
      <c r="AV1233" s="14" t="s">
        <v>87</v>
      </c>
      <c r="AW1233" s="14" t="s">
        <v>37</v>
      </c>
      <c r="AX1233" s="14" t="s">
        <v>77</v>
      </c>
      <c r="AY1233" s="215" t="s">
        <v>144</v>
      </c>
    </row>
    <row r="1234" spans="2:51" s="14" customFormat="1" ht="11.25">
      <c r="B1234" s="205"/>
      <c r="C1234" s="206"/>
      <c r="D1234" s="196" t="s">
        <v>159</v>
      </c>
      <c r="E1234" s="207" t="s">
        <v>19</v>
      </c>
      <c r="F1234" s="208" t="s">
        <v>682</v>
      </c>
      <c r="G1234" s="206"/>
      <c r="H1234" s="209">
        <v>3.68</v>
      </c>
      <c r="I1234" s="210"/>
      <c r="J1234" s="206"/>
      <c r="K1234" s="206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159</v>
      </c>
      <c r="AU1234" s="215" t="s">
        <v>87</v>
      </c>
      <c r="AV1234" s="14" t="s">
        <v>87</v>
      </c>
      <c r="AW1234" s="14" t="s">
        <v>37</v>
      </c>
      <c r="AX1234" s="14" t="s">
        <v>77</v>
      </c>
      <c r="AY1234" s="215" t="s">
        <v>144</v>
      </c>
    </row>
    <row r="1235" spans="2:51" s="14" customFormat="1" ht="11.25">
      <c r="B1235" s="205"/>
      <c r="C1235" s="206"/>
      <c r="D1235" s="196" t="s">
        <v>159</v>
      </c>
      <c r="E1235" s="207" t="s">
        <v>19</v>
      </c>
      <c r="F1235" s="208" t="s">
        <v>683</v>
      </c>
      <c r="G1235" s="206"/>
      <c r="H1235" s="209">
        <v>3.9</v>
      </c>
      <c r="I1235" s="210"/>
      <c r="J1235" s="206"/>
      <c r="K1235" s="206"/>
      <c r="L1235" s="211"/>
      <c r="M1235" s="212"/>
      <c r="N1235" s="213"/>
      <c r="O1235" s="213"/>
      <c r="P1235" s="213"/>
      <c r="Q1235" s="213"/>
      <c r="R1235" s="213"/>
      <c r="S1235" s="213"/>
      <c r="T1235" s="214"/>
      <c r="AT1235" s="215" t="s">
        <v>159</v>
      </c>
      <c r="AU1235" s="215" t="s">
        <v>87</v>
      </c>
      <c r="AV1235" s="14" t="s">
        <v>87</v>
      </c>
      <c r="AW1235" s="14" t="s">
        <v>37</v>
      </c>
      <c r="AX1235" s="14" t="s">
        <v>77</v>
      </c>
      <c r="AY1235" s="215" t="s">
        <v>144</v>
      </c>
    </row>
    <row r="1236" spans="2:51" s="14" customFormat="1" ht="11.25">
      <c r="B1236" s="205"/>
      <c r="C1236" s="206"/>
      <c r="D1236" s="196" t="s">
        <v>159</v>
      </c>
      <c r="E1236" s="207" t="s">
        <v>19</v>
      </c>
      <c r="F1236" s="208" t="s">
        <v>684</v>
      </c>
      <c r="G1236" s="206"/>
      <c r="H1236" s="209">
        <v>3.57</v>
      </c>
      <c r="I1236" s="210"/>
      <c r="J1236" s="206"/>
      <c r="K1236" s="206"/>
      <c r="L1236" s="211"/>
      <c r="M1236" s="212"/>
      <c r="N1236" s="213"/>
      <c r="O1236" s="213"/>
      <c r="P1236" s="213"/>
      <c r="Q1236" s="213"/>
      <c r="R1236" s="213"/>
      <c r="S1236" s="213"/>
      <c r="T1236" s="214"/>
      <c r="AT1236" s="215" t="s">
        <v>159</v>
      </c>
      <c r="AU1236" s="215" t="s">
        <v>87</v>
      </c>
      <c r="AV1236" s="14" t="s">
        <v>87</v>
      </c>
      <c r="AW1236" s="14" t="s">
        <v>37</v>
      </c>
      <c r="AX1236" s="14" t="s">
        <v>77</v>
      </c>
      <c r="AY1236" s="215" t="s">
        <v>144</v>
      </c>
    </row>
    <row r="1237" spans="2:51" s="14" customFormat="1" ht="11.25">
      <c r="B1237" s="205"/>
      <c r="C1237" s="206"/>
      <c r="D1237" s="196" t="s">
        <v>159</v>
      </c>
      <c r="E1237" s="207" t="s">
        <v>19</v>
      </c>
      <c r="F1237" s="208" t="s">
        <v>685</v>
      </c>
      <c r="G1237" s="206"/>
      <c r="H1237" s="209">
        <v>3.9</v>
      </c>
      <c r="I1237" s="210"/>
      <c r="J1237" s="206"/>
      <c r="K1237" s="206"/>
      <c r="L1237" s="211"/>
      <c r="M1237" s="212"/>
      <c r="N1237" s="213"/>
      <c r="O1237" s="213"/>
      <c r="P1237" s="213"/>
      <c r="Q1237" s="213"/>
      <c r="R1237" s="213"/>
      <c r="S1237" s="213"/>
      <c r="T1237" s="214"/>
      <c r="AT1237" s="215" t="s">
        <v>159</v>
      </c>
      <c r="AU1237" s="215" t="s">
        <v>87</v>
      </c>
      <c r="AV1237" s="14" t="s">
        <v>87</v>
      </c>
      <c r="AW1237" s="14" t="s">
        <v>37</v>
      </c>
      <c r="AX1237" s="14" t="s">
        <v>77</v>
      </c>
      <c r="AY1237" s="215" t="s">
        <v>144</v>
      </c>
    </row>
    <row r="1238" spans="2:51" s="14" customFormat="1" ht="11.25">
      <c r="B1238" s="205"/>
      <c r="C1238" s="206"/>
      <c r="D1238" s="196" t="s">
        <v>159</v>
      </c>
      <c r="E1238" s="207" t="s">
        <v>19</v>
      </c>
      <c r="F1238" s="208" t="s">
        <v>686</v>
      </c>
      <c r="G1238" s="206"/>
      <c r="H1238" s="209">
        <v>4.38</v>
      </c>
      <c r="I1238" s="210"/>
      <c r="J1238" s="206"/>
      <c r="K1238" s="206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159</v>
      </c>
      <c r="AU1238" s="215" t="s">
        <v>87</v>
      </c>
      <c r="AV1238" s="14" t="s">
        <v>87</v>
      </c>
      <c r="AW1238" s="14" t="s">
        <v>37</v>
      </c>
      <c r="AX1238" s="14" t="s">
        <v>77</v>
      </c>
      <c r="AY1238" s="215" t="s">
        <v>144</v>
      </c>
    </row>
    <row r="1239" spans="2:51" s="14" customFormat="1" ht="11.25">
      <c r="B1239" s="205"/>
      <c r="C1239" s="206"/>
      <c r="D1239" s="196" t="s">
        <v>159</v>
      </c>
      <c r="E1239" s="207" t="s">
        <v>19</v>
      </c>
      <c r="F1239" s="208" t="s">
        <v>687</v>
      </c>
      <c r="G1239" s="206"/>
      <c r="H1239" s="209">
        <v>3.9</v>
      </c>
      <c r="I1239" s="210"/>
      <c r="J1239" s="206"/>
      <c r="K1239" s="206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159</v>
      </c>
      <c r="AU1239" s="215" t="s">
        <v>87</v>
      </c>
      <c r="AV1239" s="14" t="s">
        <v>87</v>
      </c>
      <c r="AW1239" s="14" t="s">
        <v>37</v>
      </c>
      <c r="AX1239" s="14" t="s">
        <v>77</v>
      </c>
      <c r="AY1239" s="215" t="s">
        <v>144</v>
      </c>
    </row>
    <row r="1240" spans="2:51" s="14" customFormat="1" ht="11.25">
      <c r="B1240" s="205"/>
      <c r="C1240" s="206"/>
      <c r="D1240" s="196" t="s">
        <v>159</v>
      </c>
      <c r="E1240" s="207" t="s">
        <v>19</v>
      </c>
      <c r="F1240" s="208" t="s">
        <v>688</v>
      </c>
      <c r="G1240" s="206"/>
      <c r="H1240" s="209">
        <v>3.24</v>
      </c>
      <c r="I1240" s="210"/>
      <c r="J1240" s="206"/>
      <c r="K1240" s="206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159</v>
      </c>
      <c r="AU1240" s="215" t="s">
        <v>87</v>
      </c>
      <c r="AV1240" s="14" t="s">
        <v>87</v>
      </c>
      <c r="AW1240" s="14" t="s">
        <v>37</v>
      </c>
      <c r="AX1240" s="14" t="s">
        <v>77</v>
      </c>
      <c r="AY1240" s="215" t="s">
        <v>144</v>
      </c>
    </row>
    <row r="1241" spans="2:51" s="14" customFormat="1" ht="11.25">
      <c r="B1241" s="205"/>
      <c r="C1241" s="206"/>
      <c r="D1241" s="196" t="s">
        <v>159</v>
      </c>
      <c r="E1241" s="207" t="s">
        <v>19</v>
      </c>
      <c r="F1241" s="208" t="s">
        <v>689</v>
      </c>
      <c r="G1241" s="206"/>
      <c r="H1241" s="209">
        <v>2.99</v>
      </c>
      <c r="I1241" s="210"/>
      <c r="J1241" s="206"/>
      <c r="K1241" s="206"/>
      <c r="L1241" s="211"/>
      <c r="M1241" s="212"/>
      <c r="N1241" s="213"/>
      <c r="O1241" s="213"/>
      <c r="P1241" s="213"/>
      <c r="Q1241" s="213"/>
      <c r="R1241" s="213"/>
      <c r="S1241" s="213"/>
      <c r="T1241" s="214"/>
      <c r="AT1241" s="215" t="s">
        <v>159</v>
      </c>
      <c r="AU1241" s="215" t="s">
        <v>87</v>
      </c>
      <c r="AV1241" s="14" t="s">
        <v>87</v>
      </c>
      <c r="AW1241" s="14" t="s">
        <v>37</v>
      </c>
      <c r="AX1241" s="14" t="s">
        <v>77</v>
      </c>
      <c r="AY1241" s="215" t="s">
        <v>144</v>
      </c>
    </row>
    <row r="1242" spans="2:51" s="14" customFormat="1" ht="11.25">
      <c r="B1242" s="205"/>
      <c r="C1242" s="206"/>
      <c r="D1242" s="196" t="s">
        <v>159</v>
      </c>
      <c r="E1242" s="207" t="s">
        <v>19</v>
      </c>
      <c r="F1242" s="208" t="s">
        <v>690</v>
      </c>
      <c r="G1242" s="206"/>
      <c r="H1242" s="209">
        <v>3.02</v>
      </c>
      <c r="I1242" s="210"/>
      <c r="J1242" s="206"/>
      <c r="K1242" s="206"/>
      <c r="L1242" s="211"/>
      <c r="M1242" s="212"/>
      <c r="N1242" s="213"/>
      <c r="O1242" s="213"/>
      <c r="P1242" s="213"/>
      <c r="Q1242" s="213"/>
      <c r="R1242" s="213"/>
      <c r="S1242" s="213"/>
      <c r="T1242" s="214"/>
      <c r="AT1242" s="215" t="s">
        <v>159</v>
      </c>
      <c r="AU1242" s="215" t="s">
        <v>87</v>
      </c>
      <c r="AV1242" s="14" t="s">
        <v>87</v>
      </c>
      <c r="AW1242" s="14" t="s">
        <v>37</v>
      </c>
      <c r="AX1242" s="14" t="s">
        <v>77</v>
      </c>
      <c r="AY1242" s="215" t="s">
        <v>144</v>
      </c>
    </row>
    <row r="1243" spans="2:51" s="14" customFormat="1" ht="11.25">
      <c r="B1243" s="205"/>
      <c r="C1243" s="206"/>
      <c r="D1243" s="196" t="s">
        <v>159</v>
      </c>
      <c r="E1243" s="207" t="s">
        <v>19</v>
      </c>
      <c r="F1243" s="208" t="s">
        <v>691</v>
      </c>
      <c r="G1243" s="206"/>
      <c r="H1243" s="209">
        <v>4.42</v>
      </c>
      <c r="I1243" s="210"/>
      <c r="J1243" s="206"/>
      <c r="K1243" s="206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159</v>
      </c>
      <c r="AU1243" s="215" t="s">
        <v>87</v>
      </c>
      <c r="AV1243" s="14" t="s">
        <v>87</v>
      </c>
      <c r="AW1243" s="14" t="s">
        <v>37</v>
      </c>
      <c r="AX1243" s="14" t="s">
        <v>77</v>
      </c>
      <c r="AY1243" s="215" t="s">
        <v>144</v>
      </c>
    </row>
    <row r="1244" spans="2:51" s="14" customFormat="1" ht="11.25">
      <c r="B1244" s="205"/>
      <c r="C1244" s="206"/>
      <c r="D1244" s="196" t="s">
        <v>159</v>
      </c>
      <c r="E1244" s="207" t="s">
        <v>19</v>
      </c>
      <c r="F1244" s="208" t="s">
        <v>692</v>
      </c>
      <c r="G1244" s="206"/>
      <c r="H1244" s="209">
        <v>2.88</v>
      </c>
      <c r="I1244" s="210"/>
      <c r="J1244" s="206"/>
      <c r="K1244" s="206"/>
      <c r="L1244" s="211"/>
      <c r="M1244" s="212"/>
      <c r="N1244" s="213"/>
      <c r="O1244" s="213"/>
      <c r="P1244" s="213"/>
      <c r="Q1244" s="213"/>
      <c r="R1244" s="213"/>
      <c r="S1244" s="213"/>
      <c r="T1244" s="214"/>
      <c r="AT1244" s="215" t="s">
        <v>159</v>
      </c>
      <c r="AU1244" s="215" t="s">
        <v>87</v>
      </c>
      <c r="AV1244" s="14" t="s">
        <v>87</v>
      </c>
      <c r="AW1244" s="14" t="s">
        <v>37</v>
      </c>
      <c r="AX1244" s="14" t="s">
        <v>77</v>
      </c>
      <c r="AY1244" s="215" t="s">
        <v>144</v>
      </c>
    </row>
    <row r="1245" spans="2:51" s="14" customFormat="1" ht="11.25">
      <c r="B1245" s="205"/>
      <c r="C1245" s="206"/>
      <c r="D1245" s="196" t="s">
        <v>159</v>
      </c>
      <c r="E1245" s="207" t="s">
        <v>19</v>
      </c>
      <c r="F1245" s="208" t="s">
        <v>693</v>
      </c>
      <c r="G1245" s="206"/>
      <c r="H1245" s="209">
        <v>3.57</v>
      </c>
      <c r="I1245" s="210"/>
      <c r="J1245" s="206"/>
      <c r="K1245" s="206"/>
      <c r="L1245" s="211"/>
      <c r="M1245" s="212"/>
      <c r="N1245" s="213"/>
      <c r="O1245" s="213"/>
      <c r="P1245" s="213"/>
      <c r="Q1245" s="213"/>
      <c r="R1245" s="213"/>
      <c r="S1245" s="213"/>
      <c r="T1245" s="214"/>
      <c r="AT1245" s="215" t="s">
        <v>159</v>
      </c>
      <c r="AU1245" s="215" t="s">
        <v>87</v>
      </c>
      <c r="AV1245" s="14" t="s">
        <v>87</v>
      </c>
      <c r="AW1245" s="14" t="s">
        <v>37</v>
      </c>
      <c r="AX1245" s="14" t="s">
        <v>77</v>
      </c>
      <c r="AY1245" s="215" t="s">
        <v>144</v>
      </c>
    </row>
    <row r="1246" spans="2:51" s="15" customFormat="1" ht="11.25">
      <c r="B1246" s="216"/>
      <c r="C1246" s="217"/>
      <c r="D1246" s="196" t="s">
        <v>159</v>
      </c>
      <c r="E1246" s="218" t="s">
        <v>19</v>
      </c>
      <c r="F1246" s="219" t="s">
        <v>165</v>
      </c>
      <c r="G1246" s="217"/>
      <c r="H1246" s="220">
        <v>70.08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159</v>
      </c>
      <c r="AU1246" s="226" t="s">
        <v>87</v>
      </c>
      <c r="AV1246" s="15" t="s">
        <v>155</v>
      </c>
      <c r="AW1246" s="15" t="s">
        <v>37</v>
      </c>
      <c r="AX1246" s="15" t="s">
        <v>77</v>
      </c>
      <c r="AY1246" s="226" t="s">
        <v>144</v>
      </c>
    </row>
    <row r="1247" spans="2:51" s="13" customFormat="1" ht="11.25">
      <c r="B1247" s="194"/>
      <c r="C1247" s="195"/>
      <c r="D1247" s="196" t="s">
        <v>159</v>
      </c>
      <c r="E1247" s="197" t="s">
        <v>19</v>
      </c>
      <c r="F1247" s="198" t="s">
        <v>229</v>
      </c>
      <c r="G1247" s="195"/>
      <c r="H1247" s="197" t="s">
        <v>19</v>
      </c>
      <c r="I1247" s="199"/>
      <c r="J1247" s="195"/>
      <c r="K1247" s="195"/>
      <c r="L1247" s="200"/>
      <c r="M1247" s="201"/>
      <c r="N1247" s="202"/>
      <c r="O1247" s="202"/>
      <c r="P1247" s="202"/>
      <c r="Q1247" s="202"/>
      <c r="R1247" s="202"/>
      <c r="S1247" s="202"/>
      <c r="T1247" s="203"/>
      <c r="AT1247" s="204" t="s">
        <v>159</v>
      </c>
      <c r="AU1247" s="204" t="s">
        <v>87</v>
      </c>
      <c r="AV1247" s="13" t="s">
        <v>85</v>
      </c>
      <c r="AW1247" s="13" t="s">
        <v>37</v>
      </c>
      <c r="AX1247" s="13" t="s">
        <v>77</v>
      </c>
      <c r="AY1247" s="204" t="s">
        <v>144</v>
      </c>
    </row>
    <row r="1248" spans="2:51" s="14" customFormat="1" ht="11.25">
      <c r="B1248" s="205"/>
      <c r="C1248" s="206"/>
      <c r="D1248" s="196" t="s">
        <v>159</v>
      </c>
      <c r="E1248" s="207" t="s">
        <v>19</v>
      </c>
      <c r="F1248" s="208" t="s">
        <v>694</v>
      </c>
      <c r="G1248" s="206"/>
      <c r="H1248" s="209">
        <v>1.89</v>
      </c>
      <c r="I1248" s="210"/>
      <c r="J1248" s="206"/>
      <c r="K1248" s="206"/>
      <c r="L1248" s="211"/>
      <c r="M1248" s="212"/>
      <c r="N1248" s="213"/>
      <c r="O1248" s="213"/>
      <c r="P1248" s="213"/>
      <c r="Q1248" s="213"/>
      <c r="R1248" s="213"/>
      <c r="S1248" s="213"/>
      <c r="T1248" s="214"/>
      <c r="AT1248" s="215" t="s">
        <v>159</v>
      </c>
      <c r="AU1248" s="215" t="s">
        <v>87</v>
      </c>
      <c r="AV1248" s="14" t="s">
        <v>87</v>
      </c>
      <c r="AW1248" s="14" t="s">
        <v>37</v>
      </c>
      <c r="AX1248" s="14" t="s">
        <v>77</v>
      </c>
      <c r="AY1248" s="215" t="s">
        <v>144</v>
      </c>
    </row>
    <row r="1249" spans="2:51" s="14" customFormat="1" ht="11.25">
      <c r="B1249" s="205"/>
      <c r="C1249" s="206"/>
      <c r="D1249" s="196" t="s">
        <v>159</v>
      </c>
      <c r="E1249" s="207" t="s">
        <v>19</v>
      </c>
      <c r="F1249" s="208" t="s">
        <v>695</v>
      </c>
      <c r="G1249" s="206"/>
      <c r="H1249" s="209">
        <v>3.57</v>
      </c>
      <c r="I1249" s="210"/>
      <c r="J1249" s="206"/>
      <c r="K1249" s="206"/>
      <c r="L1249" s="211"/>
      <c r="M1249" s="212"/>
      <c r="N1249" s="213"/>
      <c r="O1249" s="213"/>
      <c r="P1249" s="213"/>
      <c r="Q1249" s="213"/>
      <c r="R1249" s="213"/>
      <c r="S1249" s="213"/>
      <c r="T1249" s="214"/>
      <c r="AT1249" s="215" t="s">
        <v>159</v>
      </c>
      <c r="AU1249" s="215" t="s">
        <v>87</v>
      </c>
      <c r="AV1249" s="14" t="s">
        <v>87</v>
      </c>
      <c r="AW1249" s="14" t="s">
        <v>37</v>
      </c>
      <c r="AX1249" s="14" t="s">
        <v>77</v>
      </c>
      <c r="AY1249" s="215" t="s">
        <v>144</v>
      </c>
    </row>
    <row r="1250" spans="2:51" s="14" customFormat="1" ht="11.25">
      <c r="B1250" s="205"/>
      <c r="C1250" s="206"/>
      <c r="D1250" s="196" t="s">
        <v>159</v>
      </c>
      <c r="E1250" s="207" t="s">
        <v>19</v>
      </c>
      <c r="F1250" s="208" t="s">
        <v>696</v>
      </c>
      <c r="G1250" s="206"/>
      <c r="H1250" s="209">
        <v>1.93</v>
      </c>
      <c r="I1250" s="210"/>
      <c r="J1250" s="206"/>
      <c r="K1250" s="206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159</v>
      </c>
      <c r="AU1250" s="215" t="s">
        <v>87</v>
      </c>
      <c r="AV1250" s="14" t="s">
        <v>87</v>
      </c>
      <c r="AW1250" s="14" t="s">
        <v>37</v>
      </c>
      <c r="AX1250" s="14" t="s">
        <v>77</v>
      </c>
      <c r="AY1250" s="215" t="s">
        <v>144</v>
      </c>
    </row>
    <row r="1251" spans="2:51" s="14" customFormat="1" ht="11.25">
      <c r="B1251" s="205"/>
      <c r="C1251" s="206"/>
      <c r="D1251" s="196" t="s">
        <v>159</v>
      </c>
      <c r="E1251" s="207" t="s">
        <v>19</v>
      </c>
      <c r="F1251" s="208" t="s">
        <v>697</v>
      </c>
      <c r="G1251" s="206"/>
      <c r="H1251" s="209">
        <v>3.41</v>
      </c>
      <c r="I1251" s="210"/>
      <c r="J1251" s="206"/>
      <c r="K1251" s="206"/>
      <c r="L1251" s="211"/>
      <c r="M1251" s="212"/>
      <c r="N1251" s="213"/>
      <c r="O1251" s="213"/>
      <c r="P1251" s="213"/>
      <c r="Q1251" s="213"/>
      <c r="R1251" s="213"/>
      <c r="S1251" s="213"/>
      <c r="T1251" s="214"/>
      <c r="AT1251" s="215" t="s">
        <v>159</v>
      </c>
      <c r="AU1251" s="215" t="s">
        <v>87</v>
      </c>
      <c r="AV1251" s="14" t="s">
        <v>87</v>
      </c>
      <c r="AW1251" s="14" t="s">
        <v>37</v>
      </c>
      <c r="AX1251" s="14" t="s">
        <v>77</v>
      </c>
      <c r="AY1251" s="215" t="s">
        <v>144</v>
      </c>
    </row>
    <row r="1252" spans="2:51" s="14" customFormat="1" ht="11.25">
      <c r="B1252" s="205"/>
      <c r="C1252" s="206"/>
      <c r="D1252" s="196" t="s">
        <v>159</v>
      </c>
      <c r="E1252" s="207" t="s">
        <v>19</v>
      </c>
      <c r="F1252" s="208" t="s">
        <v>698</v>
      </c>
      <c r="G1252" s="206"/>
      <c r="H1252" s="209">
        <v>2.73</v>
      </c>
      <c r="I1252" s="210"/>
      <c r="J1252" s="206"/>
      <c r="K1252" s="206"/>
      <c r="L1252" s="211"/>
      <c r="M1252" s="212"/>
      <c r="N1252" s="213"/>
      <c r="O1252" s="213"/>
      <c r="P1252" s="213"/>
      <c r="Q1252" s="213"/>
      <c r="R1252" s="213"/>
      <c r="S1252" s="213"/>
      <c r="T1252" s="214"/>
      <c r="AT1252" s="215" t="s">
        <v>159</v>
      </c>
      <c r="AU1252" s="215" t="s">
        <v>87</v>
      </c>
      <c r="AV1252" s="14" t="s">
        <v>87</v>
      </c>
      <c r="AW1252" s="14" t="s">
        <v>37</v>
      </c>
      <c r="AX1252" s="14" t="s">
        <v>77</v>
      </c>
      <c r="AY1252" s="215" t="s">
        <v>144</v>
      </c>
    </row>
    <row r="1253" spans="2:51" s="14" customFormat="1" ht="11.25">
      <c r="B1253" s="205"/>
      <c r="C1253" s="206"/>
      <c r="D1253" s="196" t="s">
        <v>159</v>
      </c>
      <c r="E1253" s="207" t="s">
        <v>19</v>
      </c>
      <c r="F1253" s="208" t="s">
        <v>699</v>
      </c>
      <c r="G1253" s="206"/>
      <c r="H1253" s="209">
        <v>3.63</v>
      </c>
      <c r="I1253" s="210"/>
      <c r="J1253" s="206"/>
      <c r="K1253" s="206"/>
      <c r="L1253" s="211"/>
      <c r="M1253" s="212"/>
      <c r="N1253" s="213"/>
      <c r="O1253" s="213"/>
      <c r="P1253" s="213"/>
      <c r="Q1253" s="213"/>
      <c r="R1253" s="213"/>
      <c r="S1253" s="213"/>
      <c r="T1253" s="214"/>
      <c r="AT1253" s="215" t="s">
        <v>159</v>
      </c>
      <c r="AU1253" s="215" t="s">
        <v>87</v>
      </c>
      <c r="AV1253" s="14" t="s">
        <v>87</v>
      </c>
      <c r="AW1253" s="14" t="s">
        <v>37</v>
      </c>
      <c r="AX1253" s="14" t="s">
        <v>77</v>
      </c>
      <c r="AY1253" s="215" t="s">
        <v>144</v>
      </c>
    </row>
    <row r="1254" spans="2:51" s="14" customFormat="1" ht="11.25">
      <c r="B1254" s="205"/>
      <c r="C1254" s="206"/>
      <c r="D1254" s="196" t="s">
        <v>159</v>
      </c>
      <c r="E1254" s="207" t="s">
        <v>19</v>
      </c>
      <c r="F1254" s="208" t="s">
        <v>700</v>
      </c>
      <c r="G1254" s="206"/>
      <c r="H1254" s="209">
        <v>3.32</v>
      </c>
      <c r="I1254" s="210"/>
      <c r="J1254" s="206"/>
      <c r="K1254" s="206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159</v>
      </c>
      <c r="AU1254" s="215" t="s">
        <v>87</v>
      </c>
      <c r="AV1254" s="14" t="s">
        <v>87</v>
      </c>
      <c r="AW1254" s="14" t="s">
        <v>37</v>
      </c>
      <c r="AX1254" s="14" t="s">
        <v>77</v>
      </c>
      <c r="AY1254" s="215" t="s">
        <v>144</v>
      </c>
    </row>
    <row r="1255" spans="2:51" s="14" customFormat="1" ht="11.25">
      <c r="B1255" s="205"/>
      <c r="C1255" s="206"/>
      <c r="D1255" s="196" t="s">
        <v>159</v>
      </c>
      <c r="E1255" s="207" t="s">
        <v>19</v>
      </c>
      <c r="F1255" s="208" t="s">
        <v>701</v>
      </c>
      <c r="G1255" s="206"/>
      <c r="H1255" s="209">
        <v>3.33</v>
      </c>
      <c r="I1255" s="210"/>
      <c r="J1255" s="206"/>
      <c r="K1255" s="206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159</v>
      </c>
      <c r="AU1255" s="215" t="s">
        <v>87</v>
      </c>
      <c r="AV1255" s="14" t="s">
        <v>87</v>
      </c>
      <c r="AW1255" s="14" t="s">
        <v>37</v>
      </c>
      <c r="AX1255" s="14" t="s">
        <v>77</v>
      </c>
      <c r="AY1255" s="215" t="s">
        <v>144</v>
      </c>
    </row>
    <row r="1256" spans="2:51" s="14" customFormat="1" ht="11.25">
      <c r="B1256" s="205"/>
      <c r="C1256" s="206"/>
      <c r="D1256" s="196" t="s">
        <v>159</v>
      </c>
      <c r="E1256" s="207" t="s">
        <v>19</v>
      </c>
      <c r="F1256" s="208" t="s">
        <v>702</v>
      </c>
      <c r="G1256" s="206"/>
      <c r="H1256" s="209">
        <v>4.38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159</v>
      </c>
      <c r="AU1256" s="215" t="s">
        <v>87</v>
      </c>
      <c r="AV1256" s="14" t="s">
        <v>87</v>
      </c>
      <c r="AW1256" s="14" t="s">
        <v>37</v>
      </c>
      <c r="AX1256" s="14" t="s">
        <v>77</v>
      </c>
      <c r="AY1256" s="215" t="s">
        <v>144</v>
      </c>
    </row>
    <row r="1257" spans="2:51" s="14" customFormat="1" ht="11.25">
      <c r="B1257" s="205"/>
      <c r="C1257" s="206"/>
      <c r="D1257" s="196" t="s">
        <v>159</v>
      </c>
      <c r="E1257" s="207" t="s">
        <v>19</v>
      </c>
      <c r="F1257" s="208" t="s">
        <v>703</v>
      </c>
      <c r="G1257" s="206"/>
      <c r="H1257" s="209">
        <v>3.9</v>
      </c>
      <c r="I1257" s="210"/>
      <c r="J1257" s="206"/>
      <c r="K1257" s="206"/>
      <c r="L1257" s="211"/>
      <c r="M1257" s="212"/>
      <c r="N1257" s="213"/>
      <c r="O1257" s="213"/>
      <c r="P1257" s="213"/>
      <c r="Q1257" s="213"/>
      <c r="R1257" s="213"/>
      <c r="S1257" s="213"/>
      <c r="T1257" s="214"/>
      <c r="AT1257" s="215" t="s">
        <v>159</v>
      </c>
      <c r="AU1257" s="215" t="s">
        <v>87</v>
      </c>
      <c r="AV1257" s="14" t="s">
        <v>87</v>
      </c>
      <c r="AW1257" s="14" t="s">
        <v>37</v>
      </c>
      <c r="AX1257" s="14" t="s">
        <v>77</v>
      </c>
      <c r="AY1257" s="215" t="s">
        <v>144</v>
      </c>
    </row>
    <row r="1258" spans="2:51" s="14" customFormat="1" ht="11.25">
      <c r="B1258" s="205"/>
      <c r="C1258" s="206"/>
      <c r="D1258" s="196" t="s">
        <v>159</v>
      </c>
      <c r="E1258" s="207" t="s">
        <v>19</v>
      </c>
      <c r="F1258" s="208" t="s">
        <v>704</v>
      </c>
      <c r="G1258" s="206"/>
      <c r="H1258" s="209">
        <v>3.68</v>
      </c>
      <c r="I1258" s="210"/>
      <c r="J1258" s="206"/>
      <c r="K1258" s="206"/>
      <c r="L1258" s="211"/>
      <c r="M1258" s="212"/>
      <c r="N1258" s="213"/>
      <c r="O1258" s="213"/>
      <c r="P1258" s="213"/>
      <c r="Q1258" s="213"/>
      <c r="R1258" s="213"/>
      <c r="S1258" s="213"/>
      <c r="T1258" s="214"/>
      <c r="AT1258" s="215" t="s">
        <v>159</v>
      </c>
      <c r="AU1258" s="215" t="s">
        <v>87</v>
      </c>
      <c r="AV1258" s="14" t="s">
        <v>87</v>
      </c>
      <c r="AW1258" s="14" t="s">
        <v>37</v>
      </c>
      <c r="AX1258" s="14" t="s">
        <v>77</v>
      </c>
      <c r="AY1258" s="215" t="s">
        <v>144</v>
      </c>
    </row>
    <row r="1259" spans="2:51" s="14" customFormat="1" ht="11.25">
      <c r="B1259" s="205"/>
      <c r="C1259" s="206"/>
      <c r="D1259" s="196" t="s">
        <v>159</v>
      </c>
      <c r="E1259" s="207" t="s">
        <v>19</v>
      </c>
      <c r="F1259" s="208" t="s">
        <v>705</v>
      </c>
      <c r="G1259" s="206"/>
      <c r="H1259" s="209">
        <v>3.9</v>
      </c>
      <c r="I1259" s="210"/>
      <c r="J1259" s="206"/>
      <c r="K1259" s="206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159</v>
      </c>
      <c r="AU1259" s="215" t="s">
        <v>87</v>
      </c>
      <c r="AV1259" s="14" t="s">
        <v>87</v>
      </c>
      <c r="AW1259" s="14" t="s">
        <v>37</v>
      </c>
      <c r="AX1259" s="14" t="s">
        <v>77</v>
      </c>
      <c r="AY1259" s="215" t="s">
        <v>144</v>
      </c>
    </row>
    <row r="1260" spans="2:51" s="14" customFormat="1" ht="11.25">
      <c r="B1260" s="205"/>
      <c r="C1260" s="206"/>
      <c r="D1260" s="196" t="s">
        <v>159</v>
      </c>
      <c r="E1260" s="207" t="s">
        <v>19</v>
      </c>
      <c r="F1260" s="208" t="s">
        <v>706</v>
      </c>
      <c r="G1260" s="206"/>
      <c r="H1260" s="209">
        <v>3.57</v>
      </c>
      <c r="I1260" s="210"/>
      <c r="J1260" s="206"/>
      <c r="K1260" s="206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159</v>
      </c>
      <c r="AU1260" s="215" t="s">
        <v>87</v>
      </c>
      <c r="AV1260" s="14" t="s">
        <v>87</v>
      </c>
      <c r="AW1260" s="14" t="s">
        <v>37</v>
      </c>
      <c r="AX1260" s="14" t="s">
        <v>77</v>
      </c>
      <c r="AY1260" s="215" t="s">
        <v>144</v>
      </c>
    </row>
    <row r="1261" spans="2:51" s="14" customFormat="1" ht="11.25">
      <c r="B1261" s="205"/>
      <c r="C1261" s="206"/>
      <c r="D1261" s="196" t="s">
        <v>159</v>
      </c>
      <c r="E1261" s="207" t="s">
        <v>19</v>
      </c>
      <c r="F1261" s="208" t="s">
        <v>707</v>
      </c>
      <c r="G1261" s="206"/>
      <c r="H1261" s="209">
        <v>3.9</v>
      </c>
      <c r="I1261" s="210"/>
      <c r="J1261" s="206"/>
      <c r="K1261" s="206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159</v>
      </c>
      <c r="AU1261" s="215" t="s">
        <v>87</v>
      </c>
      <c r="AV1261" s="14" t="s">
        <v>87</v>
      </c>
      <c r="AW1261" s="14" t="s">
        <v>37</v>
      </c>
      <c r="AX1261" s="14" t="s">
        <v>77</v>
      </c>
      <c r="AY1261" s="215" t="s">
        <v>144</v>
      </c>
    </row>
    <row r="1262" spans="2:51" s="14" customFormat="1" ht="11.25">
      <c r="B1262" s="205"/>
      <c r="C1262" s="206"/>
      <c r="D1262" s="196" t="s">
        <v>159</v>
      </c>
      <c r="E1262" s="207" t="s">
        <v>19</v>
      </c>
      <c r="F1262" s="208" t="s">
        <v>708</v>
      </c>
      <c r="G1262" s="206"/>
      <c r="H1262" s="209">
        <v>4.38</v>
      </c>
      <c r="I1262" s="210"/>
      <c r="J1262" s="206"/>
      <c r="K1262" s="206"/>
      <c r="L1262" s="211"/>
      <c r="M1262" s="212"/>
      <c r="N1262" s="213"/>
      <c r="O1262" s="213"/>
      <c r="P1262" s="213"/>
      <c r="Q1262" s="213"/>
      <c r="R1262" s="213"/>
      <c r="S1262" s="213"/>
      <c r="T1262" s="214"/>
      <c r="AT1262" s="215" t="s">
        <v>159</v>
      </c>
      <c r="AU1262" s="215" t="s">
        <v>87</v>
      </c>
      <c r="AV1262" s="14" t="s">
        <v>87</v>
      </c>
      <c r="AW1262" s="14" t="s">
        <v>37</v>
      </c>
      <c r="AX1262" s="14" t="s">
        <v>77</v>
      </c>
      <c r="AY1262" s="215" t="s">
        <v>144</v>
      </c>
    </row>
    <row r="1263" spans="2:51" s="14" customFormat="1" ht="11.25">
      <c r="B1263" s="205"/>
      <c r="C1263" s="206"/>
      <c r="D1263" s="196" t="s">
        <v>159</v>
      </c>
      <c r="E1263" s="207" t="s">
        <v>19</v>
      </c>
      <c r="F1263" s="208" t="s">
        <v>709</v>
      </c>
      <c r="G1263" s="206"/>
      <c r="H1263" s="209">
        <v>3.9</v>
      </c>
      <c r="I1263" s="210"/>
      <c r="J1263" s="206"/>
      <c r="K1263" s="206"/>
      <c r="L1263" s="211"/>
      <c r="M1263" s="212"/>
      <c r="N1263" s="213"/>
      <c r="O1263" s="213"/>
      <c r="P1263" s="213"/>
      <c r="Q1263" s="213"/>
      <c r="R1263" s="213"/>
      <c r="S1263" s="213"/>
      <c r="T1263" s="214"/>
      <c r="AT1263" s="215" t="s">
        <v>159</v>
      </c>
      <c r="AU1263" s="215" t="s">
        <v>87</v>
      </c>
      <c r="AV1263" s="14" t="s">
        <v>87</v>
      </c>
      <c r="AW1263" s="14" t="s">
        <v>37</v>
      </c>
      <c r="AX1263" s="14" t="s">
        <v>77</v>
      </c>
      <c r="AY1263" s="215" t="s">
        <v>144</v>
      </c>
    </row>
    <row r="1264" spans="2:51" s="14" customFormat="1" ht="11.25">
      <c r="B1264" s="205"/>
      <c r="C1264" s="206"/>
      <c r="D1264" s="196" t="s">
        <v>159</v>
      </c>
      <c r="E1264" s="207" t="s">
        <v>19</v>
      </c>
      <c r="F1264" s="208" t="s">
        <v>710</v>
      </c>
      <c r="G1264" s="206"/>
      <c r="H1264" s="209">
        <v>3.24</v>
      </c>
      <c r="I1264" s="210"/>
      <c r="J1264" s="206"/>
      <c r="K1264" s="206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159</v>
      </c>
      <c r="AU1264" s="215" t="s">
        <v>87</v>
      </c>
      <c r="AV1264" s="14" t="s">
        <v>87</v>
      </c>
      <c r="AW1264" s="14" t="s">
        <v>37</v>
      </c>
      <c r="AX1264" s="14" t="s">
        <v>77</v>
      </c>
      <c r="AY1264" s="215" t="s">
        <v>144</v>
      </c>
    </row>
    <row r="1265" spans="2:51" s="14" customFormat="1" ht="11.25">
      <c r="B1265" s="205"/>
      <c r="C1265" s="206"/>
      <c r="D1265" s="196" t="s">
        <v>159</v>
      </c>
      <c r="E1265" s="207" t="s">
        <v>19</v>
      </c>
      <c r="F1265" s="208" t="s">
        <v>711</v>
      </c>
      <c r="G1265" s="206"/>
      <c r="H1265" s="209">
        <v>2.99</v>
      </c>
      <c r="I1265" s="210"/>
      <c r="J1265" s="206"/>
      <c r="K1265" s="206"/>
      <c r="L1265" s="211"/>
      <c r="M1265" s="212"/>
      <c r="N1265" s="213"/>
      <c r="O1265" s="213"/>
      <c r="P1265" s="213"/>
      <c r="Q1265" s="213"/>
      <c r="R1265" s="213"/>
      <c r="S1265" s="213"/>
      <c r="T1265" s="214"/>
      <c r="AT1265" s="215" t="s">
        <v>159</v>
      </c>
      <c r="AU1265" s="215" t="s">
        <v>87</v>
      </c>
      <c r="AV1265" s="14" t="s">
        <v>87</v>
      </c>
      <c r="AW1265" s="14" t="s">
        <v>37</v>
      </c>
      <c r="AX1265" s="14" t="s">
        <v>77</v>
      </c>
      <c r="AY1265" s="215" t="s">
        <v>144</v>
      </c>
    </row>
    <row r="1266" spans="2:51" s="14" customFormat="1" ht="11.25">
      <c r="B1266" s="205"/>
      <c r="C1266" s="206"/>
      <c r="D1266" s="196" t="s">
        <v>159</v>
      </c>
      <c r="E1266" s="207" t="s">
        <v>19</v>
      </c>
      <c r="F1266" s="208" t="s">
        <v>712</v>
      </c>
      <c r="G1266" s="206"/>
      <c r="H1266" s="209">
        <v>3.02</v>
      </c>
      <c r="I1266" s="210"/>
      <c r="J1266" s="206"/>
      <c r="K1266" s="206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159</v>
      </c>
      <c r="AU1266" s="215" t="s">
        <v>87</v>
      </c>
      <c r="AV1266" s="14" t="s">
        <v>87</v>
      </c>
      <c r="AW1266" s="14" t="s">
        <v>37</v>
      </c>
      <c r="AX1266" s="14" t="s">
        <v>77</v>
      </c>
      <c r="AY1266" s="215" t="s">
        <v>144</v>
      </c>
    </row>
    <row r="1267" spans="2:51" s="14" customFormat="1" ht="11.25">
      <c r="B1267" s="205"/>
      <c r="C1267" s="206"/>
      <c r="D1267" s="196" t="s">
        <v>159</v>
      </c>
      <c r="E1267" s="207" t="s">
        <v>19</v>
      </c>
      <c r="F1267" s="208" t="s">
        <v>713</v>
      </c>
      <c r="G1267" s="206"/>
      <c r="H1267" s="209">
        <v>4.42</v>
      </c>
      <c r="I1267" s="210"/>
      <c r="J1267" s="206"/>
      <c r="K1267" s="206"/>
      <c r="L1267" s="211"/>
      <c r="M1267" s="212"/>
      <c r="N1267" s="213"/>
      <c r="O1267" s="213"/>
      <c r="P1267" s="213"/>
      <c r="Q1267" s="213"/>
      <c r="R1267" s="213"/>
      <c r="S1267" s="213"/>
      <c r="T1267" s="214"/>
      <c r="AT1267" s="215" t="s">
        <v>159</v>
      </c>
      <c r="AU1267" s="215" t="s">
        <v>87</v>
      </c>
      <c r="AV1267" s="14" t="s">
        <v>87</v>
      </c>
      <c r="AW1267" s="14" t="s">
        <v>37</v>
      </c>
      <c r="AX1267" s="14" t="s">
        <v>77</v>
      </c>
      <c r="AY1267" s="215" t="s">
        <v>144</v>
      </c>
    </row>
    <row r="1268" spans="2:51" s="14" customFormat="1" ht="11.25">
      <c r="B1268" s="205"/>
      <c r="C1268" s="206"/>
      <c r="D1268" s="196" t="s">
        <v>159</v>
      </c>
      <c r="E1268" s="207" t="s">
        <v>19</v>
      </c>
      <c r="F1268" s="208" t="s">
        <v>714</v>
      </c>
      <c r="G1268" s="206"/>
      <c r="H1268" s="209">
        <v>2.88</v>
      </c>
      <c r="I1268" s="210"/>
      <c r="J1268" s="206"/>
      <c r="K1268" s="206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159</v>
      </c>
      <c r="AU1268" s="215" t="s">
        <v>87</v>
      </c>
      <c r="AV1268" s="14" t="s">
        <v>87</v>
      </c>
      <c r="AW1268" s="14" t="s">
        <v>37</v>
      </c>
      <c r="AX1268" s="14" t="s">
        <v>77</v>
      </c>
      <c r="AY1268" s="215" t="s">
        <v>144</v>
      </c>
    </row>
    <row r="1269" spans="2:51" s="14" customFormat="1" ht="11.25">
      <c r="B1269" s="205"/>
      <c r="C1269" s="206"/>
      <c r="D1269" s="196" t="s">
        <v>159</v>
      </c>
      <c r="E1269" s="207" t="s">
        <v>19</v>
      </c>
      <c r="F1269" s="208" t="s">
        <v>715</v>
      </c>
      <c r="G1269" s="206"/>
      <c r="H1269" s="209">
        <v>3.57</v>
      </c>
      <c r="I1269" s="210"/>
      <c r="J1269" s="206"/>
      <c r="K1269" s="206"/>
      <c r="L1269" s="211"/>
      <c r="M1269" s="212"/>
      <c r="N1269" s="213"/>
      <c r="O1269" s="213"/>
      <c r="P1269" s="213"/>
      <c r="Q1269" s="213"/>
      <c r="R1269" s="213"/>
      <c r="S1269" s="213"/>
      <c r="T1269" s="214"/>
      <c r="AT1269" s="215" t="s">
        <v>159</v>
      </c>
      <c r="AU1269" s="215" t="s">
        <v>87</v>
      </c>
      <c r="AV1269" s="14" t="s">
        <v>87</v>
      </c>
      <c r="AW1269" s="14" t="s">
        <v>37</v>
      </c>
      <c r="AX1269" s="14" t="s">
        <v>77</v>
      </c>
      <c r="AY1269" s="215" t="s">
        <v>144</v>
      </c>
    </row>
    <row r="1270" spans="2:51" s="15" customFormat="1" ht="11.25">
      <c r="B1270" s="216"/>
      <c r="C1270" s="217"/>
      <c r="D1270" s="196" t="s">
        <v>159</v>
      </c>
      <c r="E1270" s="218" t="s">
        <v>19</v>
      </c>
      <c r="F1270" s="219" t="s">
        <v>165</v>
      </c>
      <c r="G1270" s="217"/>
      <c r="H1270" s="220">
        <v>75.539999999999992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159</v>
      </c>
      <c r="AU1270" s="226" t="s">
        <v>87</v>
      </c>
      <c r="AV1270" s="15" t="s">
        <v>155</v>
      </c>
      <c r="AW1270" s="15" t="s">
        <v>37</v>
      </c>
      <c r="AX1270" s="15" t="s">
        <v>77</v>
      </c>
      <c r="AY1270" s="226" t="s">
        <v>144</v>
      </c>
    </row>
    <row r="1271" spans="2:51" s="13" customFormat="1" ht="11.25">
      <c r="B1271" s="194"/>
      <c r="C1271" s="195"/>
      <c r="D1271" s="196" t="s">
        <v>159</v>
      </c>
      <c r="E1271" s="197" t="s">
        <v>19</v>
      </c>
      <c r="F1271" s="198" t="s">
        <v>252</v>
      </c>
      <c r="G1271" s="195"/>
      <c r="H1271" s="197" t="s">
        <v>19</v>
      </c>
      <c r="I1271" s="199"/>
      <c r="J1271" s="195"/>
      <c r="K1271" s="195"/>
      <c r="L1271" s="200"/>
      <c r="M1271" s="201"/>
      <c r="N1271" s="202"/>
      <c r="O1271" s="202"/>
      <c r="P1271" s="202"/>
      <c r="Q1271" s="202"/>
      <c r="R1271" s="202"/>
      <c r="S1271" s="202"/>
      <c r="T1271" s="203"/>
      <c r="AT1271" s="204" t="s">
        <v>159</v>
      </c>
      <c r="AU1271" s="204" t="s">
        <v>87</v>
      </c>
      <c r="AV1271" s="13" t="s">
        <v>85</v>
      </c>
      <c r="AW1271" s="13" t="s">
        <v>37</v>
      </c>
      <c r="AX1271" s="13" t="s">
        <v>77</v>
      </c>
      <c r="AY1271" s="204" t="s">
        <v>144</v>
      </c>
    </row>
    <row r="1272" spans="2:51" s="14" customFormat="1" ht="11.25">
      <c r="B1272" s="205"/>
      <c r="C1272" s="206"/>
      <c r="D1272" s="196" t="s">
        <v>159</v>
      </c>
      <c r="E1272" s="207" t="s">
        <v>19</v>
      </c>
      <c r="F1272" s="208" t="s">
        <v>716</v>
      </c>
      <c r="G1272" s="206"/>
      <c r="H1272" s="209">
        <v>1.89</v>
      </c>
      <c r="I1272" s="210"/>
      <c r="J1272" s="206"/>
      <c r="K1272" s="206"/>
      <c r="L1272" s="211"/>
      <c r="M1272" s="212"/>
      <c r="N1272" s="213"/>
      <c r="O1272" s="213"/>
      <c r="P1272" s="213"/>
      <c r="Q1272" s="213"/>
      <c r="R1272" s="213"/>
      <c r="S1272" s="213"/>
      <c r="T1272" s="214"/>
      <c r="AT1272" s="215" t="s">
        <v>159</v>
      </c>
      <c r="AU1272" s="215" t="s">
        <v>87</v>
      </c>
      <c r="AV1272" s="14" t="s">
        <v>87</v>
      </c>
      <c r="AW1272" s="14" t="s">
        <v>37</v>
      </c>
      <c r="AX1272" s="14" t="s">
        <v>77</v>
      </c>
      <c r="AY1272" s="215" t="s">
        <v>144</v>
      </c>
    </row>
    <row r="1273" spans="2:51" s="14" customFormat="1" ht="11.25">
      <c r="B1273" s="205"/>
      <c r="C1273" s="206"/>
      <c r="D1273" s="196" t="s">
        <v>159</v>
      </c>
      <c r="E1273" s="207" t="s">
        <v>19</v>
      </c>
      <c r="F1273" s="208" t="s">
        <v>717</v>
      </c>
      <c r="G1273" s="206"/>
      <c r="H1273" s="209">
        <v>3.57</v>
      </c>
      <c r="I1273" s="210"/>
      <c r="J1273" s="206"/>
      <c r="K1273" s="206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159</v>
      </c>
      <c r="AU1273" s="215" t="s">
        <v>87</v>
      </c>
      <c r="AV1273" s="14" t="s">
        <v>87</v>
      </c>
      <c r="AW1273" s="14" t="s">
        <v>37</v>
      </c>
      <c r="AX1273" s="14" t="s">
        <v>77</v>
      </c>
      <c r="AY1273" s="215" t="s">
        <v>144</v>
      </c>
    </row>
    <row r="1274" spans="2:51" s="14" customFormat="1" ht="11.25">
      <c r="B1274" s="205"/>
      <c r="C1274" s="206"/>
      <c r="D1274" s="196" t="s">
        <v>159</v>
      </c>
      <c r="E1274" s="207" t="s">
        <v>19</v>
      </c>
      <c r="F1274" s="208" t="s">
        <v>718</v>
      </c>
      <c r="G1274" s="206"/>
      <c r="H1274" s="209">
        <v>1.93</v>
      </c>
      <c r="I1274" s="210"/>
      <c r="J1274" s="206"/>
      <c r="K1274" s="206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159</v>
      </c>
      <c r="AU1274" s="215" t="s">
        <v>87</v>
      </c>
      <c r="AV1274" s="14" t="s">
        <v>87</v>
      </c>
      <c r="AW1274" s="14" t="s">
        <v>37</v>
      </c>
      <c r="AX1274" s="14" t="s">
        <v>77</v>
      </c>
      <c r="AY1274" s="215" t="s">
        <v>144</v>
      </c>
    </row>
    <row r="1275" spans="2:51" s="14" customFormat="1" ht="11.25">
      <c r="B1275" s="205"/>
      <c r="C1275" s="206"/>
      <c r="D1275" s="196" t="s">
        <v>159</v>
      </c>
      <c r="E1275" s="207" t="s">
        <v>19</v>
      </c>
      <c r="F1275" s="208" t="s">
        <v>719</v>
      </c>
      <c r="G1275" s="206"/>
      <c r="H1275" s="209">
        <v>3.41</v>
      </c>
      <c r="I1275" s="210"/>
      <c r="J1275" s="206"/>
      <c r="K1275" s="206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159</v>
      </c>
      <c r="AU1275" s="215" t="s">
        <v>87</v>
      </c>
      <c r="AV1275" s="14" t="s">
        <v>87</v>
      </c>
      <c r="AW1275" s="14" t="s">
        <v>37</v>
      </c>
      <c r="AX1275" s="14" t="s">
        <v>77</v>
      </c>
      <c r="AY1275" s="215" t="s">
        <v>144</v>
      </c>
    </row>
    <row r="1276" spans="2:51" s="14" customFormat="1" ht="11.25">
      <c r="B1276" s="205"/>
      <c r="C1276" s="206"/>
      <c r="D1276" s="196" t="s">
        <v>159</v>
      </c>
      <c r="E1276" s="207" t="s">
        <v>19</v>
      </c>
      <c r="F1276" s="208" t="s">
        <v>720</v>
      </c>
      <c r="G1276" s="206"/>
      <c r="H1276" s="209">
        <v>2.73</v>
      </c>
      <c r="I1276" s="210"/>
      <c r="J1276" s="206"/>
      <c r="K1276" s="206"/>
      <c r="L1276" s="211"/>
      <c r="M1276" s="212"/>
      <c r="N1276" s="213"/>
      <c r="O1276" s="213"/>
      <c r="P1276" s="213"/>
      <c r="Q1276" s="213"/>
      <c r="R1276" s="213"/>
      <c r="S1276" s="213"/>
      <c r="T1276" s="214"/>
      <c r="AT1276" s="215" t="s">
        <v>159</v>
      </c>
      <c r="AU1276" s="215" t="s">
        <v>87</v>
      </c>
      <c r="AV1276" s="14" t="s">
        <v>87</v>
      </c>
      <c r="AW1276" s="14" t="s">
        <v>37</v>
      </c>
      <c r="AX1276" s="14" t="s">
        <v>77</v>
      </c>
      <c r="AY1276" s="215" t="s">
        <v>144</v>
      </c>
    </row>
    <row r="1277" spans="2:51" s="14" customFormat="1" ht="11.25">
      <c r="B1277" s="205"/>
      <c r="C1277" s="206"/>
      <c r="D1277" s="196" t="s">
        <v>159</v>
      </c>
      <c r="E1277" s="207" t="s">
        <v>19</v>
      </c>
      <c r="F1277" s="208" t="s">
        <v>721</v>
      </c>
      <c r="G1277" s="206"/>
      <c r="H1277" s="209">
        <v>3.63</v>
      </c>
      <c r="I1277" s="210"/>
      <c r="J1277" s="206"/>
      <c r="K1277" s="206"/>
      <c r="L1277" s="211"/>
      <c r="M1277" s="212"/>
      <c r="N1277" s="213"/>
      <c r="O1277" s="213"/>
      <c r="P1277" s="213"/>
      <c r="Q1277" s="213"/>
      <c r="R1277" s="213"/>
      <c r="S1277" s="213"/>
      <c r="T1277" s="214"/>
      <c r="AT1277" s="215" t="s">
        <v>159</v>
      </c>
      <c r="AU1277" s="215" t="s">
        <v>87</v>
      </c>
      <c r="AV1277" s="14" t="s">
        <v>87</v>
      </c>
      <c r="AW1277" s="14" t="s">
        <v>37</v>
      </c>
      <c r="AX1277" s="14" t="s">
        <v>77</v>
      </c>
      <c r="AY1277" s="215" t="s">
        <v>144</v>
      </c>
    </row>
    <row r="1278" spans="2:51" s="14" customFormat="1" ht="11.25">
      <c r="B1278" s="205"/>
      <c r="C1278" s="206"/>
      <c r="D1278" s="196" t="s">
        <v>159</v>
      </c>
      <c r="E1278" s="207" t="s">
        <v>19</v>
      </c>
      <c r="F1278" s="208" t="s">
        <v>722</v>
      </c>
      <c r="G1278" s="206"/>
      <c r="H1278" s="209">
        <v>3.32</v>
      </c>
      <c r="I1278" s="210"/>
      <c r="J1278" s="206"/>
      <c r="K1278" s="206"/>
      <c r="L1278" s="211"/>
      <c r="M1278" s="212"/>
      <c r="N1278" s="213"/>
      <c r="O1278" s="213"/>
      <c r="P1278" s="213"/>
      <c r="Q1278" s="213"/>
      <c r="R1278" s="213"/>
      <c r="S1278" s="213"/>
      <c r="T1278" s="214"/>
      <c r="AT1278" s="215" t="s">
        <v>159</v>
      </c>
      <c r="AU1278" s="215" t="s">
        <v>87</v>
      </c>
      <c r="AV1278" s="14" t="s">
        <v>87</v>
      </c>
      <c r="AW1278" s="14" t="s">
        <v>37</v>
      </c>
      <c r="AX1278" s="14" t="s">
        <v>77</v>
      </c>
      <c r="AY1278" s="215" t="s">
        <v>144</v>
      </c>
    </row>
    <row r="1279" spans="2:51" s="14" customFormat="1" ht="11.25">
      <c r="B1279" s="205"/>
      <c r="C1279" s="206"/>
      <c r="D1279" s="196" t="s">
        <v>159</v>
      </c>
      <c r="E1279" s="207" t="s">
        <v>19</v>
      </c>
      <c r="F1279" s="208" t="s">
        <v>723</v>
      </c>
      <c r="G1279" s="206"/>
      <c r="H1279" s="209">
        <v>3.33</v>
      </c>
      <c r="I1279" s="210"/>
      <c r="J1279" s="206"/>
      <c r="K1279" s="206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159</v>
      </c>
      <c r="AU1279" s="215" t="s">
        <v>87</v>
      </c>
      <c r="AV1279" s="14" t="s">
        <v>87</v>
      </c>
      <c r="AW1279" s="14" t="s">
        <v>37</v>
      </c>
      <c r="AX1279" s="14" t="s">
        <v>77</v>
      </c>
      <c r="AY1279" s="215" t="s">
        <v>144</v>
      </c>
    </row>
    <row r="1280" spans="2:51" s="14" customFormat="1" ht="11.25">
      <c r="B1280" s="205"/>
      <c r="C1280" s="206"/>
      <c r="D1280" s="196" t="s">
        <v>159</v>
      </c>
      <c r="E1280" s="207" t="s">
        <v>19</v>
      </c>
      <c r="F1280" s="208" t="s">
        <v>724</v>
      </c>
      <c r="G1280" s="206"/>
      <c r="H1280" s="209">
        <v>4.38</v>
      </c>
      <c r="I1280" s="210"/>
      <c r="J1280" s="206"/>
      <c r="K1280" s="206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159</v>
      </c>
      <c r="AU1280" s="215" t="s">
        <v>87</v>
      </c>
      <c r="AV1280" s="14" t="s">
        <v>87</v>
      </c>
      <c r="AW1280" s="14" t="s">
        <v>37</v>
      </c>
      <c r="AX1280" s="14" t="s">
        <v>77</v>
      </c>
      <c r="AY1280" s="215" t="s">
        <v>144</v>
      </c>
    </row>
    <row r="1281" spans="1:65" s="14" customFormat="1" ht="11.25">
      <c r="B1281" s="205"/>
      <c r="C1281" s="206"/>
      <c r="D1281" s="196" t="s">
        <v>159</v>
      </c>
      <c r="E1281" s="207" t="s">
        <v>19</v>
      </c>
      <c r="F1281" s="208" t="s">
        <v>725</v>
      </c>
      <c r="G1281" s="206"/>
      <c r="H1281" s="209">
        <v>3.9</v>
      </c>
      <c r="I1281" s="210"/>
      <c r="J1281" s="206"/>
      <c r="K1281" s="206"/>
      <c r="L1281" s="211"/>
      <c r="M1281" s="212"/>
      <c r="N1281" s="213"/>
      <c r="O1281" s="213"/>
      <c r="P1281" s="213"/>
      <c r="Q1281" s="213"/>
      <c r="R1281" s="213"/>
      <c r="S1281" s="213"/>
      <c r="T1281" s="214"/>
      <c r="AT1281" s="215" t="s">
        <v>159</v>
      </c>
      <c r="AU1281" s="215" t="s">
        <v>87</v>
      </c>
      <c r="AV1281" s="14" t="s">
        <v>87</v>
      </c>
      <c r="AW1281" s="14" t="s">
        <v>37</v>
      </c>
      <c r="AX1281" s="14" t="s">
        <v>77</v>
      </c>
      <c r="AY1281" s="215" t="s">
        <v>144</v>
      </c>
    </row>
    <row r="1282" spans="1:65" s="14" customFormat="1" ht="11.25">
      <c r="B1282" s="205"/>
      <c r="C1282" s="206"/>
      <c r="D1282" s="196" t="s">
        <v>159</v>
      </c>
      <c r="E1282" s="207" t="s">
        <v>19</v>
      </c>
      <c r="F1282" s="208" t="s">
        <v>726</v>
      </c>
      <c r="G1282" s="206"/>
      <c r="H1282" s="209">
        <v>3.68</v>
      </c>
      <c r="I1282" s="210"/>
      <c r="J1282" s="206"/>
      <c r="K1282" s="206"/>
      <c r="L1282" s="211"/>
      <c r="M1282" s="212"/>
      <c r="N1282" s="213"/>
      <c r="O1282" s="213"/>
      <c r="P1282" s="213"/>
      <c r="Q1282" s="213"/>
      <c r="R1282" s="213"/>
      <c r="S1282" s="213"/>
      <c r="T1282" s="214"/>
      <c r="AT1282" s="215" t="s">
        <v>159</v>
      </c>
      <c r="AU1282" s="215" t="s">
        <v>87</v>
      </c>
      <c r="AV1282" s="14" t="s">
        <v>87</v>
      </c>
      <c r="AW1282" s="14" t="s">
        <v>37</v>
      </c>
      <c r="AX1282" s="14" t="s">
        <v>77</v>
      </c>
      <c r="AY1282" s="215" t="s">
        <v>144</v>
      </c>
    </row>
    <row r="1283" spans="1:65" s="14" customFormat="1" ht="11.25">
      <c r="B1283" s="205"/>
      <c r="C1283" s="206"/>
      <c r="D1283" s="196" t="s">
        <v>159</v>
      </c>
      <c r="E1283" s="207" t="s">
        <v>19</v>
      </c>
      <c r="F1283" s="208" t="s">
        <v>727</v>
      </c>
      <c r="G1283" s="206"/>
      <c r="H1283" s="209">
        <v>3.9</v>
      </c>
      <c r="I1283" s="210"/>
      <c r="J1283" s="206"/>
      <c r="K1283" s="206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159</v>
      </c>
      <c r="AU1283" s="215" t="s">
        <v>87</v>
      </c>
      <c r="AV1283" s="14" t="s">
        <v>87</v>
      </c>
      <c r="AW1283" s="14" t="s">
        <v>37</v>
      </c>
      <c r="AX1283" s="14" t="s">
        <v>77</v>
      </c>
      <c r="AY1283" s="215" t="s">
        <v>144</v>
      </c>
    </row>
    <row r="1284" spans="1:65" s="14" customFormat="1" ht="11.25">
      <c r="B1284" s="205"/>
      <c r="C1284" s="206"/>
      <c r="D1284" s="196" t="s">
        <v>159</v>
      </c>
      <c r="E1284" s="207" t="s">
        <v>19</v>
      </c>
      <c r="F1284" s="208" t="s">
        <v>728</v>
      </c>
      <c r="G1284" s="206"/>
      <c r="H1284" s="209">
        <v>3.57</v>
      </c>
      <c r="I1284" s="210"/>
      <c r="J1284" s="206"/>
      <c r="K1284" s="206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159</v>
      </c>
      <c r="AU1284" s="215" t="s">
        <v>87</v>
      </c>
      <c r="AV1284" s="14" t="s">
        <v>87</v>
      </c>
      <c r="AW1284" s="14" t="s">
        <v>37</v>
      </c>
      <c r="AX1284" s="14" t="s">
        <v>77</v>
      </c>
      <c r="AY1284" s="215" t="s">
        <v>144</v>
      </c>
    </row>
    <row r="1285" spans="1:65" s="14" customFormat="1" ht="11.25">
      <c r="B1285" s="205"/>
      <c r="C1285" s="206"/>
      <c r="D1285" s="196" t="s">
        <v>159</v>
      </c>
      <c r="E1285" s="207" t="s">
        <v>19</v>
      </c>
      <c r="F1285" s="208" t="s">
        <v>729</v>
      </c>
      <c r="G1285" s="206"/>
      <c r="H1285" s="209">
        <v>3.9</v>
      </c>
      <c r="I1285" s="210"/>
      <c r="J1285" s="206"/>
      <c r="K1285" s="206"/>
      <c r="L1285" s="211"/>
      <c r="M1285" s="212"/>
      <c r="N1285" s="213"/>
      <c r="O1285" s="213"/>
      <c r="P1285" s="213"/>
      <c r="Q1285" s="213"/>
      <c r="R1285" s="213"/>
      <c r="S1285" s="213"/>
      <c r="T1285" s="214"/>
      <c r="AT1285" s="215" t="s">
        <v>159</v>
      </c>
      <c r="AU1285" s="215" t="s">
        <v>87</v>
      </c>
      <c r="AV1285" s="14" t="s">
        <v>87</v>
      </c>
      <c r="AW1285" s="14" t="s">
        <v>37</v>
      </c>
      <c r="AX1285" s="14" t="s">
        <v>77</v>
      </c>
      <c r="AY1285" s="215" t="s">
        <v>144</v>
      </c>
    </row>
    <row r="1286" spans="1:65" s="14" customFormat="1" ht="11.25">
      <c r="B1286" s="205"/>
      <c r="C1286" s="206"/>
      <c r="D1286" s="196" t="s">
        <v>159</v>
      </c>
      <c r="E1286" s="207" t="s">
        <v>19</v>
      </c>
      <c r="F1286" s="208" t="s">
        <v>730</v>
      </c>
      <c r="G1286" s="206"/>
      <c r="H1286" s="209">
        <v>4.38</v>
      </c>
      <c r="I1286" s="210"/>
      <c r="J1286" s="206"/>
      <c r="K1286" s="206"/>
      <c r="L1286" s="211"/>
      <c r="M1286" s="212"/>
      <c r="N1286" s="213"/>
      <c r="O1286" s="213"/>
      <c r="P1286" s="213"/>
      <c r="Q1286" s="213"/>
      <c r="R1286" s="213"/>
      <c r="S1286" s="213"/>
      <c r="T1286" s="214"/>
      <c r="AT1286" s="215" t="s">
        <v>159</v>
      </c>
      <c r="AU1286" s="215" t="s">
        <v>87</v>
      </c>
      <c r="AV1286" s="14" t="s">
        <v>87</v>
      </c>
      <c r="AW1286" s="14" t="s">
        <v>37</v>
      </c>
      <c r="AX1286" s="14" t="s">
        <v>77</v>
      </c>
      <c r="AY1286" s="215" t="s">
        <v>144</v>
      </c>
    </row>
    <row r="1287" spans="1:65" s="14" customFormat="1" ht="11.25">
      <c r="B1287" s="205"/>
      <c r="C1287" s="206"/>
      <c r="D1287" s="196" t="s">
        <v>159</v>
      </c>
      <c r="E1287" s="207" t="s">
        <v>19</v>
      </c>
      <c r="F1287" s="208" t="s">
        <v>731</v>
      </c>
      <c r="G1287" s="206"/>
      <c r="H1287" s="209">
        <v>3.9</v>
      </c>
      <c r="I1287" s="210"/>
      <c r="J1287" s="206"/>
      <c r="K1287" s="206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159</v>
      </c>
      <c r="AU1287" s="215" t="s">
        <v>87</v>
      </c>
      <c r="AV1287" s="14" t="s">
        <v>87</v>
      </c>
      <c r="AW1287" s="14" t="s">
        <v>37</v>
      </c>
      <c r="AX1287" s="14" t="s">
        <v>77</v>
      </c>
      <c r="AY1287" s="215" t="s">
        <v>144</v>
      </c>
    </row>
    <row r="1288" spans="1:65" s="14" customFormat="1" ht="11.25">
      <c r="B1288" s="205"/>
      <c r="C1288" s="206"/>
      <c r="D1288" s="196" t="s">
        <v>159</v>
      </c>
      <c r="E1288" s="207" t="s">
        <v>19</v>
      </c>
      <c r="F1288" s="208" t="s">
        <v>732</v>
      </c>
      <c r="G1288" s="206"/>
      <c r="H1288" s="209">
        <v>3.24</v>
      </c>
      <c r="I1288" s="210"/>
      <c r="J1288" s="206"/>
      <c r="K1288" s="206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159</v>
      </c>
      <c r="AU1288" s="215" t="s">
        <v>87</v>
      </c>
      <c r="AV1288" s="14" t="s">
        <v>87</v>
      </c>
      <c r="AW1288" s="14" t="s">
        <v>37</v>
      </c>
      <c r="AX1288" s="14" t="s">
        <v>77</v>
      </c>
      <c r="AY1288" s="215" t="s">
        <v>144</v>
      </c>
    </row>
    <row r="1289" spans="1:65" s="14" customFormat="1" ht="11.25">
      <c r="B1289" s="205"/>
      <c r="C1289" s="206"/>
      <c r="D1289" s="196" t="s">
        <v>159</v>
      </c>
      <c r="E1289" s="207" t="s">
        <v>19</v>
      </c>
      <c r="F1289" s="208" t="s">
        <v>733</v>
      </c>
      <c r="G1289" s="206"/>
      <c r="H1289" s="209">
        <v>2.99</v>
      </c>
      <c r="I1289" s="210"/>
      <c r="J1289" s="206"/>
      <c r="K1289" s="206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159</v>
      </c>
      <c r="AU1289" s="215" t="s">
        <v>87</v>
      </c>
      <c r="AV1289" s="14" t="s">
        <v>87</v>
      </c>
      <c r="AW1289" s="14" t="s">
        <v>37</v>
      </c>
      <c r="AX1289" s="14" t="s">
        <v>77</v>
      </c>
      <c r="AY1289" s="215" t="s">
        <v>144</v>
      </c>
    </row>
    <row r="1290" spans="1:65" s="14" customFormat="1" ht="11.25">
      <c r="B1290" s="205"/>
      <c r="C1290" s="206"/>
      <c r="D1290" s="196" t="s">
        <v>159</v>
      </c>
      <c r="E1290" s="207" t="s">
        <v>19</v>
      </c>
      <c r="F1290" s="208" t="s">
        <v>734</v>
      </c>
      <c r="G1290" s="206"/>
      <c r="H1290" s="209">
        <v>3.02</v>
      </c>
      <c r="I1290" s="210"/>
      <c r="J1290" s="206"/>
      <c r="K1290" s="206"/>
      <c r="L1290" s="211"/>
      <c r="M1290" s="212"/>
      <c r="N1290" s="213"/>
      <c r="O1290" s="213"/>
      <c r="P1290" s="213"/>
      <c r="Q1290" s="213"/>
      <c r="R1290" s="213"/>
      <c r="S1290" s="213"/>
      <c r="T1290" s="214"/>
      <c r="AT1290" s="215" t="s">
        <v>159</v>
      </c>
      <c r="AU1290" s="215" t="s">
        <v>87</v>
      </c>
      <c r="AV1290" s="14" t="s">
        <v>87</v>
      </c>
      <c r="AW1290" s="14" t="s">
        <v>37</v>
      </c>
      <c r="AX1290" s="14" t="s">
        <v>77</v>
      </c>
      <c r="AY1290" s="215" t="s">
        <v>144</v>
      </c>
    </row>
    <row r="1291" spans="1:65" s="14" customFormat="1" ht="11.25">
      <c r="B1291" s="205"/>
      <c r="C1291" s="206"/>
      <c r="D1291" s="196" t="s">
        <v>159</v>
      </c>
      <c r="E1291" s="207" t="s">
        <v>19</v>
      </c>
      <c r="F1291" s="208" t="s">
        <v>735</v>
      </c>
      <c r="G1291" s="206"/>
      <c r="H1291" s="209">
        <v>4.42</v>
      </c>
      <c r="I1291" s="210"/>
      <c r="J1291" s="206"/>
      <c r="K1291" s="206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159</v>
      </c>
      <c r="AU1291" s="215" t="s">
        <v>87</v>
      </c>
      <c r="AV1291" s="14" t="s">
        <v>87</v>
      </c>
      <c r="AW1291" s="14" t="s">
        <v>37</v>
      </c>
      <c r="AX1291" s="14" t="s">
        <v>77</v>
      </c>
      <c r="AY1291" s="215" t="s">
        <v>144</v>
      </c>
    </row>
    <row r="1292" spans="1:65" s="14" customFormat="1" ht="11.25">
      <c r="B1292" s="205"/>
      <c r="C1292" s="206"/>
      <c r="D1292" s="196" t="s">
        <v>159</v>
      </c>
      <c r="E1292" s="207" t="s">
        <v>19</v>
      </c>
      <c r="F1292" s="208" t="s">
        <v>736</v>
      </c>
      <c r="G1292" s="206"/>
      <c r="H1292" s="209">
        <v>2.88</v>
      </c>
      <c r="I1292" s="210"/>
      <c r="J1292" s="206"/>
      <c r="K1292" s="206"/>
      <c r="L1292" s="211"/>
      <c r="M1292" s="212"/>
      <c r="N1292" s="213"/>
      <c r="O1292" s="213"/>
      <c r="P1292" s="213"/>
      <c r="Q1292" s="213"/>
      <c r="R1292" s="213"/>
      <c r="S1292" s="213"/>
      <c r="T1292" s="214"/>
      <c r="AT1292" s="215" t="s">
        <v>159</v>
      </c>
      <c r="AU1292" s="215" t="s">
        <v>87</v>
      </c>
      <c r="AV1292" s="14" t="s">
        <v>87</v>
      </c>
      <c r="AW1292" s="14" t="s">
        <v>37</v>
      </c>
      <c r="AX1292" s="14" t="s">
        <v>77</v>
      </c>
      <c r="AY1292" s="215" t="s">
        <v>144</v>
      </c>
    </row>
    <row r="1293" spans="1:65" s="14" customFormat="1" ht="11.25">
      <c r="B1293" s="205"/>
      <c r="C1293" s="206"/>
      <c r="D1293" s="196" t="s">
        <v>159</v>
      </c>
      <c r="E1293" s="207" t="s">
        <v>19</v>
      </c>
      <c r="F1293" s="208" t="s">
        <v>737</v>
      </c>
      <c r="G1293" s="206"/>
      <c r="H1293" s="209">
        <v>3.57</v>
      </c>
      <c r="I1293" s="210"/>
      <c r="J1293" s="206"/>
      <c r="K1293" s="206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159</v>
      </c>
      <c r="AU1293" s="215" t="s">
        <v>87</v>
      </c>
      <c r="AV1293" s="14" t="s">
        <v>87</v>
      </c>
      <c r="AW1293" s="14" t="s">
        <v>37</v>
      </c>
      <c r="AX1293" s="14" t="s">
        <v>77</v>
      </c>
      <c r="AY1293" s="215" t="s">
        <v>144</v>
      </c>
    </row>
    <row r="1294" spans="1:65" s="15" customFormat="1" ht="11.25">
      <c r="B1294" s="216"/>
      <c r="C1294" s="217"/>
      <c r="D1294" s="196" t="s">
        <v>159</v>
      </c>
      <c r="E1294" s="218" t="s">
        <v>19</v>
      </c>
      <c r="F1294" s="219" t="s">
        <v>165</v>
      </c>
      <c r="G1294" s="217"/>
      <c r="H1294" s="220">
        <v>75.539999999999992</v>
      </c>
      <c r="I1294" s="221"/>
      <c r="J1294" s="217"/>
      <c r="K1294" s="217"/>
      <c r="L1294" s="222"/>
      <c r="M1294" s="223"/>
      <c r="N1294" s="224"/>
      <c r="O1294" s="224"/>
      <c r="P1294" s="224"/>
      <c r="Q1294" s="224"/>
      <c r="R1294" s="224"/>
      <c r="S1294" s="224"/>
      <c r="T1294" s="225"/>
      <c r="AT1294" s="226" t="s">
        <v>159</v>
      </c>
      <c r="AU1294" s="226" t="s">
        <v>87</v>
      </c>
      <c r="AV1294" s="15" t="s">
        <v>155</v>
      </c>
      <c r="AW1294" s="15" t="s">
        <v>37</v>
      </c>
      <c r="AX1294" s="15" t="s">
        <v>77</v>
      </c>
      <c r="AY1294" s="226" t="s">
        <v>144</v>
      </c>
    </row>
    <row r="1295" spans="1:65" s="16" customFormat="1" ht="11.25">
      <c r="B1295" s="227"/>
      <c r="C1295" s="228"/>
      <c r="D1295" s="196" t="s">
        <v>159</v>
      </c>
      <c r="E1295" s="229" t="s">
        <v>19</v>
      </c>
      <c r="F1295" s="230" t="s">
        <v>275</v>
      </c>
      <c r="G1295" s="228"/>
      <c r="H1295" s="231">
        <v>375.10999999999979</v>
      </c>
      <c r="I1295" s="232"/>
      <c r="J1295" s="228"/>
      <c r="K1295" s="228"/>
      <c r="L1295" s="233"/>
      <c r="M1295" s="234"/>
      <c r="N1295" s="235"/>
      <c r="O1295" s="235"/>
      <c r="P1295" s="235"/>
      <c r="Q1295" s="235"/>
      <c r="R1295" s="235"/>
      <c r="S1295" s="235"/>
      <c r="T1295" s="236"/>
      <c r="AT1295" s="237" t="s">
        <v>159</v>
      </c>
      <c r="AU1295" s="237" t="s">
        <v>87</v>
      </c>
      <c r="AV1295" s="16" t="s">
        <v>154</v>
      </c>
      <c r="AW1295" s="16" t="s">
        <v>37</v>
      </c>
      <c r="AX1295" s="16" t="s">
        <v>85</v>
      </c>
      <c r="AY1295" s="237" t="s">
        <v>144</v>
      </c>
    </row>
    <row r="1296" spans="1:65" s="2" customFormat="1" ht="62.65" customHeight="1">
      <c r="A1296" s="37"/>
      <c r="B1296" s="38"/>
      <c r="C1296" s="176" t="s">
        <v>756</v>
      </c>
      <c r="D1296" s="176" t="s">
        <v>149</v>
      </c>
      <c r="E1296" s="177" t="s">
        <v>757</v>
      </c>
      <c r="F1296" s="178" t="s">
        <v>758</v>
      </c>
      <c r="G1296" s="179" t="s">
        <v>152</v>
      </c>
      <c r="H1296" s="180">
        <v>65.204999999999998</v>
      </c>
      <c r="I1296" s="181"/>
      <c r="J1296" s="182">
        <f>ROUND(I1296*H1296,2)</f>
        <v>0</v>
      </c>
      <c r="K1296" s="178" t="s">
        <v>153</v>
      </c>
      <c r="L1296" s="42"/>
      <c r="M1296" s="183" t="s">
        <v>19</v>
      </c>
      <c r="N1296" s="184" t="s">
        <v>48</v>
      </c>
      <c r="O1296" s="67"/>
      <c r="P1296" s="185">
        <f>O1296*H1296</f>
        <v>0</v>
      </c>
      <c r="Q1296" s="185">
        <v>2.964E-2</v>
      </c>
      <c r="R1296" s="185">
        <f>Q1296*H1296</f>
        <v>1.9326762</v>
      </c>
      <c r="S1296" s="185">
        <v>0</v>
      </c>
      <c r="T1296" s="186">
        <f>S1296*H1296</f>
        <v>0</v>
      </c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R1296" s="187" t="s">
        <v>556</v>
      </c>
      <c r="AT1296" s="187" t="s">
        <v>149</v>
      </c>
      <c r="AU1296" s="187" t="s">
        <v>87</v>
      </c>
      <c r="AY1296" s="20" t="s">
        <v>144</v>
      </c>
      <c r="BE1296" s="188">
        <f>IF(N1296="základní",J1296,0)</f>
        <v>0</v>
      </c>
      <c r="BF1296" s="188">
        <f>IF(N1296="snížená",J1296,0)</f>
        <v>0</v>
      </c>
      <c r="BG1296" s="188">
        <f>IF(N1296="zákl. přenesená",J1296,0)</f>
        <v>0</v>
      </c>
      <c r="BH1296" s="188">
        <f>IF(N1296="sníž. přenesená",J1296,0)</f>
        <v>0</v>
      </c>
      <c r="BI1296" s="188">
        <f>IF(N1296="nulová",J1296,0)</f>
        <v>0</v>
      </c>
      <c r="BJ1296" s="20" t="s">
        <v>85</v>
      </c>
      <c r="BK1296" s="188">
        <f>ROUND(I1296*H1296,2)</f>
        <v>0</v>
      </c>
      <c r="BL1296" s="20" t="s">
        <v>556</v>
      </c>
      <c r="BM1296" s="187" t="s">
        <v>759</v>
      </c>
    </row>
    <row r="1297" spans="1:51" s="2" customFormat="1" ht="11.25">
      <c r="A1297" s="37"/>
      <c r="B1297" s="38"/>
      <c r="C1297" s="39"/>
      <c r="D1297" s="189" t="s">
        <v>157</v>
      </c>
      <c r="E1297" s="39"/>
      <c r="F1297" s="190" t="s">
        <v>760</v>
      </c>
      <c r="G1297" s="39"/>
      <c r="H1297" s="39"/>
      <c r="I1297" s="191"/>
      <c r="J1297" s="39"/>
      <c r="K1297" s="39"/>
      <c r="L1297" s="42"/>
      <c r="M1297" s="192"/>
      <c r="N1297" s="193"/>
      <c r="O1297" s="67"/>
      <c r="P1297" s="67"/>
      <c r="Q1297" s="67"/>
      <c r="R1297" s="67"/>
      <c r="S1297" s="67"/>
      <c r="T1297" s="68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T1297" s="20" t="s">
        <v>157</v>
      </c>
      <c r="AU1297" s="20" t="s">
        <v>87</v>
      </c>
    </row>
    <row r="1298" spans="1:51" s="13" customFormat="1" ht="11.25">
      <c r="B1298" s="194"/>
      <c r="C1298" s="195"/>
      <c r="D1298" s="196" t="s">
        <v>159</v>
      </c>
      <c r="E1298" s="197" t="s">
        <v>19</v>
      </c>
      <c r="F1298" s="198" t="s">
        <v>160</v>
      </c>
      <c r="G1298" s="195"/>
      <c r="H1298" s="197" t="s">
        <v>19</v>
      </c>
      <c r="I1298" s="199"/>
      <c r="J1298" s="195"/>
      <c r="K1298" s="195"/>
      <c r="L1298" s="200"/>
      <c r="M1298" s="201"/>
      <c r="N1298" s="202"/>
      <c r="O1298" s="202"/>
      <c r="P1298" s="202"/>
      <c r="Q1298" s="202"/>
      <c r="R1298" s="202"/>
      <c r="S1298" s="202"/>
      <c r="T1298" s="203"/>
      <c r="AT1298" s="204" t="s">
        <v>159</v>
      </c>
      <c r="AU1298" s="204" t="s">
        <v>87</v>
      </c>
      <c r="AV1298" s="13" t="s">
        <v>85</v>
      </c>
      <c r="AW1298" s="13" t="s">
        <v>37</v>
      </c>
      <c r="AX1298" s="13" t="s">
        <v>77</v>
      </c>
      <c r="AY1298" s="204" t="s">
        <v>144</v>
      </c>
    </row>
    <row r="1299" spans="1:51" s="14" customFormat="1" ht="11.25">
      <c r="B1299" s="205"/>
      <c r="C1299" s="206"/>
      <c r="D1299" s="196" t="s">
        <v>159</v>
      </c>
      <c r="E1299" s="207" t="s">
        <v>19</v>
      </c>
      <c r="F1299" s="208" t="s">
        <v>761</v>
      </c>
      <c r="G1299" s="206"/>
      <c r="H1299" s="209">
        <v>1.125</v>
      </c>
      <c r="I1299" s="210"/>
      <c r="J1299" s="206"/>
      <c r="K1299" s="206"/>
      <c r="L1299" s="211"/>
      <c r="M1299" s="212"/>
      <c r="N1299" s="213"/>
      <c r="O1299" s="213"/>
      <c r="P1299" s="213"/>
      <c r="Q1299" s="213"/>
      <c r="R1299" s="213"/>
      <c r="S1299" s="213"/>
      <c r="T1299" s="214"/>
      <c r="AT1299" s="215" t="s">
        <v>159</v>
      </c>
      <c r="AU1299" s="215" t="s">
        <v>87</v>
      </c>
      <c r="AV1299" s="14" t="s">
        <v>87</v>
      </c>
      <c r="AW1299" s="14" t="s">
        <v>37</v>
      </c>
      <c r="AX1299" s="14" t="s">
        <v>77</v>
      </c>
      <c r="AY1299" s="215" t="s">
        <v>144</v>
      </c>
    </row>
    <row r="1300" spans="1:51" s="14" customFormat="1" ht="11.25">
      <c r="B1300" s="205"/>
      <c r="C1300" s="206"/>
      <c r="D1300" s="196" t="s">
        <v>159</v>
      </c>
      <c r="E1300" s="207" t="s">
        <v>19</v>
      </c>
      <c r="F1300" s="208" t="s">
        <v>762</v>
      </c>
      <c r="G1300" s="206"/>
      <c r="H1300" s="209">
        <v>1.53</v>
      </c>
      <c r="I1300" s="210"/>
      <c r="J1300" s="206"/>
      <c r="K1300" s="206"/>
      <c r="L1300" s="211"/>
      <c r="M1300" s="212"/>
      <c r="N1300" s="213"/>
      <c r="O1300" s="213"/>
      <c r="P1300" s="213"/>
      <c r="Q1300" s="213"/>
      <c r="R1300" s="213"/>
      <c r="S1300" s="213"/>
      <c r="T1300" s="214"/>
      <c r="AT1300" s="215" t="s">
        <v>159</v>
      </c>
      <c r="AU1300" s="215" t="s">
        <v>87</v>
      </c>
      <c r="AV1300" s="14" t="s">
        <v>87</v>
      </c>
      <c r="AW1300" s="14" t="s">
        <v>37</v>
      </c>
      <c r="AX1300" s="14" t="s">
        <v>77</v>
      </c>
      <c r="AY1300" s="215" t="s">
        <v>144</v>
      </c>
    </row>
    <row r="1301" spans="1:51" s="15" customFormat="1" ht="11.25">
      <c r="B1301" s="216"/>
      <c r="C1301" s="217"/>
      <c r="D1301" s="196" t="s">
        <v>159</v>
      </c>
      <c r="E1301" s="218" t="s">
        <v>19</v>
      </c>
      <c r="F1301" s="219" t="s">
        <v>165</v>
      </c>
      <c r="G1301" s="217"/>
      <c r="H1301" s="220">
        <v>2.6550000000000002</v>
      </c>
      <c r="I1301" s="221"/>
      <c r="J1301" s="217"/>
      <c r="K1301" s="217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159</v>
      </c>
      <c r="AU1301" s="226" t="s">
        <v>87</v>
      </c>
      <c r="AV1301" s="15" t="s">
        <v>155</v>
      </c>
      <c r="AW1301" s="15" t="s">
        <v>37</v>
      </c>
      <c r="AX1301" s="15" t="s">
        <v>77</v>
      </c>
      <c r="AY1301" s="226" t="s">
        <v>144</v>
      </c>
    </row>
    <row r="1302" spans="1:51" s="13" customFormat="1" ht="11.25">
      <c r="B1302" s="194"/>
      <c r="C1302" s="195"/>
      <c r="D1302" s="196" t="s">
        <v>159</v>
      </c>
      <c r="E1302" s="197" t="s">
        <v>19</v>
      </c>
      <c r="F1302" s="198" t="s">
        <v>166</v>
      </c>
      <c r="G1302" s="195"/>
      <c r="H1302" s="197" t="s">
        <v>19</v>
      </c>
      <c r="I1302" s="199"/>
      <c r="J1302" s="195"/>
      <c r="K1302" s="195"/>
      <c r="L1302" s="200"/>
      <c r="M1302" s="201"/>
      <c r="N1302" s="202"/>
      <c r="O1302" s="202"/>
      <c r="P1302" s="202"/>
      <c r="Q1302" s="202"/>
      <c r="R1302" s="202"/>
      <c r="S1302" s="202"/>
      <c r="T1302" s="203"/>
      <c r="AT1302" s="204" t="s">
        <v>159</v>
      </c>
      <c r="AU1302" s="204" t="s">
        <v>87</v>
      </c>
      <c r="AV1302" s="13" t="s">
        <v>85</v>
      </c>
      <c r="AW1302" s="13" t="s">
        <v>37</v>
      </c>
      <c r="AX1302" s="13" t="s">
        <v>77</v>
      </c>
      <c r="AY1302" s="204" t="s">
        <v>144</v>
      </c>
    </row>
    <row r="1303" spans="1:51" s="14" customFormat="1" ht="11.25">
      <c r="B1303" s="205"/>
      <c r="C1303" s="206"/>
      <c r="D1303" s="196" t="s">
        <v>159</v>
      </c>
      <c r="E1303" s="207" t="s">
        <v>19</v>
      </c>
      <c r="F1303" s="208" t="s">
        <v>763</v>
      </c>
      <c r="G1303" s="206"/>
      <c r="H1303" s="209">
        <v>1.125</v>
      </c>
      <c r="I1303" s="210"/>
      <c r="J1303" s="206"/>
      <c r="K1303" s="206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159</v>
      </c>
      <c r="AU1303" s="215" t="s">
        <v>87</v>
      </c>
      <c r="AV1303" s="14" t="s">
        <v>87</v>
      </c>
      <c r="AW1303" s="14" t="s">
        <v>37</v>
      </c>
      <c r="AX1303" s="14" t="s">
        <v>77</v>
      </c>
      <c r="AY1303" s="215" t="s">
        <v>144</v>
      </c>
    </row>
    <row r="1304" spans="1:51" s="14" customFormat="1" ht="11.25">
      <c r="B1304" s="205"/>
      <c r="C1304" s="206"/>
      <c r="D1304" s="196" t="s">
        <v>159</v>
      </c>
      <c r="E1304" s="207" t="s">
        <v>19</v>
      </c>
      <c r="F1304" s="208" t="s">
        <v>764</v>
      </c>
      <c r="G1304" s="206"/>
      <c r="H1304" s="209">
        <v>1.125</v>
      </c>
      <c r="I1304" s="210"/>
      <c r="J1304" s="206"/>
      <c r="K1304" s="206"/>
      <c r="L1304" s="211"/>
      <c r="M1304" s="212"/>
      <c r="N1304" s="213"/>
      <c r="O1304" s="213"/>
      <c r="P1304" s="213"/>
      <c r="Q1304" s="213"/>
      <c r="R1304" s="213"/>
      <c r="S1304" s="213"/>
      <c r="T1304" s="214"/>
      <c r="AT1304" s="215" t="s">
        <v>159</v>
      </c>
      <c r="AU1304" s="215" t="s">
        <v>87</v>
      </c>
      <c r="AV1304" s="14" t="s">
        <v>87</v>
      </c>
      <c r="AW1304" s="14" t="s">
        <v>37</v>
      </c>
      <c r="AX1304" s="14" t="s">
        <v>77</v>
      </c>
      <c r="AY1304" s="215" t="s">
        <v>144</v>
      </c>
    </row>
    <row r="1305" spans="1:51" s="14" customFormat="1" ht="11.25">
      <c r="B1305" s="205"/>
      <c r="C1305" s="206"/>
      <c r="D1305" s="196" t="s">
        <v>159</v>
      </c>
      <c r="E1305" s="207" t="s">
        <v>19</v>
      </c>
      <c r="F1305" s="208" t="s">
        <v>765</v>
      </c>
      <c r="G1305" s="206"/>
      <c r="H1305" s="209">
        <v>1.125</v>
      </c>
      <c r="I1305" s="210"/>
      <c r="J1305" s="206"/>
      <c r="K1305" s="206"/>
      <c r="L1305" s="211"/>
      <c r="M1305" s="212"/>
      <c r="N1305" s="213"/>
      <c r="O1305" s="213"/>
      <c r="P1305" s="213"/>
      <c r="Q1305" s="213"/>
      <c r="R1305" s="213"/>
      <c r="S1305" s="213"/>
      <c r="T1305" s="214"/>
      <c r="AT1305" s="215" t="s">
        <v>159</v>
      </c>
      <c r="AU1305" s="215" t="s">
        <v>87</v>
      </c>
      <c r="AV1305" s="14" t="s">
        <v>87</v>
      </c>
      <c r="AW1305" s="14" t="s">
        <v>37</v>
      </c>
      <c r="AX1305" s="14" t="s">
        <v>77</v>
      </c>
      <c r="AY1305" s="215" t="s">
        <v>144</v>
      </c>
    </row>
    <row r="1306" spans="1:51" s="14" customFormat="1" ht="11.25">
      <c r="B1306" s="205"/>
      <c r="C1306" s="206"/>
      <c r="D1306" s="196" t="s">
        <v>159</v>
      </c>
      <c r="E1306" s="207" t="s">
        <v>19</v>
      </c>
      <c r="F1306" s="208" t="s">
        <v>766</v>
      </c>
      <c r="G1306" s="206"/>
      <c r="H1306" s="209">
        <v>1.53</v>
      </c>
      <c r="I1306" s="210"/>
      <c r="J1306" s="206"/>
      <c r="K1306" s="206"/>
      <c r="L1306" s="211"/>
      <c r="M1306" s="212"/>
      <c r="N1306" s="213"/>
      <c r="O1306" s="213"/>
      <c r="P1306" s="213"/>
      <c r="Q1306" s="213"/>
      <c r="R1306" s="213"/>
      <c r="S1306" s="213"/>
      <c r="T1306" s="214"/>
      <c r="AT1306" s="215" t="s">
        <v>159</v>
      </c>
      <c r="AU1306" s="215" t="s">
        <v>87</v>
      </c>
      <c r="AV1306" s="14" t="s">
        <v>87</v>
      </c>
      <c r="AW1306" s="14" t="s">
        <v>37</v>
      </c>
      <c r="AX1306" s="14" t="s">
        <v>77</v>
      </c>
      <c r="AY1306" s="215" t="s">
        <v>144</v>
      </c>
    </row>
    <row r="1307" spans="1:51" s="14" customFormat="1" ht="11.25">
      <c r="B1307" s="205"/>
      <c r="C1307" s="206"/>
      <c r="D1307" s="196" t="s">
        <v>159</v>
      </c>
      <c r="E1307" s="207" t="s">
        <v>19</v>
      </c>
      <c r="F1307" s="208" t="s">
        <v>767</v>
      </c>
      <c r="G1307" s="206"/>
      <c r="H1307" s="209">
        <v>1.125</v>
      </c>
      <c r="I1307" s="210"/>
      <c r="J1307" s="206"/>
      <c r="K1307" s="206"/>
      <c r="L1307" s="211"/>
      <c r="M1307" s="212"/>
      <c r="N1307" s="213"/>
      <c r="O1307" s="213"/>
      <c r="P1307" s="213"/>
      <c r="Q1307" s="213"/>
      <c r="R1307" s="213"/>
      <c r="S1307" s="213"/>
      <c r="T1307" s="214"/>
      <c r="AT1307" s="215" t="s">
        <v>159</v>
      </c>
      <c r="AU1307" s="215" t="s">
        <v>87</v>
      </c>
      <c r="AV1307" s="14" t="s">
        <v>87</v>
      </c>
      <c r="AW1307" s="14" t="s">
        <v>37</v>
      </c>
      <c r="AX1307" s="14" t="s">
        <v>77</v>
      </c>
      <c r="AY1307" s="215" t="s">
        <v>144</v>
      </c>
    </row>
    <row r="1308" spans="1:51" s="14" customFormat="1" ht="11.25">
      <c r="B1308" s="205"/>
      <c r="C1308" s="206"/>
      <c r="D1308" s="196" t="s">
        <v>159</v>
      </c>
      <c r="E1308" s="207" t="s">
        <v>19</v>
      </c>
      <c r="F1308" s="208" t="s">
        <v>768</v>
      </c>
      <c r="G1308" s="206"/>
      <c r="H1308" s="209">
        <v>1.125</v>
      </c>
      <c r="I1308" s="210"/>
      <c r="J1308" s="206"/>
      <c r="K1308" s="206"/>
      <c r="L1308" s="211"/>
      <c r="M1308" s="212"/>
      <c r="N1308" s="213"/>
      <c r="O1308" s="213"/>
      <c r="P1308" s="213"/>
      <c r="Q1308" s="213"/>
      <c r="R1308" s="213"/>
      <c r="S1308" s="213"/>
      <c r="T1308" s="214"/>
      <c r="AT1308" s="215" t="s">
        <v>159</v>
      </c>
      <c r="AU1308" s="215" t="s">
        <v>87</v>
      </c>
      <c r="AV1308" s="14" t="s">
        <v>87</v>
      </c>
      <c r="AW1308" s="14" t="s">
        <v>37</v>
      </c>
      <c r="AX1308" s="14" t="s">
        <v>77</v>
      </c>
      <c r="AY1308" s="215" t="s">
        <v>144</v>
      </c>
    </row>
    <row r="1309" spans="1:51" s="14" customFormat="1" ht="11.25">
      <c r="B1309" s="205"/>
      <c r="C1309" s="206"/>
      <c r="D1309" s="196" t="s">
        <v>159</v>
      </c>
      <c r="E1309" s="207" t="s">
        <v>19</v>
      </c>
      <c r="F1309" s="208" t="s">
        <v>769</v>
      </c>
      <c r="G1309" s="206"/>
      <c r="H1309" s="209">
        <v>1.125</v>
      </c>
      <c r="I1309" s="210"/>
      <c r="J1309" s="206"/>
      <c r="K1309" s="206"/>
      <c r="L1309" s="211"/>
      <c r="M1309" s="212"/>
      <c r="N1309" s="213"/>
      <c r="O1309" s="213"/>
      <c r="P1309" s="213"/>
      <c r="Q1309" s="213"/>
      <c r="R1309" s="213"/>
      <c r="S1309" s="213"/>
      <c r="T1309" s="214"/>
      <c r="AT1309" s="215" t="s">
        <v>159</v>
      </c>
      <c r="AU1309" s="215" t="s">
        <v>87</v>
      </c>
      <c r="AV1309" s="14" t="s">
        <v>87</v>
      </c>
      <c r="AW1309" s="14" t="s">
        <v>37</v>
      </c>
      <c r="AX1309" s="14" t="s">
        <v>77</v>
      </c>
      <c r="AY1309" s="215" t="s">
        <v>144</v>
      </c>
    </row>
    <row r="1310" spans="1:51" s="14" customFormat="1" ht="11.25">
      <c r="B1310" s="205"/>
      <c r="C1310" s="206"/>
      <c r="D1310" s="196" t="s">
        <v>159</v>
      </c>
      <c r="E1310" s="207" t="s">
        <v>19</v>
      </c>
      <c r="F1310" s="208" t="s">
        <v>770</v>
      </c>
      <c r="G1310" s="206"/>
      <c r="H1310" s="209">
        <v>1.125</v>
      </c>
      <c r="I1310" s="210"/>
      <c r="J1310" s="206"/>
      <c r="K1310" s="206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159</v>
      </c>
      <c r="AU1310" s="215" t="s">
        <v>87</v>
      </c>
      <c r="AV1310" s="14" t="s">
        <v>87</v>
      </c>
      <c r="AW1310" s="14" t="s">
        <v>37</v>
      </c>
      <c r="AX1310" s="14" t="s">
        <v>77</v>
      </c>
      <c r="AY1310" s="215" t="s">
        <v>144</v>
      </c>
    </row>
    <row r="1311" spans="1:51" s="14" customFormat="1" ht="11.25">
      <c r="B1311" s="205"/>
      <c r="C1311" s="206"/>
      <c r="D1311" s="196" t="s">
        <v>159</v>
      </c>
      <c r="E1311" s="207" t="s">
        <v>19</v>
      </c>
      <c r="F1311" s="208" t="s">
        <v>771</v>
      </c>
      <c r="G1311" s="206"/>
      <c r="H1311" s="209">
        <v>1.53</v>
      </c>
      <c r="I1311" s="210"/>
      <c r="J1311" s="206"/>
      <c r="K1311" s="206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159</v>
      </c>
      <c r="AU1311" s="215" t="s">
        <v>87</v>
      </c>
      <c r="AV1311" s="14" t="s">
        <v>87</v>
      </c>
      <c r="AW1311" s="14" t="s">
        <v>37</v>
      </c>
      <c r="AX1311" s="14" t="s">
        <v>77</v>
      </c>
      <c r="AY1311" s="215" t="s">
        <v>144</v>
      </c>
    </row>
    <row r="1312" spans="1:51" s="14" customFormat="1" ht="11.25">
      <c r="B1312" s="205"/>
      <c r="C1312" s="206"/>
      <c r="D1312" s="196" t="s">
        <v>159</v>
      </c>
      <c r="E1312" s="207" t="s">
        <v>19</v>
      </c>
      <c r="F1312" s="208" t="s">
        <v>772</v>
      </c>
      <c r="G1312" s="206"/>
      <c r="H1312" s="209">
        <v>1.125</v>
      </c>
      <c r="I1312" s="210"/>
      <c r="J1312" s="206"/>
      <c r="K1312" s="206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159</v>
      </c>
      <c r="AU1312" s="215" t="s">
        <v>87</v>
      </c>
      <c r="AV1312" s="14" t="s">
        <v>87</v>
      </c>
      <c r="AW1312" s="14" t="s">
        <v>37</v>
      </c>
      <c r="AX1312" s="14" t="s">
        <v>77</v>
      </c>
      <c r="AY1312" s="215" t="s">
        <v>144</v>
      </c>
    </row>
    <row r="1313" spans="2:51" s="15" customFormat="1" ht="11.25">
      <c r="B1313" s="216"/>
      <c r="C1313" s="217"/>
      <c r="D1313" s="196" t="s">
        <v>159</v>
      </c>
      <c r="E1313" s="218" t="s">
        <v>19</v>
      </c>
      <c r="F1313" s="219" t="s">
        <v>165</v>
      </c>
      <c r="G1313" s="217"/>
      <c r="H1313" s="220">
        <v>12.06</v>
      </c>
      <c r="I1313" s="221"/>
      <c r="J1313" s="217"/>
      <c r="K1313" s="217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159</v>
      </c>
      <c r="AU1313" s="226" t="s">
        <v>87</v>
      </c>
      <c r="AV1313" s="15" t="s">
        <v>155</v>
      </c>
      <c r="AW1313" s="15" t="s">
        <v>37</v>
      </c>
      <c r="AX1313" s="15" t="s">
        <v>77</v>
      </c>
      <c r="AY1313" s="226" t="s">
        <v>144</v>
      </c>
    </row>
    <row r="1314" spans="2:51" s="13" customFormat="1" ht="11.25">
      <c r="B1314" s="194"/>
      <c r="C1314" s="195"/>
      <c r="D1314" s="196" t="s">
        <v>159</v>
      </c>
      <c r="E1314" s="197" t="s">
        <v>19</v>
      </c>
      <c r="F1314" s="198" t="s">
        <v>187</v>
      </c>
      <c r="G1314" s="195"/>
      <c r="H1314" s="197" t="s">
        <v>19</v>
      </c>
      <c r="I1314" s="199"/>
      <c r="J1314" s="195"/>
      <c r="K1314" s="195"/>
      <c r="L1314" s="200"/>
      <c r="M1314" s="201"/>
      <c r="N1314" s="202"/>
      <c r="O1314" s="202"/>
      <c r="P1314" s="202"/>
      <c r="Q1314" s="202"/>
      <c r="R1314" s="202"/>
      <c r="S1314" s="202"/>
      <c r="T1314" s="203"/>
      <c r="AT1314" s="204" t="s">
        <v>159</v>
      </c>
      <c r="AU1314" s="204" t="s">
        <v>87</v>
      </c>
      <c r="AV1314" s="13" t="s">
        <v>85</v>
      </c>
      <c r="AW1314" s="13" t="s">
        <v>37</v>
      </c>
      <c r="AX1314" s="13" t="s">
        <v>77</v>
      </c>
      <c r="AY1314" s="204" t="s">
        <v>144</v>
      </c>
    </row>
    <row r="1315" spans="2:51" s="14" customFormat="1" ht="11.25">
      <c r="B1315" s="205"/>
      <c r="C1315" s="206"/>
      <c r="D1315" s="196" t="s">
        <v>159</v>
      </c>
      <c r="E1315" s="207" t="s">
        <v>19</v>
      </c>
      <c r="F1315" s="208" t="s">
        <v>773</v>
      </c>
      <c r="G1315" s="206"/>
      <c r="H1315" s="209">
        <v>1.125</v>
      </c>
      <c r="I1315" s="210"/>
      <c r="J1315" s="206"/>
      <c r="K1315" s="206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159</v>
      </c>
      <c r="AU1315" s="215" t="s">
        <v>87</v>
      </c>
      <c r="AV1315" s="14" t="s">
        <v>87</v>
      </c>
      <c r="AW1315" s="14" t="s">
        <v>37</v>
      </c>
      <c r="AX1315" s="14" t="s">
        <v>77</v>
      </c>
      <c r="AY1315" s="215" t="s">
        <v>144</v>
      </c>
    </row>
    <row r="1316" spans="2:51" s="14" customFormat="1" ht="11.25">
      <c r="B1316" s="205"/>
      <c r="C1316" s="206"/>
      <c r="D1316" s="196" t="s">
        <v>159</v>
      </c>
      <c r="E1316" s="207" t="s">
        <v>19</v>
      </c>
      <c r="F1316" s="208" t="s">
        <v>774</v>
      </c>
      <c r="G1316" s="206"/>
      <c r="H1316" s="209">
        <v>1.125</v>
      </c>
      <c r="I1316" s="210"/>
      <c r="J1316" s="206"/>
      <c r="K1316" s="206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159</v>
      </c>
      <c r="AU1316" s="215" t="s">
        <v>87</v>
      </c>
      <c r="AV1316" s="14" t="s">
        <v>87</v>
      </c>
      <c r="AW1316" s="14" t="s">
        <v>37</v>
      </c>
      <c r="AX1316" s="14" t="s">
        <v>77</v>
      </c>
      <c r="AY1316" s="215" t="s">
        <v>144</v>
      </c>
    </row>
    <row r="1317" spans="2:51" s="14" customFormat="1" ht="11.25">
      <c r="B1317" s="205"/>
      <c r="C1317" s="206"/>
      <c r="D1317" s="196" t="s">
        <v>159</v>
      </c>
      <c r="E1317" s="207" t="s">
        <v>19</v>
      </c>
      <c r="F1317" s="208" t="s">
        <v>775</v>
      </c>
      <c r="G1317" s="206"/>
      <c r="H1317" s="209">
        <v>1.125</v>
      </c>
      <c r="I1317" s="210"/>
      <c r="J1317" s="206"/>
      <c r="K1317" s="206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159</v>
      </c>
      <c r="AU1317" s="215" t="s">
        <v>87</v>
      </c>
      <c r="AV1317" s="14" t="s">
        <v>87</v>
      </c>
      <c r="AW1317" s="14" t="s">
        <v>37</v>
      </c>
      <c r="AX1317" s="14" t="s">
        <v>77</v>
      </c>
      <c r="AY1317" s="215" t="s">
        <v>144</v>
      </c>
    </row>
    <row r="1318" spans="2:51" s="14" customFormat="1" ht="11.25">
      <c r="B1318" s="205"/>
      <c r="C1318" s="206"/>
      <c r="D1318" s="196" t="s">
        <v>159</v>
      </c>
      <c r="E1318" s="207" t="s">
        <v>19</v>
      </c>
      <c r="F1318" s="208" t="s">
        <v>776</v>
      </c>
      <c r="G1318" s="206"/>
      <c r="H1318" s="209">
        <v>1.53</v>
      </c>
      <c r="I1318" s="210"/>
      <c r="J1318" s="206"/>
      <c r="K1318" s="206"/>
      <c r="L1318" s="211"/>
      <c r="M1318" s="212"/>
      <c r="N1318" s="213"/>
      <c r="O1318" s="213"/>
      <c r="P1318" s="213"/>
      <c r="Q1318" s="213"/>
      <c r="R1318" s="213"/>
      <c r="S1318" s="213"/>
      <c r="T1318" s="214"/>
      <c r="AT1318" s="215" t="s">
        <v>159</v>
      </c>
      <c r="AU1318" s="215" t="s">
        <v>87</v>
      </c>
      <c r="AV1318" s="14" t="s">
        <v>87</v>
      </c>
      <c r="AW1318" s="14" t="s">
        <v>37</v>
      </c>
      <c r="AX1318" s="14" t="s">
        <v>77</v>
      </c>
      <c r="AY1318" s="215" t="s">
        <v>144</v>
      </c>
    </row>
    <row r="1319" spans="2:51" s="14" customFormat="1" ht="11.25">
      <c r="B1319" s="205"/>
      <c r="C1319" s="206"/>
      <c r="D1319" s="196" t="s">
        <v>159</v>
      </c>
      <c r="E1319" s="207" t="s">
        <v>19</v>
      </c>
      <c r="F1319" s="208" t="s">
        <v>777</v>
      </c>
      <c r="G1319" s="206"/>
      <c r="H1319" s="209">
        <v>1.125</v>
      </c>
      <c r="I1319" s="210"/>
      <c r="J1319" s="206"/>
      <c r="K1319" s="206"/>
      <c r="L1319" s="211"/>
      <c r="M1319" s="212"/>
      <c r="N1319" s="213"/>
      <c r="O1319" s="213"/>
      <c r="P1319" s="213"/>
      <c r="Q1319" s="213"/>
      <c r="R1319" s="213"/>
      <c r="S1319" s="213"/>
      <c r="T1319" s="214"/>
      <c r="AT1319" s="215" t="s">
        <v>159</v>
      </c>
      <c r="AU1319" s="215" t="s">
        <v>87</v>
      </c>
      <c r="AV1319" s="14" t="s">
        <v>87</v>
      </c>
      <c r="AW1319" s="14" t="s">
        <v>37</v>
      </c>
      <c r="AX1319" s="14" t="s">
        <v>77</v>
      </c>
      <c r="AY1319" s="215" t="s">
        <v>144</v>
      </c>
    </row>
    <row r="1320" spans="2:51" s="14" customFormat="1" ht="11.25">
      <c r="B1320" s="205"/>
      <c r="C1320" s="206"/>
      <c r="D1320" s="196" t="s">
        <v>159</v>
      </c>
      <c r="E1320" s="207" t="s">
        <v>19</v>
      </c>
      <c r="F1320" s="208" t="s">
        <v>778</v>
      </c>
      <c r="G1320" s="206"/>
      <c r="H1320" s="209">
        <v>1.125</v>
      </c>
      <c r="I1320" s="210"/>
      <c r="J1320" s="206"/>
      <c r="K1320" s="206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159</v>
      </c>
      <c r="AU1320" s="215" t="s">
        <v>87</v>
      </c>
      <c r="AV1320" s="14" t="s">
        <v>87</v>
      </c>
      <c r="AW1320" s="14" t="s">
        <v>37</v>
      </c>
      <c r="AX1320" s="14" t="s">
        <v>77</v>
      </c>
      <c r="AY1320" s="215" t="s">
        <v>144</v>
      </c>
    </row>
    <row r="1321" spans="2:51" s="14" customFormat="1" ht="11.25">
      <c r="B1321" s="205"/>
      <c r="C1321" s="206"/>
      <c r="D1321" s="196" t="s">
        <v>159</v>
      </c>
      <c r="E1321" s="207" t="s">
        <v>19</v>
      </c>
      <c r="F1321" s="208" t="s">
        <v>779</v>
      </c>
      <c r="G1321" s="206"/>
      <c r="H1321" s="209">
        <v>1.125</v>
      </c>
      <c r="I1321" s="210"/>
      <c r="J1321" s="206"/>
      <c r="K1321" s="206"/>
      <c r="L1321" s="211"/>
      <c r="M1321" s="212"/>
      <c r="N1321" s="213"/>
      <c r="O1321" s="213"/>
      <c r="P1321" s="213"/>
      <c r="Q1321" s="213"/>
      <c r="R1321" s="213"/>
      <c r="S1321" s="213"/>
      <c r="T1321" s="214"/>
      <c r="AT1321" s="215" t="s">
        <v>159</v>
      </c>
      <c r="AU1321" s="215" t="s">
        <v>87</v>
      </c>
      <c r="AV1321" s="14" t="s">
        <v>87</v>
      </c>
      <c r="AW1321" s="14" t="s">
        <v>37</v>
      </c>
      <c r="AX1321" s="14" t="s">
        <v>77</v>
      </c>
      <c r="AY1321" s="215" t="s">
        <v>144</v>
      </c>
    </row>
    <row r="1322" spans="2:51" s="14" customFormat="1" ht="11.25">
      <c r="B1322" s="205"/>
      <c r="C1322" s="206"/>
      <c r="D1322" s="196" t="s">
        <v>159</v>
      </c>
      <c r="E1322" s="207" t="s">
        <v>19</v>
      </c>
      <c r="F1322" s="208" t="s">
        <v>780</v>
      </c>
      <c r="G1322" s="206"/>
      <c r="H1322" s="209">
        <v>1.125</v>
      </c>
      <c r="I1322" s="210"/>
      <c r="J1322" s="206"/>
      <c r="K1322" s="206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159</v>
      </c>
      <c r="AU1322" s="215" t="s">
        <v>87</v>
      </c>
      <c r="AV1322" s="14" t="s">
        <v>87</v>
      </c>
      <c r="AW1322" s="14" t="s">
        <v>37</v>
      </c>
      <c r="AX1322" s="14" t="s">
        <v>77</v>
      </c>
      <c r="AY1322" s="215" t="s">
        <v>144</v>
      </c>
    </row>
    <row r="1323" spans="2:51" s="14" customFormat="1" ht="11.25">
      <c r="B1323" s="205"/>
      <c r="C1323" s="206"/>
      <c r="D1323" s="196" t="s">
        <v>159</v>
      </c>
      <c r="E1323" s="207" t="s">
        <v>19</v>
      </c>
      <c r="F1323" s="208" t="s">
        <v>781</v>
      </c>
      <c r="G1323" s="206"/>
      <c r="H1323" s="209">
        <v>1.53</v>
      </c>
      <c r="I1323" s="210"/>
      <c r="J1323" s="206"/>
      <c r="K1323" s="206"/>
      <c r="L1323" s="211"/>
      <c r="M1323" s="212"/>
      <c r="N1323" s="213"/>
      <c r="O1323" s="213"/>
      <c r="P1323" s="213"/>
      <c r="Q1323" s="213"/>
      <c r="R1323" s="213"/>
      <c r="S1323" s="213"/>
      <c r="T1323" s="214"/>
      <c r="AT1323" s="215" t="s">
        <v>159</v>
      </c>
      <c r="AU1323" s="215" t="s">
        <v>87</v>
      </c>
      <c r="AV1323" s="14" t="s">
        <v>87</v>
      </c>
      <c r="AW1323" s="14" t="s">
        <v>37</v>
      </c>
      <c r="AX1323" s="14" t="s">
        <v>77</v>
      </c>
      <c r="AY1323" s="215" t="s">
        <v>144</v>
      </c>
    </row>
    <row r="1324" spans="2:51" s="14" customFormat="1" ht="11.25">
      <c r="B1324" s="205"/>
      <c r="C1324" s="206"/>
      <c r="D1324" s="196" t="s">
        <v>159</v>
      </c>
      <c r="E1324" s="207" t="s">
        <v>19</v>
      </c>
      <c r="F1324" s="208" t="s">
        <v>782</v>
      </c>
      <c r="G1324" s="206"/>
      <c r="H1324" s="209">
        <v>1.125</v>
      </c>
      <c r="I1324" s="210"/>
      <c r="J1324" s="206"/>
      <c r="K1324" s="206"/>
      <c r="L1324" s="211"/>
      <c r="M1324" s="212"/>
      <c r="N1324" s="213"/>
      <c r="O1324" s="213"/>
      <c r="P1324" s="213"/>
      <c r="Q1324" s="213"/>
      <c r="R1324" s="213"/>
      <c r="S1324" s="213"/>
      <c r="T1324" s="214"/>
      <c r="AT1324" s="215" t="s">
        <v>159</v>
      </c>
      <c r="AU1324" s="215" t="s">
        <v>87</v>
      </c>
      <c r="AV1324" s="14" t="s">
        <v>87</v>
      </c>
      <c r="AW1324" s="14" t="s">
        <v>37</v>
      </c>
      <c r="AX1324" s="14" t="s">
        <v>77</v>
      </c>
      <c r="AY1324" s="215" t="s">
        <v>144</v>
      </c>
    </row>
    <row r="1325" spans="2:51" s="15" customFormat="1" ht="11.25">
      <c r="B1325" s="216"/>
      <c r="C1325" s="217"/>
      <c r="D1325" s="196" t="s">
        <v>159</v>
      </c>
      <c r="E1325" s="218" t="s">
        <v>19</v>
      </c>
      <c r="F1325" s="219" t="s">
        <v>165</v>
      </c>
      <c r="G1325" s="217"/>
      <c r="H1325" s="220">
        <v>12.06</v>
      </c>
      <c r="I1325" s="221"/>
      <c r="J1325" s="217"/>
      <c r="K1325" s="217"/>
      <c r="L1325" s="222"/>
      <c r="M1325" s="223"/>
      <c r="N1325" s="224"/>
      <c r="O1325" s="224"/>
      <c r="P1325" s="224"/>
      <c r="Q1325" s="224"/>
      <c r="R1325" s="224"/>
      <c r="S1325" s="224"/>
      <c r="T1325" s="225"/>
      <c r="AT1325" s="226" t="s">
        <v>159</v>
      </c>
      <c r="AU1325" s="226" t="s">
        <v>87</v>
      </c>
      <c r="AV1325" s="15" t="s">
        <v>155</v>
      </c>
      <c r="AW1325" s="15" t="s">
        <v>37</v>
      </c>
      <c r="AX1325" s="15" t="s">
        <v>77</v>
      </c>
      <c r="AY1325" s="226" t="s">
        <v>144</v>
      </c>
    </row>
    <row r="1326" spans="2:51" s="13" customFormat="1" ht="11.25">
      <c r="B1326" s="194"/>
      <c r="C1326" s="195"/>
      <c r="D1326" s="196" t="s">
        <v>159</v>
      </c>
      <c r="E1326" s="197" t="s">
        <v>19</v>
      </c>
      <c r="F1326" s="198" t="s">
        <v>208</v>
      </c>
      <c r="G1326" s="195"/>
      <c r="H1326" s="197" t="s">
        <v>19</v>
      </c>
      <c r="I1326" s="199"/>
      <c r="J1326" s="195"/>
      <c r="K1326" s="195"/>
      <c r="L1326" s="200"/>
      <c r="M1326" s="201"/>
      <c r="N1326" s="202"/>
      <c r="O1326" s="202"/>
      <c r="P1326" s="202"/>
      <c r="Q1326" s="202"/>
      <c r="R1326" s="202"/>
      <c r="S1326" s="202"/>
      <c r="T1326" s="203"/>
      <c r="AT1326" s="204" t="s">
        <v>159</v>
      </c>
      <c r="AU1326" s="204" t="s">
        <v>87</v>
      </c>
      <c r="AV1326" s="13" t="s">
        <v>85</v>
      </c>
      <c r="AW1326" s="13" t="s">
        <v>37</v>
      </c>
      <c r="AX1326" s="13" t="s">
        <v>77</v>
      </c>
      <c r="AY1326" s="204" t="s">
        <v>144</v>
      </c>
    </row>
    <row r="1327" spans="2:51" s="14" customFormat="1" ht="11.25">
      <c r="B1327" s="205"/>
      <c r="C1327" s="206"/>
      <c r="D1327" s="196" t="s">
        <v>159</v>
      </c>
      <c r="E1327" s="207" t="s">
        <v>19</v>
      </c>
      <c r="F1327" s="208" t="s">
        <v>783</v>
      </c>
      <c r="G1327" s="206"/>
      <c r="H1327" s="209">
        <v>1.125</v>
      </c>
      <c r="I1327" s="210"/>
      <c r="J1327" s="206"/>
      <c r="K1327" s="206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159</v>
      </c>
      <c r="AU1327" s="215" t="s">
        <v>87</v>
      </c>
      <c r="AV1327" s="14" t="s">
        <v>87</v>
      </c>
      <c r="AW1327" s="14" t="s">
        <v>37</v>
      </c>
      <c r="AX1327" s="14" t="s">
        <v>77</v>
      </c>
      <c r="AY1327" s="215" t="s">
        <v>144</v>
      </c>
    </row>
    <row r="1328" spans="2:51" s="14" customFormat="1" ht="11.25">
      <c r="B1328" s="205"/>
      <c r="C1328" s="206"/>
      <c r="D1328" s="196" t="s">
        <v>159</v>
      </c>
      <c r="E1328" s="207" t="s">
        <v>19</v>
      </c>
      <c r="F1328" s="208" t="s">
        <v>784</v>
      </c>
      <c r="G1328" s="206"/>
      <c r="H1328" s="209">
        <v>1.125</v>
      </c>
      <c r="I1328" s="210"/>
      <c r="J1328" s="206"/>
      <c r="K1328" s="206"/>
      <c r="L1328" s="211"/>
      <c r="M1328" s="212"/>
      <c r="N1328" s="213"/>
      <c r="O1328" s="213"/>
      <c r="P1328" s="213"/>
      <c r="Q1328" s="213"/>
      <c r="R1328" s="213"/>
      <c r="S1328" s="213"/>
      <c r="T1328" s="214"/>
      <c r="AT1328" s="215" t="s">
        <v>159</v>
      </c>
      <c r="AU1328" s="215" t="s">
        <v>87</v>
      </c>
      <c r="AV1328" s="14" t="s">
        <v>87</v>
      </c>
      <c r="AW1328" s="14" t="s">
        <v>37</v>
      </c>
      <c r="AX1328" s="14" t="s">
        <v>77</v>
      </c>
      <c r="AY1328" s="215" t="s">
        <v>144</v>
      </c>
    </row>
    <row r="1329" spans="2:51" s="14" customFormat="1" ht="11.25">
      <c r="B1329" s="205"/>
      <c r="C1329" s="206"/>
      <c r="D1329" s="196" t="s">
        <v>159</v>
      </c>
      <c r="E1329" s="207" t="s">
        <v>19</v>
      </c>
      <c r="F1329" s="208" t="s">
        <v>785</v>
      </c>
      <c r="G1329" s="206"/>
      <c r="H1329" s="209">
        <v>1.125</v>
      </c>
      <c r="I1329" s="210"/>
      <c r="J1329" s="206"/>
      <c r="K1329" s="206"/>
      <c r="L1329" s="211"/>
      <c r="M1329" s="212"/>
      <c r="N1329" s="213"/>
      <c r="O1329" s="213"/>
      <c r="P1329" s="213"/>
      <c r="Q1329" s="213"/>
      <c r="R1329" s="213"/>
      <c r="S1329" s="213"/>
      <c r="T1329" s="214"/>
      <c r="AT1329" s="215" t="s">
        <v>159</v>
      </c>
      <c r="AU1329" s="215" t="s">
        <v>87</v>
      </c>
      <c r="AV1329" s="14" t="s">
        <v>87</v>
      </c>
      <c r="AW1329" s="14" t="s">
        <v>37</v>
      </c>
      <c r="AX1329" s="14" t="s">
        <v>77</v>
      </c>
      <c r="AY1329" s="215" t="s">
        <v>144</v>
      </c>
    </row>
    <row r="1330" spans="2:51" s="14" customFormat="1" ht="11.25">
      <c r="B1330" s="205"/>
      <c r="C1330" s="206"/>
      <c r="D1330" s="196" t="s">
        <v>159</v>
      </c>
      <c r="E1330" s="207" t="s">
        <v>19</v>
      </c>
      <c r="F1330" s="208" t="s">
        <v>786</v>
      </c>
      <c r="G1330" s="206"/>
      <c r="H1330" s="209">
        <v>1.53</v>
      </c>
      <c r="I1330" s="210"/>
      <c r="J1330" s="206"/>
      <c r="K1330" s="206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159</v>
      </c>
      <c r="AU1330" s="215" t="s">
        <v>87</v>
      </c>
      <c r="AV1330" s="14" t="s">
        <v>87</v>
      </c>
      <c r="AW1330" s="14" t="s">
        <v>37</v>
      </c>
      <c r="AX1330" s="14" t="s">
        <v>77</v>
      </c>
      <c r="AY1330" s="215" t="s">
        <v>144</v>
      </c>
    </row>
    <row r="1331" spans="2:51" s="14" customFormat="1" ht="11.25">
      <c r="B1331" s="205"/>
      <c r="C1331" s="206"/>
      <c r="D1331" s="196" t="s">
        <v>159</v>
      </c>
      <c r="E1331" s="207" t="s">
        <v>19</v>
      </c>
      <c r="F1331" s="208" t="s">
        <v>787</v>
      </c>
      <c r="G1331" s="206"/>
      <c r="H1331" s="209">
        <v>1.125</v>
      </c>
      <c r="I1331" s="210"/>
      <c r="J1331" s="206"/>
      <c r="K1331" s="206"/>
      <c r="L1331" s="211"/>
      <c r="M1331" s="212"/>
      <c r="N1331" s="213"/>
      <c r="O1331" s="213"/>
      <c r="P1331" s="213"/>
      <c r="Q1331" s="213"/>
      <c r="R1331" s="213"/>
      <c r="S1331" s="213"/>
      <c r="T1331" s="214"/>
      <c r="AT1331" s="215" t="s">
        <v>159</v>
      </c>
      <c r="AU1331" s="215" t="s">
        <v>87</v>
      </c>
      <c r="AV1331" s="14" t="s">
        <v>87</v>
      </c>
      <c r="AW1331" s="14" t="s">
        <v>37</v>
      </c>
      <c r="AX1331" s="14" t="s">
        <v>77</v>
      </c>
      <c r="AY1331" s="215" t="s">
        <v>144</v>
      </c>
    </row>
    <row r="1332" spans="2:51" s="14" customFormat="1" ht="11.25">
      <c r="B1332" s="205"/>
      <c r="C1332" s="206"/>
      <c r="D1332" s="196" t="s">
        <v>159</v>
      </c>
      <c r="E1332" s="207" t="s">
        <v>19</v>
      </c>
      <c r="F1332" s="208" t="s">
        <v>788</v>
      </c>
      <c r="G1332" s="206"/>
      <c r="H1332" s="209">
        <v>1.125</v>
      </c>
      <c r="I1332" s="210"/>
      <c r="J1332" s="206"/>
      <c r="K1332" s="206"/>
      <c r="L1332" s="211"/>
      <c r="M1332" s="212"/>
      <c r="N1332" s="213"/>
      <c r="O1332" s="213"/>
      <c r="P1332" s="213"/>
      <c r="Q1332" s="213"/>
      <c r="R1332" s="213"/>
      <c r="S1332" s="213"/>
      <c r="T1332" s="214"/>
      <c r="AT1332" s="215" t="s">
        <v>159</v>
      </c>
      <c r="AU1332" s="215" t="s">
        <v>87</v>
      </c>
      <c r="AV1332" s="14" t="s">
        <v>87</v>
      </c>
      <c r="AW1332" s="14" t="s">
        <v>37</v>
      </c>
      <c r="AX1332" s="14" t="s">
        <v>77</v>
      </c>
      <c r="AY1332" s="215" t="s">
        <v>144</v>
      </c>
    </row>
    <row r="1333" spans="2:51" s="14" customFormat="1" ht="11.25">
      <c r="B1333" s="205"/>
      <c r="C1333" s="206"/>
      <c r="D1333" s="196" t="s">
        <v>159</v>
      </c>
      <c r="E1333" s="207" t="s">
        <v>19</v>
      </c>
      <c r="F1333" s="208" t="s">
        <v>789</v>
      </c>
      <c r="G1333" s="206"/>
      <c r="H1333" s="209">
        <v>1.125</v>
      </c>
      <c r="I1333" s="210"/>
      <c r="J1333" s="206"/>
      <c r="K1333" s="206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159</v>
      </c>
      <c r="AU1333" s="215" t="s">
        <v>87</v>
      </c>
      <c r="AV1333" s="14" t="s">
        <v>87</v>
      </c>
      <c r="AW1333" s="14" t="s">
        <v>37</v>
      </c>
      <c r="AX1333" s="14" t="s">
        <v>77</v>
      </c>
      <c r="AY1333" s="215" t="s">
        <v>144</v>
      </c>
    </row>
    <row r="1334" spans="2:51" s="14" customFormat="1" ht="11.25">
      <c r="B1334" s="205"/>
      <c r="C1334" s="206"/>
      <c r="D1334" s="196" t="s">
        <v>159</v>
      </c>
      <c r="E1334" s="207" t="s">
        <v>19</v>
      </c>
      <c r="F1334" s="208" t="s">
        <v>790</v>
      </c>
      <c r="G1334" s="206"/>
      <c r="H1334" s="209">
        <v>1.125</v>
      </c>
      <c r="I1334" s="210"/>
      <c r="J1334" s="206"/>
      <c r="K1334" s="206"/>
      <c r="L1334" s="211"/>
      <c r="M1334" s="212"/>
      <c r="N1334" s="213"/>
      <c r="O1334" s="213"/>
      <c r="P1334" s="213"/>
      <c r="Q1334" s="213"/>
      <c r="R1334" s="213"/>
      <c r="S1334" s="213"/>
      <c r="T1334" s="214"/>
      <c r="AT1334" s="215" t="s">
        <v>159</v>
      </c>
      <c r="AU1334" s="215" t="s">
        <v>87</v>
      </c>
      <c r="AV1334" s="14" t="s">
        <v>87</v>
      </c>
      <c r="AW1334" s="14" t="s">
        <v>37</v>
      </c>
      <c r="AX1334" s="14" t="s">
        <v>77</v>
      </c>
      <c r="AY1334" s="215" t="s">
        <v>144</v>
      </c>
    </row>
    <row r="1335" spans="2:51" s="14" customFormat="1" ht="11.25">
      <c r="B1335" s="205"/>
      <c r="C1335" s="206"/>
      <c r="D1335" s="196" t="s">
        <v>159</v>
      </c>
      <c r="E1335" s="207" t="s">
        <v>19</v>
      </c>
      <c r="F1335" s="208" t="s">
        <v>791</v>
      </c>
      <c r="G1335" s="206"/>
      <c r="H1335" s="209">
        <v>1.53</v>
      </c>
      <c r="I1335" s="210"/>
      <c r="J1335" s="206"/>
      <c r="K1335" s="206"/>
      <c r="L1335" s="211"/>
      <c r="M1335" s="212"/>
      <c r="N1335" s="213"/>
      <c r="O1335" s="213"/>
      <c r="P1335" s="213"/>
      <c r="Q1335" s="213"/>
      <c r="R1335" s="213"/>
      <c r="S1335" s="213"/>
      <c r="T1335" s="214"/>
      <c r="AT1335" s="215" t="s">
        <v>159</v>
      </c>
      <c r="AU1335" s="215" t="s">
        <v>87</v>
      </c>
      <c r="AV1335" s="14" t="s">
        <v>87</v>
      </c>
      <c r="AW1335" s="14" t="s">
        <v>37</v>
      </c>
      <c r="AX1335" s="14" t="s">
        <v>77</v>
      </c>
      <c r="AY1335" s="215" t="s">
        <v>144</v>
      </c>
    </row>
    <row r="1336" spans="2:51" s="14" customFormat="1" ht="11.25">
      <c r="B1336" s="205"/>
      <c r="C1336" s="206"/>
      <c r="D1336" s="196" t="s">
        <v>159</v>
      </c>
      <c r="E1336" s="207" t="s">
        <v>19</v>
      </c>
      <c r="F1336" s="208" t="s">
        <v>792</v>
      </c>
      <c r="G1336" s="206"/>
      <c r="H1336" s="209">
        <v>1.125</v>
      </c>
      <c r="I1336" s="210"/>
      <c r="J1336" s="206"/>
      <c r="K1336" s="206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159</v>
      </c>
      <c r="AU1336" s="215" t="s">
        <v>87</v>
      </c>
      <c r="AV1336" s="14" t="s">
        <v>87</v>
      </c>
      <c r="AW1336" s="14" t="s">
        <v>37</v>
      </c>
      <c r="AX1336" s="14" t="s">
        <v>77</v>
      </c>
      <c r="AY1336" s="215" t="s">
        <v>144</v>
      </c>
    </row>
    <row r="1337" spans="2:51" s="15" customFormat="1" ht="11.25">
      <c r="B1337" s="216"/>
      <c r="C1337" s="217"/>
      <c r="D1337" s="196" t="s">
        <v>159</v>
      </c>
      <c r="E1337" s="218" t="s">
        <v>19</v>
      </c>
      <c r="F1337" s="219" t="s">
        <v>165</v>
      </c>
      <c r="G1337" s="217"/>
      <c r="H1337" s="220">
        <v>12.06</v>
      </c>
      <c r="I1337" s="221"/>
      <c r="J1337" s="217"/>
      <c r="K1337" s="217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159</v>
      </c>
      <c r="AU1337" s="226" t="s">
        <v>87</v>
      </c>
      <c r="AV1337" s="15" t="s">
        <v>155</v>
      </c>
      <c r="AW1337" s="15" t="s">
        <v>37</v>
      </c>
      <c r="AX1337" s="15" t="s">
        <v>77</v>
      </c>
      <c r="AY1337" s="226" t="s">
        <v>144</v>
      </c>
    </row>
    <row r="1338" spans="2:51" s="13" customFormat="1" ht="11.25">
      <c r="B1338" s="194"/>
      <c r="C1338" s="195"/>
      <c r="D1338" s="196" t="s">
        <v>159</v>
      </c>
      <c r="E1338" s="197" t="s">
        <v>19</v>
      </c>
      <c r="F1338" s="198" t="s">
        <v>229</v>
      </c>
      <c r="G1338" s="195"/>
      <c r="H1338" s="197" t="s">
        <v>19</v>
      </c>
      <c r="I1338" s="199"/>
      <c r="J1338" s="195"/>
      <c r="K1338" s="195"/>
      <c r="L1338" s="200"/>
      <c r="M1338" s="201"/>
      <c r="N1338" s="202"/>
      <c r="O1338" s="202"/>
      <c r="P1338" s="202"/>
      <c r="Q1338" s="202"/>
      <c r="R1338" s="202"/>
      <c r="S1338" s="202"/>
      <c r="T1338" s="203"/>
      <c r="AT1338" s="204" t="s">
        <v>159</v>
      </c>
      <c r="AU1338" s="204" t="s">
        <v>87</v>
      </c>
      <c r="AV1338" s="13" t="s">
        <v>85</v>
      </c>
      <c r="AW1338" s="13" t="s">
        <v>37</v>
      </c>
      <c r="AX1338" s="13" t="s">
        <v>77</v>
      </c>
      <c r="AY1338" s="204" t="s">
        <v>144</v>
      </c>
    </row>
    <row r="1339" spans="2:51" s="14" customFormat="1" ht="11.25">
      <c r="B1339" s="205"/>
      <c r="C1339" s="206"/>
      <c r="D1339" s="196" t="s">
        <v>159</v>
      </c>
      <c r="E1339" s="207" t="s">
        <v>19</v>
      </c>
      <c r="F1339" s="208" t="s">
        <v>793</v>
      </c>
      <c r="G1339" s="206"/>
      <c r="H1339" s="209">
        <v>1.125</v>
      </c>
      <c r="I1339" s="210"/>
      <c r="J1339" s="206"/>
      <c r="K1339" s="206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159</v>
      </c>
      <c r="AU1339" s="215" t="s">
        <v>87</v>
      </c>
      <c r="AV1339" s="14" t="s">
        <v>87</v>
      </c>
      <c r="AW1339" s="14" t="s">
        <v>37</v>
      </c>
      <c r="AX1339" s="14" t="s">
        <v>77</v>
      </c>
      <c r="AY1339" s="215" t="s">
        <v>144</v>
      </c>
    </row>
    <row r="1340" spans="2:51" s="14" customFormat="1" ht="11.25">
      <c r="B1340" s="205"/>
      <c r="C1340" s="206"/>
      <c r="D1340" s="196" t="s">
        <v>159</v>
      </c>
      <c r="E1340" s="207" t="s">
        <v>19</v>
      </c>
      <c r="F1340" s="208" t="s">
        <v>794</v>
      </c>
      <c r="G1340" s="206"/>
      <c r="H1340" s="209">
        <v>1.125</v>
      </c>
      <c r="I1340" s="210"/>
      <c r="J1340" s="206"/>
      <c r="K1340" s="206"/>
      <c r="L1340" s="211"/>
      <c r="M1340" s="212"/>
      <c r="N1340" s="213"/>
      <c r="O1340" s="213"/>
      <c r="P1340" s="213"/>
      <c r="Q1340" s="213"/>
      <c r="R1340" s="213"/>
      <c r="S1340" s="213"/>
      <c r="T1340" s="214"/>
      <c r="AT1340" s="215" t="s">
        <v>159</v>
      </c>
      <c r="AU1340" s="215" t="s">
        <v>87</v>
      </c>
      <c r="AV1340" s="14" t="s">
        <v>87</v>
      </c>
      <c r="AW1340" s="14" t="s">
        <v>37</v>
      </c>
      <c r="AX1340" s="14" t="s">
        <v>77</v>
      </c>
      <c r="AY1340" s="215" t="s">
        <v>144</v>
      </c>
    </row>
    <row r="1341" spans="2:51" s="14" customFormat="1" ht="11.25">
      <c r="B1341" s="205"/>
      <c r="C1341" s="206"/>
      <c r="D1341" s="196" t="s">
        <v>159</v>
      </c>
      <c r="E1341" s="207" t="s">
        <v>19</v>
      </c>
      <c r="F1341" s="208" t="s">
        <v>795</v>
      </c>
      <c r="G1341" s="206"/>
      <c r="H1341" s="209">
        <v>1.125</v>
      </c>
      <c r="I1341" s="210"/>
      <c r="J1341" s="206"/>
      <c r="K1341" s="206"/>
      <c r="L1341" s="211"/>
      <c r="M1341" s="212"/>
      <c r="N1341" s="213"/>
      <c r="O1341" s="213"/>
      <c r="P1341" s="213"/>
      <c r="Q1341" s="213"/>
      <c r="R1341" s="213"/>
      <c r="S1341" s="213"/>
      <c r="T1341" s="214"/>
      <c r="AT1341" s="215" t="s">
        <v>159</v>
      </c>
      <c r="AU1341" s="215" t="s">
        <v>87</v>
      </c>
      <c r="AV1341" s="14" t="s">
        <v>87</v>
      </c>
      <c r="AW1341" s="14" t="s">
        <v>37</v>
      </c>
      <c r="AX1341" s="14" t="s">
        <v>77</v>
      </c>
      <c r="AY1341" s="215" t="s">
        <v>144</v>
      </c>
    </row>
    <row r="1342" spans="2:51" s="14" customFormat="1" ht="11.25">
      <c r="B1342" s="205"/>
      <c r="C1342" s="206"/>
      <c r="D1342" s="196" t="s">
        <v>159</v>
      </c>
      <c r="E1342" s="207" t="s">
        <v>19</v>
      </c>
      <c r="F1342" s="208" t="s">
        <v>796</v>
      </c>
      <c r="G1342" s="206"/>
      <c r="H1342" s="209">
        <v>1.125</v>
      </c>
      <c r="I1342" s="210"/>
      <c r="J1342" s="206"/>
      <c r="K1342" s="206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159</v>
      </c>
      <c r="AU1342" s="215" t="s">
        <v>87</v>
      </c>
      <c r="AV1342" s="14" t="s">
        <v>87</v>
      </c>
      <c r="AW1342" s="14" t="s">
        <v>37</v>
      </c>
      <c r="AX1342" s="14" t="s">
        <v>77</v>
      </c>
      <c r="AY1342" s="215" t="s">
        <v>144</v>
      </c>
    </row>
    <row r="1343" spans="2:51" s="14" customFormat="1" ht="11.25">
      <c r="B1343" s="205"/>
      <c r="C1343" s="206"/>
      <c r="D1343" s="196" t="s">
        <v>159</v>
      </c>
      <c r="E1343" s="207" t="s">
        <v>19</v>
      </c>
      <c r="F1343" s="208" t="s">
        <v>797</v>
      </c>
      <c r="G1343" s="206"/>
      <c r="H1343" s="209">
        <v>1.53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159</v>
      </c>
      <c r="AU1343" s="215" t="s">
        <v>87</v>
      </c>
      <c r="AV1343" s="14" t="s">
        <v>87</v>
      </c>
      <c r="AW1343" s="14" t="s">
        <v>37</v>
      </c>
      <c r="AX1343" s="14" t="s">
        <v>77</v>
      </c>
      <c r="AY1343" s="215" t="s">
        <v>144</v>
      </c>
    </row>
    <row r="1344" spans="2:51" s="14" customFormat="1" ht="11.25">
      <c r="B1344" s="205"/>
      <c r="C1344" s="206"/>
      <c r="D1344" s="196" t="s">
        <v>159</v>
      </c>
      <c r="E1344" s="207" t="s">
        <v>19</v>
      </c>
      <c r="F1344" s="208" t="s">
        <v>798</v>
      </c>
      <c r="G1344" s="206"/>
      <c r="H1344" s="209">
        <v>1.125</v>
      </c>
      <c r="I1344" s="210"/>
      <c r="J1344" s="206"/>
      <c r="K1344" s="206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159</v>
      </c>
      <c r="AU1344" s="215" t="s">
        <v>87</v>
      </c>
      <c r="AV1344" s="14" t="s">
        <v>87</v>
      </c>
      <c r="AW1344" s="14" t="s">
        <v>37</v>
      </c>
      <c r="AX1344" s="14" t="s">
        <v>77</v>
      </c>
      <c r="AY1344" s="215" t="s">
        <v>144</v>
      </c>
    </row>
    <row r="1345" spans="2:51" s="14" customFormat="1" ht="11.25">
      <c r="B1345" s="205"/>
      <c r="C1345" s="206"/>
      <c r="D1345" s="196" t="s">
        <v>159</v>
      </c>
      <c r="E1345" s="207" t="s">
        <v>19</v>
      </c>
      <c r="F1345" s="208" t="s">
        <v>799</v>
      </c>
      <c r="G1345" s="206"/>
      <c r="H1345" s="209">
        <v>1.125</v>
      </c>
      <c r="I1345" s="210"/>
      <c r="J1345" s="206"/>
      <c r="K1345" s="206"/>
      <c r="L1345" s="211"/>
      <c r="M1345" s="212"/>
      <c r="N1345" s="213"/>
      <c r="O1345" s="213"/>
      <c r="P1345" s="213"/>
      <c r="Q1345" s="213"/>
      <c r="R1345" s="213"/>
      <c r="S1345" s="213"/>
      <c r="T1345" s="214"/>
      <c r="AT1345" s="215" t="s">
        <v>159</v>
      </c>
      <c r="AU1345" s="215" t="s">
        <v>87</v>
      </c>
      <c r="AV1345" s="14" t="s">
        <v>87</v>
      </c>
      <c r="AW1345" s="14" t="s">
        <v>37</v>
      </c>
      <c r="AX1345" s="14" t="s">
        <v>77</v>
      </c>
      <c r="AY1345" s="215" t="s">
        <v>144</v>
      </c>
    </row>
    <row r="1346" spans="2:51" s="14" customFormat="1" ht="11.25">
      <c r="B1346" s="205"/>
      <c r="C1346" s="206"/>
      <c r="D1346" s="196" t="s">
        <v>159</v>
      </c>
      <c r="E1346" s="207" t="s">
        <v>19</v>
      </c>
      <c r="F1346" s="208" t="s">
        <v>800</v>
      </c>
      <c r="G1346" s="206"/>
      <c r="H1346" s="209">
        <v>1.125</v>
      </c>
      <c r="I1346" s="210"/>
      <c r="J1346" s="206"/>
      <c r="K1346" s="206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159</v>
      </c>
      <c r="AU1346" s="215" t="s">
        <v>87</v>
      </c>
      <c r="AV1346" s="14" t="s">
        <v>87</v>
      </c>
      <c r="AW1346" s="14" t="s">
        <v>37</v>
      </c>
      <c r="AX1346" s="14" t="s">
        <v>77</v>
      </c>
      <c r="AY1346" s="215" t="s">
        <v>144</v>
      </c>
    </row>
    <row r="1347" spans="2:51" s="14" customFormat="1" ht="11.25">
      <c r="B1347" s="205"/>
      <c r="C1347" s="206"/>
      <c r="D1347" s="196" t="s">
        <v>159</v>
      </c>
      <c r="E1347" s="207" t="s">
        <v>19</v>
      </c>
      <c r="F1347" s="208" t="s">
        <v>801</v>
      </c>
      <c r="G1347" s="206"/>
      <c r="H1347" s="209">
        <v>1.125</v>
      </c>
      <c r="I1347" s="210"/>
      <c r="J1347" s="206"/>
      <c r="K1347" s="206"/>
      <c r="L1347" s="211"/>
      <c r="M1347" s="212"/>
      <c r="N1347" s="213"/>
      <c r="O1347" s="213"/>
      <c r="P1347" s="213"/>
      <c r="Q1347" s="213"/>
      <c r="R1347" s="213"/>
      <c r="S1347" s="213"/>
      <c r="T1347" s="214"/>
      <c r="AT1347" s="215" t="s">
        <v>159</v>
      </c>
      <c r="AU1347" s="215" t="s">
        <v>87</v>
      </c>
      <c r="AV1347" s="14" t="s">
        <v>87</v>
      </c>
      <c r="AW1347" s="14" t="s">
        <v>37</v>
      </c>
      <c r="AX1347" s="14" t="s">
        <v>77</v>
      </c>
      <c r="AY1347" s="215" t="s">
        <v>144</v>
      </c>
    </row>
    <row r="1348" spans="2:51" s="14" customFormat="1" ht="11.25">
      <c r="B1348" s="205"/>
      <c r="C1348" s="206"/>
      <c r="D1348" s="196" t="s">
        <v>159</v>
      </c>
      <c r="E1348" s="207" t="s">
        <v>19</v>
      </c>
      <c r="F1348" s="208" t="s">
        <v>802</v>
      </c>
      <c r="G1348" s="206"/>
      <c r="H1348" s="209">
        <v>1.53</v>
      </c>
      <c r="I1348" s="210"/>
      <c r="J1348" s="206"/>
      <c r="K1348" s="206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159</v>
      </c>
      <c r="AU1348" s="215" t="s">
        <v>87</v>
      </c>
      <c r="AV1348" s="14" t="s">
        <v>87</v>
      </c>
      <c r="AW1348" s="14" t="s">
        <v>37</v>
      </c>
      <c r="AX1348" s="14" t="s">
        <v>77</v>
      </c>
      <c r="AY1348" s="215" t="s">
        <v>144</v>
      </c>
    </row>
    <row r="1349" spans="2:51" s="14" customFormat="1" ht="11.25">
      <c r="B1349" s="205"/>
      <c r="C1349" s="206"/>
      <c r="D1349" s="196" t="s">
        <v>159</v>
      </c>
      <c r="E1349" s="207" t="s">
        <v>19</v>
      </c>
      <c r="F1349" s="208" t="s">
        <v>803</v>
      </c>
      <c r="G1349" s="206"/>
      <c r="H1349" s="209">
        <v>1.125</v>
      </c>
      <c r="I1349" s="210"/>
      <c r="J1349" s="206"/>
      <c r="K1349" s="206"/>
      <c r="L1349" s="211"/>
      <c r="M1349" s="212"/>
      <c r="N1349" s="213"/>
      <c r="O1349" s="213"/>
      <c r="P1349" s="213"/>
      <c r="Q1349" s="213"/>
      <c r="R1349" s="213"/>
      <c r="S1349" s="213"/>
      <c r="T1349" s="214"/>
      <c r="AT1349" s="215" t="s">
        <v>159</v>
      </c>
      <c r="AU1349" s="215" t="s">
        <v>87</v>
      </c>
      <c r="AV1349" s="14" t="s">
        <v>87</v>
      </c>
      <c r="AW1349" s="14" t="s">
        <v>37</v>
      </c>
      <c r="AX1349" s="14" t="s">
        <v>77</v>
      </c>
      <c r="AY1349" s="215" t="s">
        <v>144</v>
      </c>
    </row>
    <row r="1350" spans="2:51" s="15" customFormat="1" ht="11.25">
      <c r="B1350" s="216"/>
      <c r="C1350" s="217"/>
      <c r="D1350" s="196" t="s">
        <v>159</v>
      </c>
      <c r="E1350" s="218" t="s">
        <v>19</v>
      </c>
      <c r="F1350" s="219" t="s">
        <v>165</v>
      </c>
      <c r="G1350" s="217"/>
      <c r="H1350" s="220">
        <v>13.185</v>
      </c>
      <c r="I1350" s="221"/>
      <c r="J1350" s="217"/>
      <c r="K1350" s="217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159</v>
      </c>
      <c r="AU1350" s="226" t="s">
        <v>87</v>
      </c>
      <c r="AV1350" s="15" t="s">
        <v>155</v>
      </c>
      <c r="AW1350" s="15" t="s">
        <v>37</v>
      </c>
      <c r="AX1350" s="15" t="s">
        <v>77</v>
      </c>
      <c r="AY1350" s="226" t="s">
        <v>144</v>
      </c>
    </row>
    <row r="1351" spans="2:51" s="13" customFormat="1" ht="11.25">
      <c r="B1351" s="194"/>
      <c r="C1351" s="195"/>
      <c r="D1351" s="196" t="s">
        <v>159</v>
      </c>
      <c r="E1351" s="197" t="s">
        <v>19</v>
      </c>
      <c r="F1351" s="198" t="s">
        <v>252</v>
      </c>
      <c r="G1351" s="195"/>
      <c r="H1351" s="197" t="s">
        <v>19</v>
      </c>
      <c r="I1351" s="199"/>
      <c r="J1351" s="195"/>
      <c r="K1351" s="195"/>
      <c r="L1351" s="200"/>
      <c r="M1351" s="201"/>
      <c r="N1351" s="202"/>
      <c r="O1351" s="202"/>
      <c r="P1351" s="202"/>
      <c r="Q1351" s="202"/>
      <c r="R1351" s="202"/>
      <c r="S1351" s="202"/>
      <c r="T1351" s="203"/>
      <c r="AT1351" s="204" t="s">
        <v>159</v>
      </c>
      <c r="AU1351" s="204" t="s">
        <v>87</v>
      </c>
      <c r="AV1351" s="13" t="s">
        <v>85</v>
      </c>
      <c r="AW1351" s="13" t="s">
        <v>37</v>
      </c>
      <c r="AX1351" s="13" t="s">
        <v>77</v>
      </c>
      <c r="AY1351" s="204" t="s">
        <v>144</v>
      </c>
    </row>
    <row r="1352" spans="2:51" s="14" customFormat="1" ht="11.25">
      <c r="B1352" s="205"/>
      <c r="C1352" s="206"/>
      <c r="D1352" s="196" t="s">
        <v>159</v>
      </c>
      <c r="E1352" s="207" t="s">
        <v>19</v>
      </c>
      <c r="F1352" s="208" t="s">
        <v>804</v>
      </c>
      <c r="G1352" s="206"/>
      <c r="H1352" s="209">
        <v>1.125</v>
      </c>
      <c r="I1352" s="210"/>
      <c r="J1352" s="206"/>
      <c r="K1352" s="206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159</v>
      </c>
      <c r="AU1352" s="215" t="s">
        <v>87</v>
      </c>
      <c r="AV1352" s="14" t="s">
        <v>87</v>
      </c>
      <c r="AW1352" s="14" t="s">
        <v>37</v>
      </c>
      <c r="AX1352" s="14" t="s">
        <v>77</v>
      </c>
      <c r="AY1352" s="215" t="s">
        <v>144</v>
      </c>
    </row>
    <row r="1353" spans="2:51" s="14" customFormat="1" ht="11.25">
      <c r="B1353" s="205"/>
      <c r="C1353" s="206"/>
      <c r="D1353" s="196" t="s">
        <v>159</v>
      </c>
      <c r="E1353" s="207" t="s">
        <v>19</v>
      </c>
      <c r="F1353" s="208" t="s">
        <v>805</v>
      </c>
      <c r="G1353" s="206"/>
      <c r="H1353" s="209">
        <v>1.125</v>
      </c>
      <c r="I1353" s="210"/>
      <c r="J1353" s="206"/>
      <c r="K1353" s="206"/>
      <c r="L1353" s="211"/>
      <c r="M1353" s="212"/>
      <c r="N1353" s="213"/>
      <c r="O1353" s="213"/>
      <c r="P1353" s="213"/>
      <c r="Q1353" s="213"/>
      <c r="R1353" s="213"/>
      <c r="S1353" s="213"/>
      <c r="T1353" s="214"/>
      <c r="AT1353" s="215" t="s">
        <v>159</v>
      </c>
      <c r="AU1353" s="215" t="s">
        <v>87</v>
      </c>
      <c r="AV1353" s="14" t="s">
        <v>87</v>
      </c>
      <c r="AW1353" s="14" t="s">
        <v>37</v>
      </c>
      <c r="AX1353" s="14" t="s">
        <v>77</v>
      </c>
      <c r="AY1353" s="215" t="s">
        <v>144</v>
      </c>
    </row>
    <row r="1354" spans="2:51" s="14" customFormat="1" ht="11.25">
      <c r="B1354" s="205"/>
      <c r="C1354" s="206"/>
      <c r="D1354" s="196" t="s">
        <v>159</v>
      </c>
      <c r="E1354" s="207" t="s">
        <v>19</v>
      </c>
      <c r="F1354" s="208" t="s">
        <v>806</v>
      </c>
      <c r="G1354" s="206"/>
      <c r="H1354" s="209">
        <v>1.125</v>
      </c>
      <c r="I1354" s="210"/>
      <c r="J1354" s="206"/>
      <c r="K1354" s="206"/>
      <c r="L1354" s="211"/>
      <c r="M1354" s="212"/>
      <c r="N1354" s="213"/>
      <c r="O1354" s="213"/>
      <c r="P1354" s="213"/>
      <c r="Q1354" s="213"/>
      <c r="R1354" s="213"/>
      <c r="S1354" s="213"/>
      <c r="T1354" s="214"/>
      <c r="AT1354" s="215" t="s">
        <v>159</v>
      </c>
      <c r="AU1354" s="215" t="s">
        <v>87</v>
      </c>
      <c r="AV1354" s="14" t="s">
        <v>87</v>
      </c>
      <c r="AW1354" s="14" t="s">
        <v>37</v>
      </c>
      <c r="AX1354" s="14" t="s">
        <v>77</v>
      </c>
      <c r="AY1354" s="215" t="s">
        <v>144</v>
      </c>
    </row>
    <row r="1355" spans="2:51" s="14" customFormat="1" ht="11.25">
      <c r="B1355" s="205"/>
      <c r="C1355" s="206"/>
      <c r="D1355" s="196" t="s">
        <v>159</v>
      </c>
      <c r="E1355" s="207" t="s">
        <v>19</v>
      </c>
      <c r="F1355" s="208" t="s">
        <v>807</v>
      </c>
      <c r="G1355" s="206"/>
      <c r="H1355" s="209">
        <v>1.125</v>
      </c>
      <c r="I1355" s="210"/>
      <c r="J1355" s="206"/>
      <c r="K1355" s="206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159</v>
      </c>
      <c r="AU1355" s="215" t="s">
        <v>87</v>
      </c>
      <c r="AV1355" s="14" t="s">
        <v>87</v>
      </c>
      <c r="AW1355" s="14" t="s">
        <v>37</v>
      </c>
      <c r="AX1355" s="14" t="s">
        <v>77</v>
      </c>
      <c r="AY1355" s="215" t="s">
        <v>144</v>
      </c>
    </row>
    <row r="1356" spans="2:51" s="14" customFormat="1" ht="11.25">
      <c r="B1356" s="205"/>
      <c r="C1356" s="206"/>
      <c r="D1356" s="196" t="s">
        <v>159</v>
      </c>
      <c r="E1356" s="207" t="s">
        <v>19</v>
      </c>
      <c r="F1356" s="208" t="s">
        <v>808</v>
      </c>
      <c r="G1356" s="206"/>
      <c r="H1356" s="209">
        <v>1.53</v>
      </c>
      <c r="I1356" s="210"/>
      <c r="J1356" s="206"/>
      <c r="K1356" s="206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159</v>
      </c>
      <c r="AU1356" s="215" t="s">
        <v>87</v>
      </c>
      <c r="AV1356" s="14" t="s">
        <v>87</v>
      </c>
      <c r="AW1356" s="14" t="s">
        <v>37</v>
      </c>
      <c r="AX1356" s="14" t="s">
        <v>77</v>
      </c>
      <c r="AY1356" s="215" t="s">
        <v>144</v>
      </c>
    </row>
    <row r="1357" spans="2:51" s="14" customFormat="1" ht="11.25">
      <c r="B1357" s="205"/>
      <c r="C1357" s="206"/>
      <c r="D1357" s="196" t="s">
        <v>159</v>
      </c>
      <c r="E1357" s="207" t="s">
        <v>19</v>
      </c>
      <c r="F1357" s="208" t="s">
        <v>809</v>
      </c>
      <c r="G1357" s="206"/>
      <c r="H1357" s="209">
        <v>1.125</v>
      </c>
      <c r="I1357" s="210"/>
      <c r="J1357" s="206"/>
      <c r="K1357" s="206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159</v>
      </c>
      <c r="AU1357" s="215" t="s">
        <v>87</v>
      </c>
      <c r="AV1357" s="14" t="s">
        <v>87</v>
      </c>
      <c r="AW1357" s="14" t="s">
        <v>37</v>
      </c>
      <c r="AX1357" s="14" t="s">
        <v>77</v>
      </c>
      <c r="AY1357" s="215" t="s">
        <v>144</v>
      </c>
    </row>
    <row r="1358" spans="2:51" s="14" customFormat="1" ht="11.25">
      <c r="B1358" s="205"/>
      <c r="C1358" s="206"/>
      <c r="D1358" s="196" t="s">
        <v>159</v>
      </c>
      <c r="E1358" s="207" t="s">
        <v>19</v>
      </c>
      <c r="F1358" s="208" t="s">
        <v>810</v>
      </c>
      <c r="G1358" s="206"/>
      <c r="H1358" s="209">
        <v>1.125</v>
      </c>
      <c r="I1358" s="210"/>
      <c r="J1358" s="206"/>
      <c r="K1358" s="206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159</v>
      </c>
      <c r="AU1358" s="215" t="s">
        <v>87</v>
      </c>
      <c r="AV1358" s="14" t="s">
        <v>87</v>
      </c>
      <c r="AW1358" s="14" t="s">
        <v>37</v>
      </c>
      <c r="AX1358" s="14" t="s">
        <v>77</v>
      </c>
      <c r="AY1358" s="215" t="s">
        <v>144</v>
      </c>
    </row>
    <row r="1359" spans="2:51" s="14" customFormat="1" ht="11.25">
      <c r="B1359" s="205"/>
      <c r="C1359" s="206"/>
      <c r="D1359" s="196" t="s">
        <v>159</v>
      </c>
      <c r="E1359" s="207" t="s">
        <v>19</v>
      </c>
      <c r="F1359" s="208" t="s">
        <v>811</v>
      </c>
      <c r="G1359" s="206"/>
      <c r="H1359" s="209">
        <v>1.125</v>
      </c>
      <c r="I1359" s="210"/>
      <c r="J1359" s="206"/>
      <c r="K1359" s="206"/>
      <c r="L1359" s="211"/>
      <c r="M1359" s="212"/>
      <c r="N1359" s="213"/>
      <c r="O1359" s="213"/>
      <c r="P1359" s="213"/>
      <c r="Q1359" s="213"/>
      <c r="R1359" s="213"/>
      <c r="S1359" s="213"/>
      <c r="T1359" s="214"/>
      <c r="AT1359" s="215" t="s">
        <v>159</v>
      </c>
      <c r="AU1359" s="215" t="s">
        <v>87</v>
      </c>
      <c r="AV1359" s="14" t="s">
        <v>87</v>
      </c>
      <c r="AW1359" s="14" t="s">
        <v>37</v>
      </c>
      <c r="AX1359" s="14" t="s">
        <v>77</v>
      </c>
      <c r="AY1359" s="215" t="s">
        <v>144</v>
      </c>
    </row>
    <row r="1360" spans="2:51" s="14" customFormat="1" ht="11.25">
      <c r="B1360" s="205"/>
      <c r="C1360" s="206"/>
      <c r="D1360" s="196" t="s">
        <v>159</v>
      </c>
      <c r="E1360" s="207" t="s">
        <v>19</v>
      </c>
      <c r="F1360" s="208" t="s">
        <v>812</v>
      </c>
      <c r="G1360" s="206"/>
      <c r="H1360" s="209">
        <v>1.125</v>
      </c>
      <c r="I1360" s="210"/>
      <c r="J1360" s="206"/>
      <c r="K1360" s="206"/>
      <c r="L1360" s="211"/>
      <c r="M1360" s="212"/>
      <c r="N1360" s="213"/>
      <c r="O1360" s="213"/>
      <c r="P1360" s="213"/>
      <c r="Q1360" s="213"/>
      <c r="R1360" s="213"/>
      <c r="S1360" s="213"/>
      <c r="T1360" s="214"/>
      <c r="AT1360" s="215" t="s">
        <v>159</v>
      </c>
      <c r="AU1360" s="215" t="s">
        <v>87</v>
      </c>
      <c r="AV1360" s="14" t="s">
        <v>87</v>
      </c>
      <c r="AW1360" s="14" t="s">
        <v>37</v>
      </c>
      <c r="AX1360" s="14" t="s">
        <v>77</v>
      </c>
      <c r="AY1360" s="215" t="s">
        <v>144</v>
      </c>
    </row>
    <row r="1361" spans="1:65" s="14" customFormat="1" ht="11.25">
      <c r="B1361" s="205"/>
      <c r="C1361" s="206"/>
      <c r="D1361" s="196" t="s">
        <v>159</v>
      </c>
      <c r="E1361" s="207" t="s">
        <v>19</v>
      </c>
      <c r="F1361" s="208" t="s">
        <v>813</v>
      </c>
      <c r="G1361" s="206"/>
      <c r="H1361" s="209">
        <v>1.53</v>
      </c>
      <c r="I1361" s="210"/>
      <c r="J1361" s="206"/>
      <c r="K1361" s="206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159</v>
      </c>
      <c r="AU1361" s="215" t="s">
        <v>87</v>
      </c>
      <c r="AV1361" s="14" t="s">
        <v>87</v>
      </c>
      <c r="AW1361" s="14" t="s">
        <v>37</v>
      </c>
      <c r="AX1361" s="14" t="s">
        <v>77</v>
      </c>
      <c r="AY1361" s="215" t="s">
        <v>144</v>
      </c>
    </row>
    <row r="1362" spans="1:65" s="14" customFormat="1" ht="11.25">
      <c r="B1362" s="205"/>
      <c r="C1362" s="206"/>
      <c r="D1362" s="196" t="s">
        <v>159</v>
      </c>
      <c r="E1362" s="207" t="s">
        <v>19</v>
      </c>
      <c r="F1362" s="208" t="s">
        <v>814</v>
      </c>
      <c r="G1362" s="206"/>
      <c r="H1362" s="209">
        <v>1.125</v>
      </c>
      <c r="I1362" s="210"/>
      <c r="J1362" s="206"/>
      <c r="K1362" s="206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159</v>
      </c>
      <c r="AU1362" s="215" t="s">
        <v>87</v>
      </c>
      <c r="AV1362" s="14" t="s">
        <v>87</v>
      </c>
      <c r="AW1362" s="14" t="s">
        <v>37</v>
      </c>
      <c r="AX1362" s="14" t="s">
        <v>77</v>
      </c>
      <c r="AY1362" s="215" t="s">
        <v>144</v>
      </c>
    </row>
    <row r="1363" spans="1:65" s="15" customFormat="1" ht="11.25">
      <c r="B1363" s="216"/>
      <c r="C1363" s="217"/>
      <c r="D1363" s="196" t="s">
        <v>159</v>
      </c>
      <c r="E1363" s="218" t="s">
        <v>19</v>
      </c>
      <c r="F1363" s="219" t="s">
        <v>165</v>
      </c>
      <c r="G1363" s="217"/>
      <c r="H1363" s="220">
        <v>13.185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159</v>
      </c>
      <c r="AU1363" s="226" t="s">
        <v>87</v>
      </c>
      <c r="AV1363" s="15" t="s">
        <v>155</v>
      </c>
      <c r="AW1363" s="15" t="s">
        <v>37</v>
      </c>
      <c r="AX1363" s="15" t="s">
        <v>77</v>
      </c>
      <c r="AY1363" s="226" t="s">
        <v>144</v>
      </c>
    </row>
    <row r="1364" spans="1:65" s="16" customFormat="1" ht="11.25">
      <c r="B1364" s="227"/>
      <c r="C1364" s="228"/>
      <c r="D1364" s="196" t="s">
        <v>159</v>
      </c>
      <c r="E1364" s="229" t="s">
        <v>19</v>
      </c>
      <c r="F1364" s="230" t="s">
        <v>275</v>
      </c>
      <c r="G1364" s="228"/>
      <c r="H1364" s="231">
        <v>65.205000000000013</v>
      </c>
      <c r="I1364" s="232"/>
      <c r="J1364" s="228"/>
      <c r="K1364" s="228"/>
      <c r="L1364" s="233"/>
      <c r="M1364" s="234"/>
      <c r="N1364" s="235"/>
      <c r="O1364" s="235"/>
      <c r="P1364" s="235"/>
      <c r="Q1364" s="235"/>
      <c r="R1364" s="235"/>
      <c r="S1364" s="235"/>
      <c r="T1364" s="236"/>
      <c r="AT1364" s="237" t="s">
        <v>159</v>
      </c>
      <c r="AU1364" s="237" t="s">
        <v>87</v>
      </c>
      <c r="AV1364" s="16" t="s">
        <v>154</v>
      </c>
      <c r="AW1364" s="16" t="s">
        <v>37</v>
      </c>
      <c r="AX1364" s="16" t="s">
        <v>85</v>
      </c>
      <c r="AY1364" s="237" t="s">
        <v>144</v>
      </c>
    </row>
    <row r="1365" spans="1:65" s="2" customFormat="1" ht="33" customHeight="1">
      <c r="A1365" s="37"/>
      <c r="B1365" s="38"/>
      <c r="C1365" s="176" t="s">
        <v>7</v>
      </c>
      <c r="D1365" s="176" t="s">
        <v>149</v>
      </c>
      <c r="E1365" s="177" t="s">
        <v>815</v>
      </c>
      <c r="F1365" s="178" t="s">
        <v>816</v>
      </c>
      <c r="G1365" s="179" t="s">
        <v>152</v>
      </c>
      <c r="H1365" s="180">
        <v>65.204999999999998</v>
      </c>
      <c r="I1365" s="181"/>
      <c r="J1365" s="182">
        <f>ROUND(I1365*H1365,2)</f>
        <v>0</v>
      </c>
      <c r="K1365" s="178" t="s">
        <v>153</v>
      </c>
      <c r="L1365" s="42"/>
      <c r="M1365" s="183" t="s">
        <v>19</v>
      </c>
      <c r="N1365" s="184" t="s">
        <v>48</v>
      </c>
      <c r="O1365" s="67"/>
      <c r="P1365" s="185">
        <f>O1365*H1365</f>
        <v>0</v>
      </c>
      <c r="Q1365" s="185">
        <v>0</v>
      </c>
      <c r="R1365" s="185">
        <f>Q1365*H1365</f>
        <v>0</v>
      </c>
      <c r="S1365" s="185">
        <v>0</v>
      </c>
      <c r="T1365" s="186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187" t="s">
        <v>556</v>
      </c>
      <c r="AT1365" s="187" t="s">
        <v>149</v>
      </c>
      <c r="AU1365" s="187" t="s">
        <v>87</v>
      </c>
      <c r="AY1365" s="20" t="s">
        <v>144</v>
      </c>
      <c r="BE1365" s="188">
        <f>IF(N1365="základní",J1365,0)</f>
        <v>0</v>
      </c>
      <c r="BF1365" s="188">
        <f>IF(N1365="snížená",J1365,0)</f>
        <v>0</v>
      </c>
      <c r="BG1365" s="188">
        <f>IF(N1365="zákl. přenesená",J1365,0)</f>
        <v>0</v>
      </c>
      <c r="BH1365" s="188">
        <f>IF(N1365="sníž. přenesená",J1365,0)</f>
        <v>0</v>
      </c>
      <c r="BI1365" s="188">
        <f>IF(N1365="nulová",J1365,0)</f>
        <v>0</v>
      </c>
      <c r="BJ1365" s="20" t="s">
        <v>85</v>
      </c>
      <c r="BK1365" s="188">
        <f>ROUND(I1365*H1365,2)</f>
        <v>0</v>
      </c>
      <c r="BL1365" s="20" t="s">
        <v>556</v>
      </c>
      <c r="BM1365" s="187" t="s">
        <v>817</v>
      </c>
    </row>
    <row r="1366" spans="1:65" s="2" customFormat="1" ht="11.25">
      <c r="A1366" s="37"/>
      <c r="B1366" s="38"/>
      <c r="C1366" s="39"/>
      <c r="D1366" s="189" t="s">
        <v>157</v>
      </c>
      <c r="E1366" s="39"/>
      <c r="F1366" s="190" t="s">
        <v>818</v>
      </c>
      <c r="G1366" s="39"/>
      <c r="H1366" s="39"/>
      <c r="I1366" s="191"/>
      <c r="J1366" s="39"/>
      <c r="K1366" s="39"/>
      <c r="L1366" s="42"/>
      <c r="M1366" s="192"/>
      <c r="N1366" s="193"/>
      <c r="O1366" s="67"/>
      <c r="P1366" s="67"/>
      <c r="Q1366" s="67"/>
      <c r="R1366" s="67"/>
      <c r="S1366" s="67"/>
      <c r="T1366" s="68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T1366" s="20" t="s">
        <v>157</v>
      </c>
      <c r="AU1366" s="20" t="s">
        <v>87</v>
      </c>
    </row>
    <row r="1367" spans="1:65" s="2" customFormat="1" ht="44.25" customHeight="1">
      <c r="A1367" s="37"/>
      <c r="B1367" s="38"/>
      <c r="C1367" s="176" t="s">
        <v>819</v>
      </c>
      <c r="D1367" s="176" t="s">
        <v>149</v>
      </c>
      <c r="E1367" s="177" t="s">
        <v>820</v>
      </c>
      <c r="F1367" s="178" t="s">
        <v>821</v>
      </c>
      <c r="G1367" s="179" t="s">
        <v>152</v>
      </c>
      <c r="H1367" s="180">
        <v>65.204999999999998</v>
      </c>
      <c r="I1367" s="181"/>
      <c r="J1367" s="182">
        <f>ROUND(I1367*H1367,2)</f>
        <v>0</v>
      </c>
      <c r="K1367" s="178" t="s">
        <v>153</v>
      </c>
      <c r="L1367" s="42"/>
      <c r="M1367" s="183" t="s">
        <v>19</v>
      </c>
      <c r="N1367" s="184" t="s">
        <v>48</v>
      </c>
      <c r="O1367" s="67"/>
      <c r="P1367" s="185">
        <f>O1367*H1367</f>
        <v>0</v>
      </c>
      <c r="Q1367" s="185">
        <v>1E-4</v>
      </c>
      <c r="R1367" s="185">
        <f>Q1367*H1367</f>
        <v>6.5205000000000003E-3</v>
      </c>
      <c r="S1367" s="185">
        <v>0</v>
      </c>
      <c r="T1367" s="186">
        <f>S1367*H1367</f>
        <v>0</v>
      </c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R1367" s="187" t="s">
        <v>556</v>
      </c>
      <c r="AT1367" s="187" t="s">
        <v>149</v>
      </c>
      <c r="AU1367" s="187" t="s">
        <v>87</v>
      </c>
      <c r="AY1367" s="20" t="s">
        <v>144</v>
      </c>
      <c r="BE1367" s="188">
        <f>IF(N1367="základní",J1367,0)</f>
        <v>0</v>
      </c>
      <c r="BF1367" s="188">
        <f>IF(N1367="snížená",J1367,0)</f>
        <v>0</v>
      </c>
      <c r="BG1367" s="188">
        <f>IF(N1367="zákl. přenesená",J1367,0)</f>
        <v>0</v>
      </c>
      <c r="BH1367" s="188">
        <f>IF(N1367="sníž. přenesená",J1367,0)</f>
        <v>0</v>
      </c>
      <c r="BI1367" s="188">
        <f>IF(N1367="nulová",J1367,0)</f>
        <v>0</v>
      </c>
      <c r="BJ1367" s="20" t="s">
        <v>85</v>
      </c>
      <c r="BK1367" s="188">
        <f>ROUND(I1367*H1367,2)</f>
        <v>0</v>
      </c>
      <c r="BL1367" s="20" t="s">
        <v>556</v>
      </c>
      <c r="BM1367" s="187" t="s">
        <v>822</v>
      </c>
    </row>
    <row r="1368" spans="1:65" s="2" customFormat="1" ht="11.25">
      <c r="A1368" s="37"/>
      <c r="B1368" s="38"/>
      <c r="C1368" s="39"/>
      <c r="D1368" s="189" t="s">
        <v>157</v>
      </c>
      <c r="E1368" s="39"/>
      <c r="F1368" s="190" t="s">
        <v>823</v>
      </c>
      <c r="G1368" s="39"/>
      <c r="H1368" s="39"/>
      <c r="I1368" s="191"/>
      <c r="J1368" s="39"/>
      <c r="K1368" s="39"/>
      <c r="L1368" s="42"/>
      <c r="M1368" s="192"/>
      <c r="N1368" s="193"/>
      <c r="O1368" s="67"/>
      <c r="P1368" s="67"/>
      <c r="Q1368" s="67"/>
      <c r="R1368" s="67"/>
      <c r="S1368" s="67"/>
      <c r="T1368" s="68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T1368" s="20" t="s">
        <v>157</v>
      </c>
      <c r="AU1368" s="20" t="s">
        <v>87</v>
      </c>
    </row>
    <row r="1369" spans="1:65" s="2" customFormat="1" ht="37.9" customHeight="1">
      <c r="A1369" s="37"/>
      <c r="B1369" s="38"/>
      <c r="C1369" s="176" t="s">
        <v>824</v>
      </c>
      <c r="D1369" s="176" t="s">
        <v>149</v>
      </c>
      <c r="E1369" s="177" t="s">
        <v>825</v>
      </c>
      <c r="F1369" s="178" t="s">
        <v>826</v>
      </c>
      <c r="G1369" s="179" t="s">
        <v>555</v>
      </c>
      <c r="H1369" s="180">
        <v>54</v>
      </c>
      <c r="I1369" s="181"/>
      <c r="J1369" s="182">
        <f>ROUND(I1369*H1369,2)</f>
        <v>0</v>
      </c>
      <c r="K1369" s="178" t="s">
        <v>153</v>
      </c>
      <c r="L1369" s="42"/>
      <c r="M1369" s="183" t="s">
        <v>19</v>
      </c>
      <c r="N1369" s="184" t="s">
        <v>48</v>
      </c>
      <c r="O1369" s="67"/>
      <c r="P1369" s="185">
        <f>O1369*H1369</f>
        <v>0</v>
      </c>
      <c r="Q1369" s="185">
        <v>3.0000000000000001E-5</v>
      </c>
      <c r="R1369" s="185">
        <f>Q1369*H1369</f>
        <v>1.6200000000000001E-3</v>
      </c>
      <c r="S1369" s="185">
        <v>0</v>
      </c>
      <c r="T1369" s="186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87" t="s">
        <v>556</v>
      </c>
      <c r="AT1369" s="187" t="s">
        <v>149</v>
      </c>
      <c r="AU1369" s="187" t="s">
        <v>87</v>
      </c>
      <c r="AY1369" s="20" t="s">
        <v>144</v>
      </c>
      <c r="BE1369" s="188">
        <f>IF(N1369="základní",J1369,0)</f>
        <v>0</v>
      </c>
      <c r="BF1369" s="188">
        <f>IF(N1369="snížená",J1369,0)</f>
        <v>0</v>
      </c>
      <c r="BG1369" s="188">
        <f>IF(N1369="zákl. přenesená",J1369,0)</f>
        <v>0</v>
      </c>
      <c r="BH1369" s="188">
        <f>IF(N1369="sníž. přenesená",J1369,0)</f>
        <v>0</v>
      </c>
      <c r="BI1369" s="188">
        <f>IF(N1369="nulová",J1369,0)</f>
        <v>0</v>
      </c>
      <c r="BJ1369" s="20" t="s">
        <v>85</v>
      </c>
      <c r="BK1369" s="188">
        <f>ROUND(I1369*H1369,2)</f>
        <v>0</v>
      </c>
      <c r="BL1369" s="20" t="s">
        <v>556</v>
      </c>
      <c r="BM1369" s="187" t="s">
        <v>827</v>
      </c>
    </row>
    <row r="1370" spans="1:65" s="2" customFormat="1" ht="11.25">
      <c r="A1370" s="37"/>
      <c r="B1370" s="38"/>
      <c r="C1370" s="39"/>
      <c r="D1370" s="189" t="s">
        <v>157</v>
      </c>
      <c r="E1370" s="39"/>
      <c r="F1370" s="190" t="s">
        <v>828</v>
      </c>
      <c r="G1370" s="39"/>
      <c r="H1370" s="39"/>
      <c r="I1370" s="191"/>
      <c r="J1370" s="39"/>
      <c r="K1370" s="39"/>
      <c r="L1370" s="42"/>
      <c r="M1370" s="192"/>
      <c r="N1370" s="193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157</v>
      </c>
      <c r="AU1370" s="20" t="s">
        <v>87</v>
      </c>
    </row>
    <row r="1371" spans="1:65" s="13" customFormat="1" ht="11.25">
      <c r="B1371" s="194"/>
      <c r="C1371" s="195"/>
      <c r="D1371" s="196" t="s">
        <v>159</v>
      </c>
      <c r="E1371" s="197" t="s">
        <v>19</v>
      </c>
      <c r="F1371" s="198" t="s">
        <v>160</v>
      </c>
      <c r="G1371" s="195"/>
      <c r="H1371" s="197" t="s">
        <v>19</v>
      </c>
      <c r="I1371" s="199"/>
      <c r="J1371" s="195"/>
      <c r="K1371" s="195"/>
      <c r="L1371" s="200"/>
      <c r="M1371" s="201"/>
      <c r="N1371" s="202"/>
      <c r="O1371" s="202"/>
      <c r="P1371" s="202"/>
      <c r="Q1371" s="202"/>
      <c r="R1371" s="202"/>
      <c r="S1371" s="202"/>
      <c r="T1371" s="203"/>
      <c r="AT1371" s="204" t="s">
        <v>159</v>
      </c>
      <c r="AU1371" s="204" t="s">
        <v>87</v>
      </c>
      <c r="AV1371" s="13" t="s">
        <v>85</v>
      </c>
      <c r="AW1371" s="13" t="s">
        <v>37</v>
      </c>
      <c r="AX1371" s="13" t="s">
        <v>77</v>
      </c>
      <c r="AY1371" s="204" t="s">
        <v>144</v>
      </c>
    </row>
    <row r="1372" spans="1:65" s="14" customFormat="1" ht="11.25">
      <c r="B1372" s="205"/>
      <c r="C1372" s="206"/>
      <c r="D1372" s="196" t="s">
        <v>159</v>
      </c>
      <c r="E1372" s="207" t="s">
        <v>19</v>
      </c>
      <c r="F1372" s="208" t="s">
        <v>559</v>
      </c>
      <c r="G1372" s="206"/>
      <c r="H1372" s="209">
        <v>1</v>
      </c>
      <c r="I1372" s="210"/>
      <c r="J1372" s="206"/>
      <c r="K1372" s="206"/>
      <c r="L1372" s="211"/>
      <c r="M1372" s="212"/>
      <c r="N1372" s="213"/>
      <c r="O1372" s="213"/>
      <c r="P1372" s="213"/>
      <c r="Q1372" s="213"/>
      <c r="R1372" s="213"/>
      <c r="S1372" s="213"/>
      <c r="T1372" s="214"/>
      <c r="AT1372" s="215" t="s">
        <v>159</v>
      </c>
      <c r="AU1372" s="215" t="s">
        <v>87</v>
      </c>
      <c r="AV1372" s="14" t="s">
        <v>87</v>
      </c>
      <c r="AW1372" s="14" t="s">
        <v>37</v>
      </c>
      <c r="AX1372" s="14" t="s">
        <v>77</v>
      </c>
      <c r="AY1372" s="215" t="s">
        <v>144</v>
      </c>
    </row>
    <row r="1373" spans="1:65" s="14" customFormat="1" ht="11.25">
      <c r="B1373" s="205"/>
      <c r="C1373" s="206"/>
      <c r="D1373" s="196" t="s">
        <v>159</v>
      </c>
      <c r="E1373" s="207" t="s">
        <v>19</v>
      </c>
      <c r="F1373" s="208" t="s">
        <v>560</v>
      </c>
      <c r="G1373" s="206"/>
      <c r="H1373" s="209">
        <v>1</v>
      </c>
      <c r="I1373" s="210"/>
      <c r="J1373" s="206"/>
      <c r="K1373" s="206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159</v>
      </c>
      <c r="AU1373" s="215" t="s">
        <v>87</v>
      </c>
      <c r="AV1373" s="14" t="s">
        <v>87</v>
      </c>
      <c r="AW1373" s="14" t="s">
        <v>37</v>
      </c>
      <c r="AX1373" s="14" t="s">
        <v>77</v>
      </c>
      <c r="AY1373" s="215" t="s">
        <v>144</v>
      </c>
    </row>
    <row r="1374" spans="1:65" s="15" customFormat="1" ht="11.25">
      <c r="B1374" s="216"/>
      <c r="C1374" s="217"/>
      <c r="D1374" s="196" t="s">
        <v>159</v>
      </c>
      <c r="E1374" s="218" t="s">
        <v>19</v>
      </c>
      <c r="F1374" s="219" t="s">
        <v>165</v>
      </c>
      <c r="G1374" s="217"/>
      <c r="H1374" s="220">
        <v>2</v>
      </c>
      <c r="I1374" s="221"/>
      <c r="J1374" s="217"/>
      <c r="K1374" s="217"/>
      <c r="L1374" s="222"/>
      <c r="M1374" s="223"/>
      <c r="N1374" s="224"/>
      <c r="O1374" s="224"/>
      <c r="P1374" s="224"/>
      <c r="Q1374" s="224"/>
      <c r="R1374" s="224"/>
      <c r="S1374" s="224"/>
      <c r="T1374" s="225"/>
      <c r="AT1374" s="226" t="s">
        <v>159</v>
      </c>
      <c r="AU1374" s="226" t="s">
        <v>87</v>
      </c>
      <c r="AV1374" s="15" t="s">
        <v>155</v>
      </c>
      <c r="AW1374" s="15" t="s">
        <v>37</v>
      </c>
      <c r="AX1374" s="15" t="s">
        <v>77</v>
      </c>
      <c r="AY1374" s="226" t="s">
        <v>144</v>
      </c>
    </row>
    <row r="1375" spans="1:65" s="13" customFormat="1" ht="11.25">
      <c r="B1375" s="194"/>
      <c r="C1375" s="195"/>
      <c r="D1375" s="196" t="s">
        <v>159</v>
      </c>
      <c r="E1375" s="197" t="s">
        <v>19</v>
      </c>
      <c r="F1375" s="198" t="s">
        <v>166</v>
      </c>
      <c r="G1375" s="195"/>
      <c r="H1375" s="197" t="s">
        <v>19</v>
      </c>
      <c r="I1375" s="199"/>
      <c r="J1375" s="195"/>
      <c r="K1375" s="195"/>
      <c r="L1375" s="200"/>
      <c r="M1375" s="201"/>
      <c r="N1375" s="202"/>
      <c r="O1375" s="202"/>
      <c r="P1375" s="202"/>
      <c r="Q1375" s="202"/>
      <c r="R1375" s="202"/>
      <c r="S1375" s="202"/>
      <c r="T1375" s="203"/>
      <c r="AT1375" s="204" t="s">
        <v>159</v>
      </c>
      <c r="AU1375" s="204" t="s">
        <v>87</v>
      </c>
      <c r="AV1375" s="13" t="s">
        <v>85</v>
      </c>
      <c r="AW1375" s="13" t="s">
        <v>37</v>
      </c>
      <c r="AX1375" s="13" t="s">
        <v>77</v>
      </c>
      <c r="AY1375" s="204" t="s">
        <v>144</v>
      </c>
    </row>
    <row r="1376" spans="1:65" s="14" customFormat="1" ht="11.25">
      <c r="B1376" s="205"/>
      <c r="C1376" s="206"/>
      <c r="D1376" s="196" t="s">
        <v>159</v>
      </c>
      <c r="E1376" s="207" t="s">
        <v>19</v>
      </c>
      <c r="F1376" s="208" t="s">
        <v>561</v>
      </c>
      <c r="G1376" s="206"/>
      <c r="H1376" s="209">
        <v>1</v>
      </c>
      <c r="I1376" s="210"/>
      <c r="J1376" s="206"/>
      <c r="K1376" s="206"/>
      <c r="L1376" s="211"/>
      <c r="M1376" s="212"/>
      <c r="N1376" s="213"/>
      <c r="O1376" s="213"/>
      <c r="P1376" s="213"/>
      <c r="Q1376" s="213"/>
      <c r="R1376" s="213"/>
      <c r="S1376" s="213"/>
      <c r="T1376" s="214"/>
      <c r="AT1376" s="215" t="s">
        <v>159</v>
      </c>
      <c r="AU1376" s="215" t="s">
        <v>87</v>
      </c>
      <c r="AV1376" s="14" t="s">
        <v>87</v>
      </c>
      <c r="AW1376" s="14" t="s">
        <v>37</v>
      </c>
      <c r="AX1376" s="14" t="s">
        <v>77</v>
      </c>
      <c r="AY1376" s="215" t="s">
        <v>144</v>
      </c>
    </row>
    <row r="1377" spans="2:51" s="14" customFormat="1" ht="11.25">
      <c r="B1377" s="205"/>
      <c r="C1377" s="206"/>
      <c r="D1377" s="196" t="s">
        <v>159</v>
      </c>
      <c r="E1377" s="207" t="s">
        <v>19</v>
      </c>
      <c r="F1377" s="208" t="s">
        <v>562</v>
      </c>
      <c r="G1377" s="206"/>
      <c r="H1377" s="209">
        <v>1</v>
      </c>
      <c r="I1377" s="210"/>
      <c r="J1377" s="206"/>
      <c r="K1377" s="206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159</v>
      </c>
      <c r="AU1377" s="215" t="s">
        <v>87</v>
      </c>
      <c r="AV1377" s="14" t="s">
        <v>87</v>
      </c>
      <c r="AW1377" s="14" t="s">
        <v>37</v>
      </c>
      <c r="AX1377" s="14" t="s">
        <v>77</v>
      </c>
      <c r="AY1377" s="215" t="s">
        <v>144</v>
      </c>
    </row>
    <row r="1378" spans="2:51" s="14" customFormat="1" ht="11.25">
      <c r="B1378" s="205"/>
      <c r="C1378" s="206"/>
      <c r="D1378" s="196" t="s">
        <v>159</v>
      </c>
      <c r="E1378" s="207" t="s">
        <v>19</v>
      </c>
      <c r="F1378" s="208" t="s">
        <v>563</v>
      </c>
      <c r="G1378" s="206"/>
      <c r="H1378" s="209">
        <v>1</v>
      </c>
      <c r="I1378" s="210"/>
      <c r="J1378" s="206"/>
      <c r="K1378" s="206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159</v>
      </c>
      <c r="AU1378" s="215" t="s">
        <v>87</v>
      </c>
      <c r="AV1378" s="14" t="s">
        <v>87</v>
      </c>
      <c r="AW1378" s="14" t="s">
        <v>37</v>
      </c>
      <c r="AX1378" s="14" t="s">
        <v>77</v>
      </c>
      <c r="AY1378" s="215" t="s">
        <v>144</v>
      </c>
    </row>
    <row r="1379" spans="2:51" s="14" customFormat="1" ht="11.25">
      <c r="B1379" s="205"/>
      <c r="C1379" s="206"/>
      <c r="D1379" s="196" t="s">
        <v>159</v>
      </c>
      <c r="E1379" s="207" t="s">
        <v>19</v>
      </c>
      <c r="F1379" s="208" t="s">
        <v>564</v>
      </c>
      <c r="G1379" s="206"/>
      <c r="H1379" s="209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159</v>
      </c>
      <c r="AU1379" s="215" t="s">
        <v>87</v>
      </c>
      <c r="AV1379" s="14" t="s">
        <v>87</v>
      </c>
      <c r="AW1379" s="14" t="s">
        <v>37</v>
      </c>
      <c r="AX1379" s="14" t="s">
        <v>77</v>
      </c>
      <c r="AY1379" s="215" t="s">
        <v>144</v>
      </c>
    </row>
    <row r="1380" spans="2:51" s="14" customFormat="1" ht="11.25">
      <c r="B1380" s="205"/>
      <c r="C1380" s="206"/>
      <c r="D1380" s="196" t="s">
        <v>159</v>
      </c>
      <c r="E1380" s="207" t="s">
        <v>19</v>
      </c>
      <c r="F1380" s="208" t="s">
        <v>565</v>
      </c>
      <c r="G1380" s="206"/>
      <c r="H1380" s="209">
        <v>1</v>
      </c>
      <c r="I1380" s="210"/>
      <c r="J1380" s="206"/>
      <c r="K1380" s="206"/>
      <c r="L1380" s="211"/>
      <c r="M1380" s="212"/>
      <c r="N1380" s="213"/>
      <c r="O1380" s="213"/>
      <c r="P1380" s="213"/>
      <c r="Q1380" s="213"/>
      <c r="R1380" s="213"/>
      <c r="S1380" s="213"/>
      <c r="T1380" s="214"/>
      <c r="AT1380" s="215" t="s">
        <v>159</v>
      </c>
      <c r="AU1380" s="215" t="s">
        <v>87</v>
      </c>
      <c r="AV1380" s="14" t="s">
        <v>87</v>
      </c>
      <c r="AW1380" s="14" t="s">
        <v>37</v>
      </c>
      <c r="AX1380" s="14" t="s">
        <v>77</v>
      </c>
      <c r="AY1380" s="215" t="s">
        <v>144</v>
      </c>
    </row>
    <row r="1381" spans="2:51" s="14" customFormat="1" ht="11.25">
      <c r="B1381" s="205"/>
      <c r="C1381" s="206"/>
      <c r="D1381" s="196" t="s">
        <v>159</v>
      </c>
      <c r="E1381" s="207" t="s">
        <v>19</v>
      </c>
      <c r="F1381" s="208" t="s">
        <v>566</v>
      </c>
      <c r="G1381" s="206"/>
      <c r="H1381" s="209">
        <v>1</v>
      </c>
      <c r="I1381" s="210"/>
      <c r="J1381" s="206"/>
      <c r="K1381" s="206"/>
      <c r="L1381" s="211"/>
      <c r="M1381" s="212"/>
      <c r="N1381" s="213"/>
      <c r="O1381" s="213"/>
      <c r="P1381" s="213"/>
      <c r="Q1381" s="213"/>
      <c r="R1381" s="213"/>
      <c r="S1381" s="213"/>
      <c r="T1381" s="214"/>
      <c r="AT1381" s="215" t="s">
        <v>159</v>
      </c>
      <c r="AU1381" s="215" t="s">
        <v>87</v>
      </c>
      <c r="AV1381" s="14" t="s">
        <v>87</v>
      </c>
      <c r="AW1381" s="14" t="s">
        <v>37</v>
      </c>
      <c r="AX1381" s="14" t="s">
        <v>77</v>
      </c>
      <c r="AY1381" s="215" t="s">
        <v>144</v>
      </c>
    </row>
    <row r="1382" spans="2:51" s="14" customFormat="1" ht="11.25">
      <c r="B1382" s="205"/>
      <c r="C1382" s="206"/>
      <c r="D1382" s="196" t="s">
        <v>159</v>
      </c>
      <c r="E1382" s="207" t="s">
        <v>19</v>
      </c>
      <c r="F1382" s="208" t="s">
        <v>567</v>
      </c>
      <c r="G1382" s="206"/>
      <c r="H1382" s="209">
        <v>1</v>
      </c>
      <c r="I1382" s="210"/>
      <c r="J1382" s="206"/>
      <c r="K1382" s="206"/>
      <c r="L1382" s="211"/>
      <c r="M1382" s="212"/>
      <c r="N1382" s="213"/>
      <c r="O1382" s="213"/>
      <c r="P1382" s="213"/>
      <c r="Q1382" s="213"/>
      <c r="R1382" s="213"/>
      <c r="S1382" s="213"/>
      <c r="T1382" s="214"/>
      <c r="AT1382" s="215" t="s">
        <v>159</v>
      </c>
      <c r="AU1382" s="215" t="s">
        <v>87</v>
      </c>
      <c r="AV1382" s="14" t="s">
        <v>87</v>
      </c>
      <c r="AW1382" s="14" t="s">
        <v>37</v>
      </c>
      <c r="AX1382" s="14" t="s">
        <v>77</v>
      </c>
      <c r="AY1382" s="215" t="s">
        <v>144</v>
      </c>
    </row>
    <row r="1383" spans="2:51" s="14" customFormat="1" ht="11.25">
      <c r="B1383" s="205"/>
      <c r="C1383" s="206"/>
      <c r="D1383" s="196" t="s">
        <v>159</v>
      </c>
      <c r="E1383" s="207" t="s">
        <v>19</v>
      </c>
      <c r="F1383" s="208" t="s">
        <v>568</v>
      </c>
      <c r="G1383" s="206"/>
      <c r="H1383" s="209">
        <v>1</v>
      </c>
      <c r="I1383" s="210"/>
      <c r="J1383" s="206"/>
      <c r="K1383" s="206"/>
      <c r="L1383" s="211"/>
      <c r="M1383" s="212"/>
      <c r="N1383" s="213"/>
      <c r="O1383" s="213"/>
      <c r="P1383" s="213"/>
      <c r="Q1383" s="213"/>
      <c r="R1383" s="213"/>
      <c r="S1383" s="213"/>
      <c r="T1383" s="214"/>
      <c r="AT1383" s="215" t="s">
        <v>159</v>
      </c>
      <c r="AU1383" s="215" t="s">
        <v>87</v>
      </c>
      <c r="AV1383" s="14" t="s">
        <v>87</v>
      </c>
      <c r="AW1383" s="14" t="s">
        <v>37</v>
      </c>
      <c r="AX1383" s="14" t="s">
        <v>77</v>
      </c>
      <c r="AY1383" s="215" t="s">
        <v>144</v>
      </c>
    </row>
    <row r="1384" spans="2:51" s="14" customFormat="1" ht="11.25">
      <c r="B1384" s="205"/>
      <c r="C1384" s="206"/>
      <c r="D1384" s="196" t="s">
        <v>159</v>
      </c>
      <c r="E1384" s="207" t="s">
        <v>19</v>
      </c>
      <c r="F1384" s="208" t="s">
        <v>569</v>
      </c>
      <c r="G1384" s="206"/>
      <c r="H1384" s="209">
        <v>1</v>
      </c>
      <c r="I1384" s="210"/>
      <c r="J1384" s="206"/>
      <c r="K1384" s="206"/>
      <c r="L1384" s="211"/>
      <c r="M1384" s="212"/>
      <c r="N1384" s="213"/>
      <c r="O1384" s="213"/>
      <c r="P1384" s="213"/>
      <c r="Q1384" s="213"/>
      <c r="R1384" s="213"/>
      <c r="S1384" s="213"/>
      <c r="T1384" s="214"/>
      <c r="AT1384" s="215" t="s">
        <v>159</v>
      </c>
      <c r="AU1384" s="215" t="s">
        <v>87</v>
      </c>
      <c r="AV1384" s="14" t="s">
        <v>87</v>
      </c>
      <c r="AW1384" s="14" t="s">
        <v>37</v>
      </c>
      <c r="AX1384" s="14" t="s">
        <v>77</v>
      </c>
      <c r="AY1384" s="215" t="s">
        <v>144</v>
      </c>
    </row>
    <row r="1385" spans="2:51" s="14" customFormat="1" ht="11.25">
      <c r="B1385" s="205"/>
      <c r="C1385" s="206"/>
      <c r="D1385" s="196" t="s">
        <v>159</v>
      </c>
      <c r="E1385" s="207" t="s">
        <v>19</v>
      </c>
      <c r="F1385" s="208" t="s">
        <v>570</v>
      </c>
      <c r="G1385" s="206"/>
      <c r="H1385" s="209">
        <v>1</v>
      </c>
      <c r="I1385" s="210"/>
      <c r="J1385" s="206"/>
      <c r="K1385" s="206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159</v>
      </c>
      <c r="AU1385" s="215" t="s">
        <v>87</v>
      </c>
      <c r="AV1385" s="14" t="s">
        <v>87</v>
      </c>
      <c r="AW1385" s="14" t="s">
        <v>37</v>
      </c>
      <c r="AX1385" s="14" t="s">
        <v>77</v>
      </c>
      <c r="AY1385" s="215" t="s">
        <v>144</v>
      </c>
    </row>
    <row r="1386" spans="2:51" s="15" customFormat="1" ht="11.25">
      <c r="B1386" s="216"/>
      <c r="C1386" s="217"/>
      <c r="D1386" s="196" t="s">
        <v>159</v>
      </c>
      <c r="E1386" s="218" t="s">
        <v>19</v>
      </c>
      <c r="F1386" s="219" t="s">
        <v>165</v>
      </c>
      <c r="G1386" s="217"/>
      <c r="H1386" s="220">
        <v>10</v>
      </c>
      <c r="I1386" s="221"/>
      <c r="J1386" s="217"/>
      <c r="K1386" s="217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159</v>
      </c>
      <c r="AU1386" s="226" t="s">
        <v>87</v>
      </c>
      <c r="AV1386" s="15" t="s">
        <v>155</v>
      </c>
      <c r="AW1386" s="15" t="s">
        <v>37</v>
      </c>
      <c r="AX1386" s="15" t="s">
        <v>77</v>
      </c>
      <c r="AY1386" s="226" t="s">
        <v>144</v>
      </c>
    </row>
    <row r="1387" spans="2:51" s="13" customFormat="1" ht="11.25">
      <c r="B1387" s="194"/>
      <c r="C1387" s="195"/>
      <c r="D1387" s="196" t="s">
        <v>159</v>
      </c>
      <c r="E1387" s="197" t="s">
        <v>19</v>
      </c>
      <c r="F1387" s="198" t="s">
        <v>187</v>
      </c>
      <c r="G1387" s="195"/>
      <c r="H1387" s="197" t="s">
        <v>19</v>
      </c>
      <c r="I1387" s="199"/>
      <c r="J1387" s="195"/>
      <c r="K1387" s="195"/>
      <c r="L1387" s="200"/>
      <c r="M1387" s="201"/>
      <c r="N1387" s="202"/>
      <c r="O1387" s="202"/>
      <c r="P1387" s="202"/>
      <c r="Q1387" s="202"/>
      <c r="R1387" s="202"/>
      <c r="S1387" s="202"/>
      <c r="T1387" s="203"/>
      <c r="AT1387" s="204" t="s">
        <v>159</v>
      </c>
      <c r="AU1387" s="204" t="s">
        <v>87</v>
      </c>
      <c r="AV1387" s="13" t="s">
        <v>85</v>
      </c>
      <c r="AW1387" s="13" t="s">
        <v>37</v>
      </c>
      <c r="AX1387" s="13" t="s">
        <v>77</v>
      </c>
      <c r="AY1387" s="204" t="s">
        <v>144</v>
      </c>
    </row>
    <row r="1388" spans="2:51" s="14" customFormat="1" ht="11.25">
      <c r="B1388" s="205"/>
      <c r="C1388" s="206"/>
      <c r="D1388" s="196" t="s">
        <v>159</v>
      </c>
      <c r="E1388" s="207" t="s">
        <v>19</v>
      </c>
      <c r="F1388" s="208" t="s">
        <v>571</v>
      </c>
      <c r="G1388" s="206"/>
      <c r="H1388" s="209">
        <v>1</v>
      </c>
      <c r="I1388" s="210"/>
      <c r="J1388" s="206"/>
      <c r="K1388" s="206"/>
      <c r="L1388" s="211"/>
      <c r="M1388" s="212"/>
      <c r="N1388" s="213"/>
      <c r="O1388" s="213"/>
      <c r="P1388" s="213"/>
      <c r="Q1388" s="213"/>
      <c r="R1388" s="213"/>
      <c r="S1388" s="213"/>
      <c r="T1388" s="214"/>
      <c r="AT1388" s="215" t="s">
        <v>159</v>
      </c>
      <c r="AU1388" s="215" t="s">
        <v>87</v>
      </c>
      <c r="AV1388" s="14" t="s">
        <v>87</v>
      </c>
      <c r="AW1388" s="14" t="s">
        <v>37</v>
      </c>
      <c r="AX1388" s="14" t="s">
        <v>77</v>
      </c>
      <c r="AY1388" s="215" t="s">
        <v>144</v>
      </c>
    </row>
    <row r="1389" spans="2:51" s="14" customFormat="1" ht="11.25">
      <c r="B1389" s="205"/>
      <c r="C1389" s="206"/>
      <c r="D1389" s="196" t="s">
        <v>159</v>
      </c>
      <c r="E1389" s="207" t="s">
        <v>19</v>
      </c>
      <c r="F1389" s="208" t="s">
        <v>572</v>
      </c>
      <c r="G1389" s="206"/>
      <c r="H1389" s="209">
        <v>1</v>
      </c>
      <c r="I1389" s="210"/>
      <c r="J1389" s="206"/>
      <c r="K1389" s="206"/>
      <c r="L1389" s="211"/>
      <c r="M1389" s="212"/>
      <c r="N1389" s="213"/>
      <c r="O1389" s="213"/>
      <c r="P1389" s="213"/>
      <c r="Q1389" s="213"/>
      <c r="R1389" s="213"/>
      <c r="S1389" s="213"/>
      <c r="T1389" s="214"/>
      <c r="AT1389" s="215" t="s">
        <v>159</v>
      </c>
      <c r="AU1389" s="215" t="s">
        <v>87</v>
      </c>
      <c r="AV1389" s="14" t="s">
        <v>87</v>
      </c>
      <c r="AW1389" s="14" t="s">
        <v>37</v>
      </c>
      <c r="AX1389" s="14" t="s">
        <v>77</v>
      </c>
      <c r="AY1389" s="215" t="s">
        <v>144</v>
      </c>
    </row>
    <row r="1390" spans="2:51" s="14" customFormat="1" ht="11.25">
      <c r="B1390" s="205"/>
      <c r="C1390" s="206"/>
      <c r="D1390" s="196" t="s">
        <v>159</v>
      </c>
      <c r="E1390" s="207" t="s">
        <v>19</v>
      </c>
      <c r="F1390" s="208" t="s">
        <v>573</v>
      </c>
      <c r="G1390" s="206"/>
      <c r="H1390" s="209">
        <v>1</v>
      </c>
      <c r="I1390" s="210"/>
      <c r="J1390" s="206"/>
      <c r="K1390" s="206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159</v>
      </c>
      <c r="AU1390" s="215" t="s">
        <v>87</v>
      </c>
      <c r="AV1390" s="14" t="s">
        <v>87</v>
      </c>
      <c r="AW1390" s="14" t="s">
        <v>37</v>
      </c>
      <c r="AX1390" s="14" t="s">
        <v>77</v>
      </c>
      <c r="AY1390" s="215" t="s">
        <v>144</v>
      </c>
    </row>
    <row r="1391" spans="2:51" s="14" customFormat="1" ht="11.25">
      <c r="B1391" s="205"/>
      <c r="C1391" s="206"/>
      <c r="D1391" s="196" t="s">
        <v>159</v>
      </c>
      <c r="E1391" s="207" t="s">
        <v>19</v>
      </c>
      <c r="F1391" s="208" t="s">
        <v>574</v>
      </c>
      <c r="G1391" s="206"/>
      <c r="H1391" s="209">
        <v>1</v>
      </c>
      <c r="I1391" s="210"/>
      <c r="J1391" s="206"/>
      <c r="K1391" s="206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159</v>
      </c>
      <c r="AU1391" s="215" t="s">
        <v>87</v>
      </c>
      <c r="AV1391" s="14" t="s">
        <v>87</v>
      </c>
      <c r="AW1391" s="14" t="s">
        <v>37</v>
      </c>
      <c r="AX1391" s="14" t="s">
        <v>77</v>
      </c>
      <c r="AY1391" s="215" t="s">
        <v>144</v>
      </c>
    </row>
    <row r="1392" spans="2:51" s="14" customFormat="1" ht="11.25">
      <c r="B1392" s="205"/>
      <c r="C1392" s="206"/>
      <c r="D1392" s="196" t="s">
        <v>159</v>
      </c>
      <c r="E1392" s="207" t="s">
        <v>19</v>
      </c>
      <c r="F1392" s="208" t="s">
        <v>575</v>
      </c>
      <c r="G1392" s="206"/>
      <c r="H1392" s="209">
        <v>1</v>
      </c>
      <c r="I1392" s="210"/>
      <c r="J1392" s="206"/>
      <c r="K1392" s="206"/>
      <c r="L1392" s="211"/>
      <c r="M1392" s="212"/>
      <c r="N1392" s="213"/>
      <c r="O1392" s="213"/>
      <c r="P1392" s="213"/>
      <c r="Q1392" s="213"/>
      <c r="R1392" s="213"/>
      <c r="S1392" s="213"/>
      <c r="T1392" s="214"/>
      <c r="AT1392" s="215" t="s">
        <v>159</v>
      </c>
      <c r="AU1392" s="215" t="s">
        <v>87</v>
      </c>
      <c r="AV1392" s="14" t="s">
        <v>87</v>
      </c>
      <c r="AW1392" s="14" t="s">
        <v>37</v>
      </c>
      <c r="AX1392" s="14" t="s">
        <v>77</v>
      </c>
      <c r="AY1392" s="215" t="s">
        <v>144</v>
      </c>
    </row>
    <row r="1393" spans="2:51" s="14" customFormat="1" ht="11.25">
      <c r="B1393" s="205"/>
      <c r="C1393" s="206"/>
      <c r="D1393" s="196" t="s">
        <v>159</v>
      </c>
      <c r="E1393" s="207" t="s">
        <v>19</v>
      </c>
      <c r="F1393" s="208" t="s">
        <v>576</v>
      </c>
      <c r="G1393" s="206"/>
      <c r="H1393" s="209">
        <v>1</v>
      </c>
      <c r="I1393" s="210"/>
      <c r="J1393" s="206"/>
      <c r="K1393" s="206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159</v>
      </c>
      <c r="AU1393" s="215" t="s">
        <v>87</v>
      </c>
      <c r="AV1393" s="14" t="s">
        <v>87</v>
      </c>
      <c r="AW1393" s="14" t="s">
        <v>37</v>
      </c>
      <c r="AX1393" s="14" t="s">
        <v>77</v>
      </c>
      <c r="AY1393" s="215" t="s">
        <v>144</v>
      </c>
    </row>
    <row r="1394" spans="2:51" s="14" customFormat="1" ht="11.25">
      <c r="B1394" s="205"/>
      <c r="C1394" s="206"/>
      <c r="D1394" s="196" t="s">
        <v>159</v>
      </c>
      <c r="E1394" s="207" t="s">
        <v>19</v>
      </c>
      <c r="F1394" s="208" t="s">
        <v>577</v>
      </c>
      <c r="G1394" s="206"/>
      <c r="H1394" s="209">
        <v>1</v>
      </c>
      <c r="I1394" s="210"/>
      <c r="J1394" s="206"/>
      <c r="K1394" s="206"/>
      <c r="L1394" s="211"/>
      <c r="M1394" s="212"/>
      <c r="N1394" s="213"/>
      <c r="O1394" s="213"/>
      <c r="P1394" s="213"/>
      <c r="Q1394" s="213"/>
      <c r="R1394" s="213"/>
      <c r="S1394" s="213"/>
      <c r="T1394" s="214"/>
      <c r="AT1394" s="215" t="s">
        <v>159</v>
      </c>
      <c r="AU1394" s="215" t="s">
        <v>87</v>
      </c>
      <c r="AV1394" s="14" t="s">
        <v>87</v>
      </c>
      <c r="AW1394" s="14" t="s">
        <v>37</v>
      </c>
      <c r="AX1394" s="14" t="s">
        <v>77</v>
      </c>
      <c r="AY1394" s="215" t="s">
        <v>144</v>
      </c>
    </row>
    <row r="1395" spans="2:51" s="14" customFormat="1" ht="11.25">
      <c r="B1395" s="205"/>
      <c r="C1395" s="206"/>
      <c r="D1395" s="196" t="s">
        <v>159</v>
      </c>
      <c r="E1395" s="207" t="s">
        <v>19</v>
      </c>
      <c r="F1395" s="208" t="s">
        <v>578</v>
      </c>
      <c r="G1395" s="206"/>
      <c r="H1395" s="209">
        <v>1</v>
      </c>
      <c r="I1395" s="210"/>
      <c r="J1395" s="206"/>
      <c r="K1395" s="206"/>
      <c r="L1395" s="211"/>
      <c r="M1395" s="212"/>
      <c r="N1395" s="213"/>
      <c r="O1395" s="213"/>
      <c r="P1395" s="213"/>
      <c r="Q1395" s="213"/>
      <c r="R1395" s="213"/>
      <c r="S1395" s="213"/>
      <c r="T1395" s="214"/>
      <c r="AT1395" s="215" t="s">
        <v>159</v>
      </c>
      <c r="AU1395" s="215" t="s">
        <v>87</v>
      </c>
      <c r="AV1395" s="14" t="s">
        <v>87</v>
      </c>
      <c r="AW1395" s="14" t="s">
        <v>37</v>
      </c>
      <c r="AX1395" s="14" t="s">
        <v>77</v>
      </c>
      <c r="AY1395" s="215" t="s">
        <v>144</v>
      </c>
    </row>
    <row r="1396" spans="2:51" s="14" customFormat="1" ht="11.25">
      <c r="B1396" s="205"/>
      <c r="C1396" s="206"/>
      <c r="D1396" s="196" t="s">
        <v>159</v>
      </c>
      <c r="E1396" s="207" t="s">
        <v>19</v>
      </c>
      <c r="F1396" s="208" t="s">
        <v>579</v>
      </c>
      <c r="G1396" s="206"/>
      <c r="H1396" s="209">
        <v>1</v>
      </c>
      <c r="I1396" s="210"/>
      <c r="J1396" s="206"/>
      <c r="K1396" s="206"/>
      <c r="L1396" s="211"/>
      <c r="M1396" s="212"/>
      <c r="N1396" s="213"/>
      <c r="O1396" s="213"/>
      <c r="P1396" s="213"/>
      <c r="Q1396" s="213"/>
      <c r="R1396" s="213"/>
      <c r="S1396" s="213"/>
      <c r="T1396" s="214"/>
      <c r="AT1396" s="215" t="s">
        <v>159</v>
      </c>
      <c r="AU1396" s="215" t="s">
        <v>87</v>
      </c>
      <c r="AV1396" s="14" t="s">
        <v>87</v>
      </c>
      <c r="AW1396" s="14" t="s">
        <v>37</v>
      </c>
      <c r="AX1396" s="14" t="s">
        <v>77</v>
      </c>
      <c r="AY1396" s="215" t="s">
        <v>144</v>
      </c>
    </row>
    <row r="1397" spans="2:51" s="14" customFormat="1" ht="11.25">
      <c r="B1397" s="205"/>
      <c r="C1397" s="206"/>
      <c r="D1397" s="196" t="s">
        <v>159</v>
      </c>
      <c r="E1397" s="207" t="s">
        <v>19</v>
      </c>
      <c r="F1397" s="208" t="s">
        <v>580</v>
      </c>
      <c r="G1397" s="206"/>
      <c r="H1397" s="209">
        <v>1</v>
      </c>
      <c r="I1397" s="210"/>
      <c r="J1397" s="206"/>
      <c r="K1397" s="206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159</v>
      </c>
      <c r="AU1397" s="215" t="s">
        <v>87</v>
      </c>
      <c r="AV1397" s="14" t="s">
        <v>87</v>
      </c>
      <c r="AW1397" s="14" t="s">
        <v>37</v>
      </c>
      <c r="AX1397" s="14" t="s">
        <v>77</v>
      </c>
      <c r="AY1397" s="215" t="s">
        <v>144</v>
      </c>
    </row>
    <row r="1398" spans="2:51" s="15" customFormat="1" ht="11.25">
      <c r="B1398" s="216"/>
      <c r="C1398" s="217"/>
      <c r="D1398" s="196" t="s">
        <v>159</v>
      </c>
      <c r="E1398" s="218" t="s">
        <v>19</v>
      </c>
      <c r="F1398" s="219" t="s">
        <v>165</v>
      </c>
      <c r="G1398" s="217"/>
      <c r="H1398" s="220">
        <v>10</v>
      </c>
      <c r="I1398" s="221"/>
      <c r="J1398" s="217"/>
      <c r="K1398" s="217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159</v>
      </c>
      <c r="AU1398" s="226" t="s">
        <v>87</v>
      </c>
      <c r="AV1398" s="15" t="s">
        <v>155</v>
      </c>
      <c r="AW1398" s="15" t="s">
        <v>37</v>
      </c>
      <c r="AX1398" s="15" t="s">
        <v>77</v>
      </c>
      <c r="AY1398" s="226" t="s">
        <v>144</v>
      </c>
    </row>
    <row r="1399" spans="2:51" s="13" customFormat="1" ht="11.25">
      <c r="B1399" s="194"/>
      <c r="C1399" s="195"/>
      <c r="D1399" s="196" t="s">
        <v>159</v>
      </c>
      <c r="E1399" s="197" t="s">
        <v>19</v>
      </c>
      <c r="F1399" s="198" t="s">
        <v>208</v>
      </c>
      <c r="G1399" s="195"/>
      <c r="H1399" s="197" t="s">
        <v>19</v>
      </c>
      <c r="I1399" s="199"/>
      <c r="J1399" s="195"/>
      <c r="K1399" s="195"/>
      <c r="L1399" s="200"/>
      <c r="M1399" s="201"/>
      <c r="N1399" s="202"/>
      <c r="O1399" s="202"/>
      <c r="P1399" s="202"/>
      <c r="Q1399" s="202"/>
      <c r="R1399" s="202"/>
      <c r="S1399" s="202"/>
      <c r="T1399" s="203"/>
      <c r="AT1399" s="204" t="s">
        <v>159</v>
      </c>
      <c r="AU1399" s="204" t="s">
        <v>87</v>
      </c>
      <c r="AV1399" s="13" t="s">
        <v>85</v>
      </c>
      <c r="AW1399" s="13" t="s">
        <v>37</v>
      </c>
      <c r="AX1399" s="13" t="s">
        <v>77</v>
      </c>
      <c r="AY1399" s="204" t="s">
        <v>144</v>
      </c>
    </row>
    <row r="1400" spans="2:51" s="14" customFormat="1" ht="11.25">
      <c r="B1400" s="205"/>
      <c r="C1400" s="206"/>
      <c r="D1400" s="196" t="s">
        <v>159</v>
      </c>
      <c r="E1400" s="207" t="s">
        <v>19</v>
      </c>
      <c r="F1400" s="208" t="s">
        <v>581</v>
      </c>
      <c r="G1400" s="206"/>
      <c r="H1400" s="209">
        <v>1</v>
      </c>
      <c r="I1400" s="210"/>
      <c r="J1400" s="206"/>
      <c r="K1400" s="206"/>
      <c r="L1400" s="211"/>
      <c r="M1400" s="212"/>
      <c r="N1400" s="213"/>
      <c r="O1400" s="213"/>
      <c r="P1400" s="213"/>
      <c r="Q1400" s="213"/>
      <c r="R1400" s="213"/>
      <c r="S1400" s="213"/>
      <c r="T1400" s="214"/>
      <c r="AT1400" s="215" t="s">
        <v>159</v>
      </c>
      <c r="AU1400" s="215" t="s">
        <v>87</v>
      </c>
      <c r="AV1400" s="14" t="s">
        <v>87</v>
      </c>
      <c r="AW1400" s="14" t="s">
        <v>37</v>
      </c>
      <c r="AX1400" s="14" t="s">
        <v>77</v>
      </c>
      <c r="AY1400" s="215" t="s">
        <v>144</v>
      </c>
    </row>
    <row r="1401" spans="2:51" s="14" customFormat="1" ht="11.25">
      <c r="B1401" s="205"/>
      <c r="C1401" s="206"/>
      <c r="D1401" s="196" t="s">
        <v>159</v>
      </c>
      <c r="E1401" s="207" t="s">
        <v>19</v>
      </c>
      <c r="F1401" s="208" t="s">
        <v>582</v>
      </c>
      <c r="G1401" s="206"/>
      <c r="H1401" s="209">
        <v>1</v>
      </c>
      <c r="I1401" s="210"/>
      <c r="J1401" s="206"/>
      <c r="K1401" s="206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159</v>
      </c>
      <c r="AU1401" s="215" t="s">
        <v>87</v>
      </c>
      <c r="AV1401" s="14" t="s">
        <v>87</v>
      </c>
      <c r="AW1401" s="14" t="s">
        <v>37</v>
      </c>
      <c r="AX1401" s="14" t="s">
        <v>77</v>
      </c>
      <c r="AY1401" s="215" t="s">
        <v>144</v>
      </c>
    </row>
    <row r="1402" spans="2:51" s="14" customFormat="1" ht="11.25">
      <c r="B1402" s="205"/>
      <c r="C1402" s="206"/>
      <c r="D1402" s="196" t="s">
        <v>159</v>
      </c>
      <c r="E1402" s="207" t="s">
        <v>19</v>
      </c>
      <c r="F1402" s="208" t="s">
        <v>583</v>
      </c>
      <c r="G1402" s="206"/>
      <c r="H1402" s="209">
        <v>1</v>
      </c>
      <c r="I1402" s="210"/>
      <c r="J1402" s="206"/>
      <c r="K1402" s="206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159</v>
      </c>
      <c r="AU1402" s="215" t="s">
        <v>87</v>
      </c>
      <c r="AV1402" s="14" t="s">
        <v>87</v>
      </c>
      <c r="AW1402" s="14" t="s">
        <v>37</v>
      </c>
      <c r="AX1402" s="14" t="s">
        <v>77</v>
      </c>
      <c r="AY1402" s="215" t="s">
        <v>144</v>
      </c>
    </row>
    <row r="1403" spans="2:51" s="14" customFormat="1" ht="11.25">
      <c r="B1403" s="205"/>
      <c r="C1403" s="206"/>
      <c r="D1403" s="196" t="s">
        <v>159</v>
      </c>
      <c r="E1403" s="207" t="s">
        <v>19</v>
      </c>
      <c r="F1403" s="208" t="s">
        <v>584</v>
      </c>
      <c r="G1403" s="206"/>
      <c r="H1403" s="209">
        <v>1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159</v>
      </c>
      <c r="AU1403" s="215" t="s">
        <v>87</v>
      </c>
      <c r="AV1403" s="14" t="s">
        <v>87</v>
      </c>
      <c r="AW1403" s="14" t="s">
        <v>37</v>
      </c>
      <c r="AX1403" s="14" t="s">
        <v>77</v>
      </c>
      <c r="AY1403" s="215" t="s">
        <v>144</v>
      </c>
    </row>
    <row r="1404" spans="2:51" s="14" customFormat="1" ht="11.25">
      <c r="B1404" s="205"/>
      <c r="C1404" s="206"/>
      <c r="D1404" s="196" t="s">
        <v>159</v>
      </c>
      <c r="E1404" s="207" t="s">
        <v>19</v>
      </c>
      <c r="F1404" s="208" t="s">
        <v>585</v>
      </c>
      <c r="G1404" s="206"/>
      <c r="H1404" s="209">
        <v>1</v>
      </c>
      <c r="I1404" s="210"/>
      <c r="J1404" s="206"/>
      <c r="K1404" s="206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159</v>
      </c>
      <c r="AU1404" s="215" t="s">
        <v>87</v>
      </c>
      <c r="AV1404" s="14" t="s">
        <v>87</v>
      </c>
      <c r="AW1404" s="14" t="s">
        <v>37</v>
      </c>
      <c r="AX1404" s="14" t="s">
        <v>77</v>
      </c>
      <c r="AY1404" s="215" t="s">
        <v>144</v>
      </c>
    </row>
    <row r="1405" spans="2:51" s="14" customFormat="1" ht="11.25">
      <c r="B1405" s="205"/>
      <c r="C1405" s="206"/>
      <c r="D1405" s="196" t="s">
        <v>159</v>
      </c>
      <c r="E1405" s="207" t="s">
        <v>19</v>
      </c>
      <c r="F1405" s="208" t="s">
        <v>586</v>
      </c>
      <c r="G1405" s="206"/>
      <c r="H1405" s="209">
        <v>1</v>
      </c>
      <c r="I1405" s="210"/>
      <c r="J1405" s="206"/>
      <c r="K1405" s="206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159</v>
      </c>
      <c r="AU1405" s="215" t="s">
        <v>87</v>
      </c>
      <c r="AV1405" s="14" t="s">
        <v>87</v>
      </c>
      <c r="AW1405" s="14" t="s">
        <v>37</v>
      </c>
      <c r="AX1405" s="14" t="s">
        <v>77</v>
      </c>
      <c r="AY1405" s="215" t="s">
        <v>144</v>
      </c>
    </row>
    <row r="1406" spans="2:51" s="14" customFormat="1" ht="11.25">
      <c r="B1406" s="205"/>
      <c r="C1406" s="206"/>
      <c r="D1406" s="196" t="s">
        <v>159</v>
      </c>
      <c r="E1406" s="207" t="s">
        <v>19</v>
      </c>
      <c r="F1406" s="208" t="s">
        <v>587</v>
      </c>
      <c r="G1406" s="206"/>
      <c r="H1406" s="209">
        <v>1</v>
      </c>
      <c r="I1406" s="210"/>
      <c r="J1406" s="206"/>
      <c r="K1406" s="206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159</v>
      </c>
      <c r="AU1406" s="215" t="s">
        <v>87</v>
      </c>
      <c r="AV1406" s="14" t="s">
        <v>87</v>
      </c>
      <c r="AW1406" s="14" t="s">
        <v>37</v>
      </c>
      <c r="AX1406" s="14" t="s">
        <v>77</v>
      </c>
      <c r="AY1406" s="215" t="s">
        <v>144</v>
      </c>
    </row>
    <row r="1407" spans="2:51" s="14" customFormat="1" ht="11.25">
      <c r="B1407" s="205"/>
      <c r="C1407" s="206"/>
      <c r="D1407" s="196" t="s">
        <v>159</v>
      </c>
      <c r="E1407" s="207" t="s">
        <v>19</v>
      </c>
      <c r="F1407" s="208" t="s">
        <v>588</v>
      </c>
      <c r="G1407" s="206"/>
      <c r="H1407" s="209">
        <v>1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159</v>
      </c>
      <c r="AU1407" s="215" t="s">
        <v>87</v>
      </c>
      <c r="AV1407" s="14" t="s">
        <v>87</v>
      </c>
      <c r="AW1407" s="14" t="s">
        <v>37</v>
      </c>
      <c r="AX1407" s="14" t="s">
        <v>77</v>
      </c>
      <c r="AY1407" s="215" t="s">
        <v>144</v>
      </c>
    </row>
    <row r="1408" spans="2:51" s="14" customFormat="1" ht="11.25">
      <c r="B1408" s="205"/>
      <c r="C1408" s="206"/>
      <c r="D1408" s="196" t="s">
        <v>159</v>
      </c>
      <c r="E1408" s="207" t="s">
        <v>19</v>
      </c>
      <c r="F1408" s="208" t="s">
        <v>589</v>
      </c>
      <c r="G1408" s="206"/>
      <c r="H1408" s="209">
        <v>1</v>
      </c>
      <c r="I1408" s="210"/>
      <c r="J1408" s="206"/>
      <c r="K1408" s="206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159</v>
      </c>
      <c r="AU1408" s="215" t="s">
        <v>87</v>
      </c>
      <c r="AV1408" s="14" t="s">
        <v>87</v>
      </c>
      <c r="AW1408" s="14" t="s">
        <v>37</v>
      </c>
      <c r="AX1408" s="14" t="s">
        <v>77</v>
      </c>
      <c r="AY1408" s="215" t="s">
        <v>144</v>
      </c>
    </row>
    <row r="1409" spans="2:51" s="14" customFormat="1" ht="11.25">
      <c r="B1409" s="205"/>
      <c r="C1409" s="206"/>
      <c r="D1409" s="196" t="s">
        <v>159</v>
      </c>
      <c r="E1409" s="207" t="s">
        <v>19</v>
      </c>
      <c r="F1409" s="208" t="s">
        <v>590</v>
      </c>
      <c r="G1409" s="206"/>
      <c r="H1409" s="209">
        <v>1</v>
      </c>
      <c r="I1409" s="210"/>
      <c r="J1409" s="206"/>
      <c r="K1409" s="206"/>
      <c r="L1409" s="211"/>
      <c r="M1409" s="212"/>
      <c r="N1409" s="213"/>
      <c r="O1409" s="213"/>
      <c r="P1409" s="213"/>
      <c r="Q1409" s="213"/>
      <c r="R1409" s="213"/>
      <c r="S1409" s="213"/>
      <c r="T1409" s="214"/>
      <c r="AT1409" s="215" t="s">
        <v>159</v>
      </c>
      <c r="AU1409" s="215" t="s">
        <v>87</v>
      </c>
      <c r="AV1409" s="14" t="s">
        <v>87</v>
      </c>
      <c r="AW1409" s="14" t="s">
        <v>37</v>
      </c>
      <c r="AX1409" s="14" t="s">
        <v>77</v>
      </c>
      <c r="AY1409" s="215" t="s">
        <v>144</v>
      </c>
    </row>
    <row r="1410" spans="2:51" s="15" customFormat="1" ht="11.25">
      <c r="B1410" s="216"/>
      <c r="C1410" s="217"/>
      <c r="D1410" s="196" t="s">
        <v>159</v>
      </c>
      <c r="E1410" s="218" t="s">
        <v>19</v>
      </c>
      <c r="F1410" s="219" t="s">
        <v>165</v>
      </c>
      <c r="G1410" s="217"/>
      <c r="H1410" s="220">
        <v>10</v>
      </c>
      <c r="I1410" s="221"/>
      <c r="J1410" s="217"/>
      <c r="K1410" s="217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159</v>
      </c>
      <c r="AU1410" s="226" t="s">
        <v>87</v>
      </c>
      <c r="AV1410" s="15" t="s">
        <v>155</v>
      </c>
      <c r="AW1410" s="15" t="s">
        <v>37</v>
      </c>
      <c r="AX1410" s="15" t="s">
        <v>77</v>
      </c>
      <c r="AY1410" s="226" t="s">
        <v>144</v>
      </c>
    </row>
    <row r="1411" spans="2:51" s="13" customFormat="1" ht="11.25">
      <c r="B1411" s="194"/>
      <c r="C1411" s="195"/>
      <c r="D1411" s="196" t="s">
        <v>159</v>
      </c>
      <c r="E1411" s="197" t="s">
        <v>19</v>
      </c>
      <c r="F1411" s="198" t="s">
        <v>229</v>
      </c>
      <c r="G1411" s="195"/>
      <c r="H1411" s="197" t="s">
        <v>19</v>
      </c>
      <c r="I1411" s="199"/>
      <c r="J1411" s="195"/>
      <c r="K1411" s="195"/>
      <c r="L1411" s="200"/>
      <c r="M1411" s="201"/>
      <c r="N1411" s="202"/>
      <c r="O1411" s="202"/>
      <c r="P1411" s="202"/>
      <c r="Q1411" s="202"/>
      <c r="R1411" s="202"/>
      <c r="S1411" s="202"/>
      <c r="T1411" s="203"/>
      <c r="AT1411" s="204" t="s">
        <v>159</v>
      </c>
      <c r="AU1411" s="204" t="s">
        <v>87</v>
      </c>
      <c r="AV1411" s="13" t="s">
        <v>85</v>
      </c>
      <c r="AW1411" s="13" t="s">
        <v>37</v>
      </c>
      <c r="AX1411" s="13" t="s">
        <v>77</v>
      </c>
      <c r="AY1411" s="204" t="s">
        <v>144</v>
      </c>
    </row>
    <row r="1412" spans="2:51" s="14" customFormat="1" ht="11.25">
      <c r="B1412" s="205"/>
      <c r="C1412" s="206"/>
      <c r="D1412" s="196" t="s">
        <v>159</v>
      </c>
      <c r="E1412" s="207" t="s">
        <v>19</v>
      </c>
      <c r="F1412" s="208" t="s">
        <v>591</v>
      </c>
      <c r="G1412" s="206"/>
      <c r="H1412" s="209">
        <v>1</v>
      </c>
      <c r="I1412" s="210"/>
      <c r="J1412" s="206"/>
      <c r="K1412" s="206"/>
      <c r="L1412" s="211"/>
      <c r="M1412" s="212"/>
      <c r="N1412" s="213"/>
      <c r="O1412" s="213"/>
      <c r="P1412" s="213"/>
      <c r="Q1412" s="213"/>
      <c r="R1412" s="213"/>
      <c r="S1412" s="213"/>
      <c r="T1412" s="214"/>
      <c r="AT1412" s="215" t="s">
        <v>159</v>
      </c>
      <c r="AU1412" s="215" t="s">
        <v>87</v>
      </c>
      <c r="AV1412" s="14" t="s">
        <v>87</v>
      </c>
      <c r="AW1412" s="14" t="s">
        <v>37</v>
      </c>
      <c r="AX1412" s="14" t="s">
        <v>77</v>
      </c>
      <c r="AY1412" s="215" t="s">
        <v>144</v>
      </c>
    </row>
    <row r="1413" spans="2:51" s="14" customFormat="1" ht="11.25">
      <c r="B1413" s="205"/>
      <c r="C1413" s="206"/>
      <c r="D1413" s="196" t="s">
        <v>159</v>
      </c>
      <c r="E1413" s="207" t="s">
        <v>19</v>
      </c>
      <c r="F1413" s="208" t="s">
        <v>592</v>
      </c>
      <c r="G1413" s="206"/>
      <c r="H1413" s="209">
        <v>1</v>
      </c>
      <c r="I1413" s="210"/>
      <c r="J1413" s="206"/>
      <c r="K1413" s="206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159</v>
      </c>
      <c r="AU1413" s="215" t="s">
        <v>87</v>
      </c>
      <c r="AV1413" s="14" t="s">
        <v>87</v>
      </c>
      <c r="AW1413" s="14" t="s">
        <v>37</v>
      </c>
      <c r="AX1413" s="14" t="s">
        <v>77</v>
      </c>
      <c r="AY1413" s="215" t="s">
        <v>144</v>
      </c>
    </row>
    <row r="1414" spans="2:51" s="14" customFormat="1" ht="11.25">
      <c r="B1414" s="205"/>
      <c r="C1414" s="206"/>
      <c r="D1414" s="196" t="s">
        <v>159</v>
      </c>
      <c r="E1414" s="207" t="s">
        <v>19</v>
      </c>
      <c r="F1414" s="208" t="s">
        <v>593</v>
      </c>
      <c r="G1414" s="206"/>
      <c r="H1414" s="209">
        <v>1</v>
      </c>
      <c r="I1414" s="210"/>
      <c r="J1414" s="206"/>
      <c r="K1414" s="206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159</v>
      </c>
      <c r="AU1414" s="215" t="s">
        <v>87</v>
      </c>
      <c r="AV1414" s="14" t="s">
        <v>87</v>
      </c>
      <c r="AW1414" s="14" t="s">
        <v>37</v>
      </c>
      <c r="AX1414" s="14" t="s">
        <v>77</v>
      </c>
      <c r="AY1414" s="215" t="s">
        <v>144</v>
      </c>
    </row>
    <row r="1415" spans="2:51" s="14" customFormat="1" ht="11.25">
      <c r="B1415" s="205"/>
      <c r="C1415" s="206"/>
      <c r="D1415" s="196" t="s">
        <v>159</v>
      </c>
      <c r="E1415" s="207" t="s">
        <v>19</v>
      </c>
      <c r="F1415" s="208" t="s">
        <v>594</v>
      </c>
      <c r="G1415" s="206"/>
      <c r="H1415" s="209">
        <v>1</v>
      </c>
      <c r="I1415" s="210"/>
      <c r="J1415" s="206"/>
      <c r="K1415" s="206"/>
      <c r="L1415" s="211"/>
      <c r="M1415" s="212"/>
      <c r="N1415" s="213"/>
      <c r="O1415" s="213"/>
      <c r="P1415" s="213"/>
      <c r="Q1415" s="213"/>
      <c r="R1415" s="213"/>
      <c r="S1415" s="213"/>
      <c r="T1415" s="214"/>
      <c r="AT1415" s="215" t="s">
        <v>159</v>
      </c>
      <c r="AU1415" s="215" t="s">
        <v>87</v>
      </c>
      <c r="AV1415" s="14" t="s">
        <v>87</v>
      </c>
      <c r="AW1415" s="14" t="s">
        <v>37</v>
      </c>
      <c r="AX1415" s="14" t="s">
        <v>77</v>
      </c>
      <c r="AY1415" s="215" t="s">
        <v>144</v>
      </c>
    </row>
    <row r="1416" spans="2:51" s="14" customFormat="1" ht="11.25">
      <c r="B1416" s="205"/>
      <c r="C1416" s="206"/>
      <c r="D1416" s="196" t="s">
        <v>159</v>
      </c>
      <c r="E1416" s="207" t="s">
        <v>19</v>
      </c>
      <c r="F1416" s="208" t="s">
        <v>595</v>
      </c>
      <c r="G1416" s="206"/>
      <c r="H1416" s="209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159</v>
      </c>
      <c r="AU1416" s="215" t="s">
        <v>87</v>
      </c>
      <c r="AV1416" s="14" t="s">
        <v>87</v>
      </c>
      <c r="AW1416" s="14" t="s">
        <v>37</v>
      </c>
      <c r="AX1416" s="14" t="s">
        <v>77</v>
      </c>
      <c r="AY1416" s="215" t="s">
        <v>144</v>
      </c>
    </row>
    <row r="1417" spans="2:51" s="14" customFormat="1" ht="11.25">
      <c r="B1417" s="205"/>
      <c r="C1417" s="206"/>
      <c r="D1417" s="196" t="s">
        <v>159</v>
      </c>
      <c r="E1417" s="207" t="s">
        <v>19</v>
      </c>
      <c r="F1417" s="208" t="s">
        <v>596</v>
      </c>
      <c r="G1417" s="206"/>
      <c r="H1417" s="209">
        <v>1</v>
      </c>
      <c r="I1417" s="210"/>
      <c r="J1417" s="206"/>
      <c r="K1417" s="206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159</v>
      </c>
      <c r="AU1417" s="215" t="s">
        <v>87</v>
      </c>
      <c r="AV1417" s="14" t="s">
        <v>87</v>
      </c>
      <c r="AW1417" s="14" t="s">
        <v>37</v>
      </c>
      <c r="AX1417" s="14" t="s">
        <v>77</v>
      </c>
      <c r="AY1417" s="215" t="s">
        <v>144</v>
      </c>
    </row>
    <row r="1418" spans="2:51" s="14" customFormat="1" ht="11.25">
      <c r="B1418" s="205"/>
      <c r="C1418" s="206"/>
      <c r="D1418" s="196" t="s">
        <v>159</v>
      </c>
      <c r="E1418" s="207" t="s">
        <v>19</v>
      </c>
      <c r="F1418" s="208" t="s">
        <v>597</v>
      </c>
      <c r="G1418" s="206"/>
      <c r="H1418" s="209">
        <v>1</v>
      </c>
      <c r="I1418" s="210"/>
      <c r="J1418" s="206"/>
      <c r="K1418" s="206"/>
      <c r="L1418" s="211"/>
      <c r="M1418" s="212"/>
      <c r="N1418" s="213"/>
      <c r="O1418" s="213"/>
      <c r="P1418" s="213"/>
      <c r="Q1418" s="213"/>
      <c r="R1418" s="213"/>
      <c r="S1418" s="213"/>
      <c r="T1418" s="214"/>
      <c r="AT1418" s="215" t="s">
        <v>159</v>
      </c>
      <c r="AU1418" s="215" t="s">
        <v>87</v>
      </c>
      <c r="AV1418" s="14" t="s">
        <v>87</v>
      </c>
      <c r="AW1418" s="14" t="s">
        <v>37</v>
      </c>
      <c r="AX1418" s="14" t="s">
        <v>77</v>
      </c>
      <c r="AY1418" s="215" t="s">
        <v>144</v>
      </c>
    </row>
    <row r="1419" spans="2:51" s="14" customFormat="1" ht="11.25">
      <c r="B1419" s="205"/>
      <c r="C1419" s="206"/>
      <c r="D1419" s="196" t="s">
        <v>159</v>
      </c>
      <c r="E1419" s="207" t="s">
        <v>19</v>
      </c>
      <c r="F1419" s="208" t="s">
        <v>598</v>
      </c>
      <c r="G1419" s="206"/>
      <c r="H1419" s="209">
        <v>1</v>
      </c>
      <c r="I1419" s="210"/>
      <c r="J1419" s="206"/>
      <c r="K1419" s="206"/>
      <c r="L1419" s="211"/>
      <c r="M1419" s="212"/>
      <c r="N1419" s="213"/>
      <c r="O1419" s="213"/>
      <c r="P1419" s="213"/>
      <c r="Q1419" s="213"/>
      <c r="R1419" s="213"/>
      <c r="S1419" s="213"/>
      <c r="T1419" s="214"/>
      <c r="AT1419" s="215" t="s">
        <v>159</v>
      </c>
      <c r="AU1419" s="215" t="s">
        <v>87</v>
      </c>
      <c r="AV1419" s="14" t="s">
        <v>87</v>
      </c>
      <c r="AW1419" s="14" t="s">
        <v>37</v>
      </c>
      <c r="AX1419" s="14" t="s">
        <v>77</v>
      </c>
      <c r="AY1419" s="215" t="s">
        <v>144</v>
      </c>
    </row>
    <row r="1420" spans="2:51" s="14" customFormat="1" ht="11.25">
      <c r="B1420" s="205"/>
      <c r="C1420" s="206"/>
      <c r="D1420" s="196" t="s">
        <v>159</v>
      </c>
      <c r="E1420" s="207" t="s">
        <v>19</v>
      </c>
      <c r="F1420" s="208" t="s">
        <v>599</v>
      </c>
      <c r="G1420" s="206"/>
      <c r="H1420" s="209">
        <v>1</v>
      </c>
      <c r="I1420" s="210"/>
      <c r="J1420" s="206"/>
      <c r="K1420" s="206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159</v>
      </c>
      <c r="AU1420" s="215" t="s">
        <v>87</v>
      </c>
      <c r="AV1420" s="14" t="s">
        <v>87</v>
      </c>
      <c r="AW1420" s="14" t="s">
        <v>37</v>
      </c>
      <c r="AX1420" s="14" t="s">
        <v>77</v>
      </c>
      <c r="AY1420" s="215" t="s">
        <v>144</v>
      </c>
    </row>
    <row r="1421" spans="2:51" s="14" customFormat="1" ht="11.25">
      <c r="B1421" s="205"/>
      <c r="C1421" s="206"/>
      <c r="D1421" s="196" t="s">
        <v>159</v>
      </c>
      <c r="E1421" s="207" t="s">
        <v>19</v>
      </c>
      <c r="F1421" s="208" t="s">
        <v>600</v>
      </c>
      <c r="G1421" s="206"/>
      <c r="H1421" s="209">
        <v>1</v>
      </c>
      <c r="I1421" s="210"/>
      <c r="J1421" s="206"/>
      <c r="K1421" s="206"/>
      <c r="L1421" s="211"/>
      <c r="M1421" s="212"/>
      <c r="N1421" s="213"/>
      <c r="O1421" s="213"/>
      <c r="P1421" s="213"/>
      <c r="Q1421" s="213"/>
      <c r="R1421" s="213"/>
      <c r="S1421" s="213"/>
      <c r="T1421" s="214"/>
      <c r="AT1421" s="215" t="s">
        <v>159</v>
      </c>
      <c r="AU1421" s="215" t="s">
        <v>87</v>
      </c>
      <c r="AV1421" s="14" t="s">
        <v>87</v>
      </c>
      <c r="AW1421" s="14" t="s">
        <v>37</v>
      </c>
      <c r="AX1421" s="14" t="s">
        <v>77</v>
      </c>
      <c r="AY1421" s="215" t="s">
        <v>144</v>
      </c>
    </row>
    <row r="1422" spans="2:51" s="14" customFormat="1" ht="11.25">
      <c r="B1422" s="205"/>
      <c r="C1422" s="206"/>
      <c r="D1422" s="196" t="s">
        <v>159</v>
      </c>
      <c r="E1422" s="207" t="s">
        <v>19</v>
      </c>
      <c r="F1422" s="208" t="s">
        <v>601</v>
      </c>
      <c r="G1422" s="206"/>
      <c r="H1422" s="209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159</v>
      </c>
      <c r="AU1422" s="215" t="s">
        <v>87</v>
      </c>
      <c r="AV1422" s="14" t="s">
        <v>87</v>
      </c>
      <c r="AW1422" s="14" t="s">
        <v>37</v>
      </c>
      <c r="AX1422" s="14" t="s">
        <v>77</v>
      </c>
      <c r="AY1422" s="215" t="s">
        <v>144</v>
      </c>
    </row>
    <row r="1423" spans="2:51" s="15" customFormat="1" ht="11.25">
      <c r="B1423" s="216"/>
      <c r="C1423" s="217"/>
      <c r="D1423" s="196" t="s">
        <v>159</v>
      </c>
      <c r="E1423" s="218" t="s">
        <v>19</v>
      </c>
      <c r="F1423" s="219" t="s">
        <v>165</v>
      </c>
      <c r="G1423" s="217"/>
      <c r="H1423" s="220">
        <v>11</v>
      </c>
      <c r="I1423" s="221"/>
      <c r="J1423" s="217"/>
      <c r="K1423" s="217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159</v>
      </c>
      <c r="AU1423" s="226" t="s">
        <v>87</v>
      </c>
      <c r="AV1423" s="15" t="s">
        <v>155</v>
      </c>
      <c r="AW1423" s="15" t="s">
        <v>37</v>
      </c>
      <c r="AX1423" s="15" t="s">
        <v>77</v>
      </c>
      <c r="AY1423" s="226" t="s">
        <v>144</v>
      </c>
    </row>
    <row r="1424" spans="2:51" s="13" customFormat="1" ht="11.25">
      <c r="B1424" s="194"/>
      <c r="C1424" s="195"/>
      <c r="D1424" s="196" t="s">
        <v>159</v>
      </c>
      <c r="E1424" s="197" t="s">
        <v>19</v>
      </c>
      <c r="F1424" s="198" t="s">
        <v>252</v>
      </c>
      <c r="G1424" s="195"/>
      <c r="H1424" s="197" t="s">
        <v>19</v>
      </c>
      <c r="I1424" s="199"/>
      <c r="J1424" s="195"/>
      <c r="K1424" s="195"/>
      <c r="L1424" s="200"/>
      <c r="M1424" s="201"/>
      <c r="N1424" s="202"/>
      <c r="O1424" s="202"/>
      <c r="P1424" s="202"/>
      <c r="Q1424" s="202"/>
      <c r="R1424" s="202"/>
      <c r="S1424" s="202"/>
      <c r="T1424" s="203"/>
      <c r="AT1424" s="204" t="s">
        <v>159</v>
      </c>
      <c r="AU1424" s="204" t="s">
        <v>87</v>
      </c>
      <c r="AV1424" s="13" t="s">
        <v>85</v>
      </c>
      <c r="AW1424" s="13" t="s">
        <v>37</v>
      </c>
      <c r="AX1424" s="13" t="s">
        <v>77</v>
      </c>
      <c r="AY1424" s="204" t="s">
        <v>144</v>
      </c>
    </row>
    <row r="1425" spans="1:65" s="14" customFormat="1" ht="11.25">
      <c r="B1425" s="205"/>
      <c r="C1425" s="206"/>
      <c r="D1425" s="196" t="s">
        <v>159</v>
      </c>
      <c r="E1425" s="207" t="s">
        <v>19</v>
      </c>
      <c r="F1425" s="208" t="s">
        <v>602</v>
      </c>
      <c r="G1425" s="206"/>
      <c r="H1425" s="209">
        <v>1</v>
      </c>
      <c r="I1425" s="210"/>
      <c r="J1425" s="206"/>
      <c r="K1425" s="206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159</v>
      </c>
      <c r="AU1425" s="215" t="s">
        <v>87</v>
      </c>
      <c r="AV1425" s="14" t="s">
        <v>87</v>
      </c>
      <c r="AW1425" s="14" t="s">
        <v>37</v>
      </c>
      <c r="AX1425" s="14" t="s">
        <v>77</v>
      </c>
      <c r="AY1425" s="215" t="s">
        <v>144</v>
      </c>
    </row>
    <row r="1426" spans="1:65" s="14" customFormat="1" ht="11.25">
      <c r="B1426" s="205"/>
      <c r="C1426" s="206"/>
      <c r="D1426" s="196" t="s">
        <v>159</v>
      </c>
      <c r="E1426" s="207" t="s">
        <v>19</v>
      </c>
      <c r="F1426" s="208" t="s">
        <v>603</v>
      </c>
      <c r="G1426" s="206"/>
      <c r="H1426" s="209">
        <v>1</v>
      </c>
      <c r="I1426" s="210"/>
      <c r="J1426" s="206"/>
      <c r="K1426" s="206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159</v>
      </c>
      <c r="AU1426" s="215" t="s">
        <v>87</v>
      </c>
      <c r="AV1426" s="14" t="s">
        <v>87</v>
      </c>
      <c r="AW1426" s="14" t="s">
        <v>37</v>
      </c>
      <c r="AX1426" s="14" t="s">
        <v>77</v>
      </c>
      <c r="AY1426" s="215" t="s">
        <v>144</v>
      </c>
    </row>
    <row r="1427" spans="1:65" s="14" customFormat="1" ht="11.25">
      <c r="B1427" s="205"/>
      <c r="C1427" s="206"/>
      <c r="D1427" s="196" t="s">
        <v>159</v>
      </c>
      <c r="E1427" s="207" t="s">
        <v>19</v>
      </c>
      <c r="F1427" s="208" t="s">
        <v>604</v>
      </c>
      <c r="G1427" s="206"/>
      <c r="H1427" s="209">
        <v>1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159</v>
      </c>
      <c r="AU1427" s="215" t="s">
        <v>87</v>
      </c>
      <c r="AV1427" s="14" t="s">
        <v>87</v>
      </c>
      <c r="AW1427" s="14" t="s">
        <v>37</v>
      </c>
      <c r="AX1427" s="14" t="s">
        <v>77</v>
      </c>
      <c r="AY1427" s="215" t="s">
        <v>144</v>
      </c>
    </row>
    <row r="1428" spans="1:65" s="14" customFormat="1" ht="11.25">
      <c r="B1428" s="205"/>
      <c r="C1428" s="206"/>
      <c r="D1428" s="196" t="s">
        <v>159</v>
      </c>
      <c r="E1428" s="207" t="s">
        <v>19</v>
      </c>
      <c r="F1428" s="208" t="s">
        <v>605</v>
      </c>
      <c r="G1428" s="206"/>
      <c r="H1428" s="209">
        <v>1</v>
      </c>
      <c r="I1428" s="210"/>
      <c r="J1428" s="206"/>
      <c r="K1428" s="206"/>
      <c r="L1428" s="211"/>
      <c r="M1428" s="212"/>
      <c r="N1428" s="213"/>
      <c r="O1428" s="213"/>
      <c r="P1428" s="213"/>
      <c r="Q1428" s="213"/>
      <c r="R1428" s="213"/>
      <c r="S1428" s="213"/>
      <c r="T1428" s="214"/>
      <c r="AT1428" s="215" t="s">
        <v>159</v>
      </c>
      <c r="AU1428" s="215" t="s">
        <v>87</v>
      </c>
      <c r="AV1428" s="14" t="s">
        <v>87</v>
      </c>
      <c r="AW1428" s="14" t="s">
        <v>37</v>
      </c>
      <c r="AX1428" s="14" t="s">
        <v>77</v>
      </c>
      <c r="AY1428" s="215" t="s">
        <v>144</v>
      </c>
    </row>
    <row r="1429" spans="1:65" s="14" customFormat="1" ht="11.25">
      <c r="B1429" s="205"/>
      <c r="C1429" s="206"/>
      <c r="D1429" s="196" t="s">
        <v>159</v>
      </c>
      <c r="E1429" s="207" t="s">
        <v>19</v>
      </c>
      <c r="F1429" s="208" t="s">
        <v>606</v>
      </c>
      <c r="G1429" s="206"/>
      <c r="H1429" s="209">
        <v>1</v>
      </c>
      <c r="I1429" s="210"/>
      <c r="J1429" s="206"/>
      <c r="K1429" s="206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159</v>
      </c>
      <c r="AU1429" s="215" t="s">
        <v>87</v>
      </c>
      <c r="AV1429" s="14" t="s">
        <v>87</v>
      </c>
      <c r="AW1429" s="14" t="s">
        <v>37</v>
      </c>
      <c r="AX1429" s="14" t="s">
        <v>77</v>
      </c>
      <c r="AY1429" s="215" t="s">
        <v>144</v>
      </c>
    </row>
    <row r="1430" spans="1:65" s="14" customFormat="1" ht="11.25">
      <c r="B1430" s="205"/>
      <c r="C1430" s="206"/>
      <c r="D1430" s="196" t="s">
        <v>159</v>
      </c>
      <c r="E1430" s="207" t="s">
        <v>19</v>
      </c>
      <c r="F1430" s="208" t="s">
        <v>607</v>
      </c>
      <c r="G1430" s="206"/>
      <c r="H1430" s="209">
        <v>1</v>
      </c>
      <c r="I1430" s="210"/>
      <c r="J1430" s="206"/>
      <c r="K1430" s="206"/>
      <c r="L1430" s="211"/>
      <c r="M1430" s="212"/>
      <c r="N1430" s="213"/>
      <c r="O1430" s="213"/>
      <c r="P1430" s="213"/>
      <c r="Q1430" s="213"/>
      <c r="R1430" s="213"/>
      <c r="S1430" s="213"/>
      <c r="T1430" s="214"/>
      <c r="AT1430" s="215" t="s">
        <v>159</v>
      </c>
      <c r="AU1430" s="215" t="s">
        <v>87</v>
      </c>
      <c r="AV1430" s="14" t="s">
        <v>87</v>
      </c>
      <c r="AW1430" s="14" t="s">
        <v>37</v>
      </c>
      <c r="AX1430" s="14" t="s">
        <v>77</v>
      </c>
      <c r="AY1430" s="215" t="s">
        <v>144</v>
      </c>
    </row>
    <row r="1431" spans="1:65" s="14" customFormat="1" ht="11.25">
      <c r="B1431" s="205"/>
      <c r="C1431" s="206"/>
      <c r="D1431" s="196" t="s">
        <v>159</v>
      </c>
      <c r="E1431" s="207" t="s">
        <v>19</v>
      </c>
      <c r="F1431" s="208" t="s">
        <v>608</v>
      </c>
      <c r="G1431" s="206"/>
      <c r="H1431" s="209">
        <v>1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159</v>
      </c>
      <c r="AU1431" s="215" t="s">
        <v>87</v>
      </c>
      <c r="AV1431" s="14" t="s">
        <v>87</v>
      </c>
      <c r="AW1431" s="14" t="s">
        <v>37</v>
      </c>
      <c r="AX1431" s="14" t="s">
        <v>77</v>
      </c>
      <c r="AY1431" s="215" t="s">
        <v>144</v>
      </c>
    </row>
    <row r="1432" spans="1:65" s="14" customFormat="1" ht="11.25">
      <c r="B1432" s="205"/>
      <c r="C1432" s="206"/>
      <c r="D1432" s="196" t="s">
        <v>159</v>
      </c>
      <c r="E1432" s="207" t="s">
        <v>19</v>
      </c>
      <c r="F1432" s="208" t="s">
        <v>609</v>
      </c>
      <c r="G1432" s="206"/>
      <c r="H1432" s="209">
        <v>1</v>
      </c>
      <c r="I1432" s="210"/>
      <c r="J1432" s="206"/>
      <c r="K1432" s="206"/>
      <c r="L1432" s="211"/>
      <c r="M1432" s="212"/>
      <c r="N1432" s="213"/>
      <c r="O1432" s="213"/>
      <c r="P1432" s="213"/>
      <c r="Q1432" s="213"/>
      <c r="R1432" s="213"/>
      <c r="S1432" s="213"/>
      <c r="T1432" s="214"/>
      <c r="AT1432" s="215" t="s">
        <v>159</v>
      </c>
      <c r="AU1432" s="215" t="s">
        <v>87</v>
      </c>
      <c r="AV1432" s="14" t="s">
        <v>87</v>
      </c>
      <c r="AW1432" s="14" t="s">
        <v>37</v>
      </c>
      <c r="AX1432" s="14" t="s">
        <v>77</v>
      </c>
      <c r="AY1432" s="215" t="s">
        <v>144</v>
      </c>
    </row>
    <row r="1433" spans="1:65" s="14" customFormat="1" ht="11.25">
      <c r="B1433" s="205"/>
      <c r="C1433" s="206"/>
      <c r="D1433" s="196" t="s">
        <v>159</v>
      </c>
      <c r="E1433" s="207" t="s">
        <v>19</v>
      </c>
      <c r="F1433" s="208" t="s">
        <v>610</v>
      </c>
      <c r="G1433" s="206"/>
      <c r="H1433" s="209">
        <v>1</v>
      </c>
      <c r="I1433" s="210"/>
      <c r="J1433" s="206"/>
      <c r="K1433" s="206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159</v>
      </c>
      <c r="AU1433" s="215" t="s">
        <v>87</v>
      </c>
      <c r="AV1433" s="14" t="s">
        <v>87</v>
      </c>
      <c r="AW1433" s="14" t="s">
        <v>37</v>
      </c>
      <c r="AX1433" s="14" t="s">
        <v>77</v>
      </c>
      <c r="AY1433" s="215" t="s">
        <v>144</v>
      </c>
    </row>
    <row r="1434" spans="1:65" s="14" customFormat="1" ht="11.25">
      <c r="B1434" s="205"/>
      <c r="C1434" s="206"/>
      <c r="D1434" s="196" t="s">
        <v>159</v>
      </c>
      <c r="E1434" s="207" t="s">
        <v>19</v>
      </c>
      <c r="F1434" s="208" t="s">
        <v>611</v>
      </c>
      <c r="G1434" s="206"/>
      <c r="H1434" s="209">
        <v>1</v>
      </c>
      <c r="I1434" s="210"/>
      <c r="J1434" s="206"/>
      <c r="K1434" s="206"/>
      <c r="L1434" s="211"/>
      <c r="M1434" s="212"/>
      <c r="N1434" s="213"/>
      <c r="O1434" s="213"/>
      <c r="P1434" s="213"/>
      <c r="Q1434" s="213"/>
      <c r="R1434" s="213"/>
      <c r="S1434" s="213"/>
      <c r="T1434" s="214"/>
      <c r="AT1434" s="215" t="s">
        <v>159</v>
      </c>
      <c r="AU1434" s="215" t="s">
        <v>87</v>
      </c>
      <c r="AV1434" s="14" t="s">
        <v>87</v>
      </c>
      <c r="AW1434" s="14" t="s">
        <v>37</v>
      </c>
      <c r="AX1434" s="14" t="s">
        <v>77</v>
      </c>
      <c r="AY1434" s="215" t="s">
        <v>144</v>
      </c>
    </row>
    <row r="1435" spans="1:65" s="14" customFormat="1" ht="11.25">
      <c r="B1435" s="205"/>
      <c r="C1435" s="206"/>
      <c r="D1435" s="196" t="s">
        <v>159</v>
      </c>
      <c r="E1435" s="207" t="s">
        <v>19</v>
      </c>
      <c r="F1435" s="208" t="s">
        <v>612</v>
      </c>
      <c r="G1435" s="206"/>
      <c r="H1435" s="209">
        <v>1</v>
      </c>
      <c r="I1435" s="210"/>
      <c r="J1435" s="206"/>
      <c r="K1435" s="206"/>
      <c r="L1435" s="211"/>
      <c r="M1435" s="212"/>
      <c r="N1435" s="213"/>
      <c r="O1435" s="213"/>
      <c r="P1435" s="213"/>
      <c r="Q1435" s="213"/>
      <c r="R1435" s="213"/>
      <c r="S1435" s="213"/>
      <c r="T1435" s="214"/>
      <c r="AT1435" s="215" t="s">
        <v>159</v>
      </c>
      <c r="AU1435" s="215" t="s">
        <v>87</v>
      </c>
      <c r="AV1435" s="14" t="s">
        <v>87</v>
      </c>
      <c r="AW1435" s="14" t="s">
        <v>37</v>
      </c>
      <c r="AX1435" s="14" t="s">
        <v>77</v>
      </c>
      <c r="AY1435" s="215" t="s">
        <v>144</v>
      </c>
    </row>
    <row r="1436" spans="1:65" s="15" customFormat="1" ht="11.25">
      <c r="B1436" s="216"/>
      <c r="C1436" s="217"/>
      <c r="D1436" s="196" t="s">
        <v>159</v>
      </c>
      <c r="E1436" s="218" t="s">
        <v>19</v>
      </c>
      <c r="F1436" s="219" t="s">
        <v>165</v>
      </c>
      <c r="G1436" s="217"/>
      <c r="H1436" s="220">
        <v>11</v>
      </c>
      <c r="I1436" s="221"/>
      <c r="J1436" s="217"/>
      <c r="K1436" s="217"/>
      <c r="L1436" s="222"/>
      <c r="M1436" s="223"/>
      <c r="N1436" s="224"/>
      <c r="O1436" s="224"/>
      <c r="P1436" s="224"/>
      <c r="Q1436" s="224"/>
      <c r="R1436" s="224"/>
      <c r="S1436" s="224"/>
      <c r="T1436" s="225"/>
      <c r="AT1436" s="226" t="s">
        <v>159</v>
      </c>
      <c r="AU1436" s="226" t="s">
        <v>87</v>
      </c>
      <c r="AV1436" s="15" t="s">
        <v>155</v>
      </c>
      <c r="AW1436" s="15" t="s">
        <v>37</v>
      </c>
      <c r="AX1436" s="15" t="s">
        <v>77</v>
      </c>
      <c r="AY1436" s="226" t="s">
        <v>144</v>
      </c>
    </row>
    <row r="1437" spans="1:65" s="16" customFormat="1" ht="11.25">
      <c r="B1437" s="227"/>
      <c r="C1437" s="228"/>
      <c r="D1437" s="196" t="s">
        <v>159</v>
      </c>
      <c r="E1437" s="229" t="s">
        <v>19</v>
      </c>
      <c r="F1437" s="230" t="s">
        <v>275</v>
      </c>
      <c r="G1437" s="228"/>
      <c r="H1437" s="231">
        <v>54</v>
      </c>
      <c r="I1437" s="232"/>
      <c r="J1437" s="228"/>
      <c r="K1437" s="228"/>
      <c r="L1437" s="233"/>
      <c r="M1437" s="234"/>
      <c r="N1437" s="235"/>
      <c r="O1437" s="235"/>
      <c r="P1437" s="235"/>
      <c r="Q1437" s="235"/>
      <c r="R1437" s="235"/>
      <c r="S1437" s="235"/>
      <c r="T1437" s="236"/>
      <c r="AT1437" s="237" t="s">
        <v>159</v>
      </c>
      <c r="AU1437" s="237" t="s">
        <v>87</v>
      </c>
      <c r="AV1437" s="16" t="s">
        <v>154</v>
      </c>
      <c r="AW1437" s="16" t="s">
        <v>37</v>
      </c>
      <c r="AX1437" s="16" t="s">
        <v>85</v>
      </c>
      <c r="AY1437" s="237" t="s">
        <v>144</v>
      </c>
    </row>
    <row r="1438" spans="1:65" s="2" customFormat="1" ht="24.2" customHeight="1">
      <c r="A1438" s="37"/>
      <c r="B1438" s="38"/>
      <c r="C1438" s="238" t="s">
        <v>829</v>
      </c>
      <c r="D1438" s="238" t="s">
        <v>830</v>
      </c>
      <c r="E1438" s="239" t="s">
        <v>831</v>
      </c>
      <c r="F1438" s="240" t="s">
        <v>832</v>
      </c>
      <c r="G1438" s="241" t="s">
        <v>555</v>
      </c>
      <c r="H1438" s="242">
        <v>54</v>
      </c>
      <c r="I1438" s="243"/>
      <c r="J1438" s="244">
        <f>ROUND(I1438*H1438,2)</f>
        <v>0</v>
      </c>
      <c r="K1438" s="240" t="s">
        <v>153</v>
      </c>
      <c r="L1438" s="245"/>
      <c r="M1438" s="246" t="s">
        <v>19</v>
      </c>
      <c r="N1438" s="247" t="s">
        <v>48</v>
      </c>
      <c r="O1438" s="67"/>
      <c r="P1438" s="185">
        <f>O1438*H1438</f>
        <v>0</v>
      </c>
      <c r="Q1438" s="185">
        <v>1.4E-3</v>
      </c>
      <c r="R1438" s="185">
        <f>Q1438*H1438</f>
        <v>7.5600000000000001E-2</v>
      </c>
      <c r="S1438" s="185">
        <v>0</v>
      </c>
      <c r="T1438" s="186">
        <f>S1438*H1438</f>
        <v>0</v>
      </c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R1438" s="187" t="s">
        <v>833</v>
      </c>
      <c r="AT1438" s="187" t="s">
        <v>830</v>
      </c>
      <c r="AU1438" s="187" t="s">
        <v>87</v>
      </c>
      <c r="AY1438" s="20" t="s">
        <v>144</v>
      </c>
      <c r="BE1438" s="188">
        <f>IF(N1438="základní",J1438,0)</f>
        <v>0</v>
      </c>
      <c r="BF1438" s="188">
        <f>IF(N1438="snížená",J1438,0)</f>
        <v>0</v>
      </c>
      <c r="BG1438" s="188">
        <f>IF(N1438="zákl. přenesená",J1438,0)</f>
        <v>0</v>
      </c>
      <c r="BH1438" s="188">
        <f>IF(N1438="sníž. přenesená",J1438,0)</f>
        <v>0</v>
      </c>
      <c r="BI1438" s="188">
        <f>IF(N1438="nulová",J1438,0)</f>
        <v>0</v>
      </c>
      <c r="BJ1438" s="20" t="s">
        <v>85</v>
      </c>
      <c r="BK1438" s="188">
        <f>ROUND(I1438*H1438,2)</f>
        <v>0</v>
      </c>
      <c r="BL1438" s="20" t="s">
        <v>556</v>
      </c>
      <c r="BM1438" s="187" t="s">
        <v>834</v>
      </c>
    </row>
    <row r="1439" spans="1:65" s="2" customFormat="1" ht="37.9" customHeight="1">
      <c r="A1439" s="37"/>
      <c r="B1439" s="38"/>
      <c r="C1439" s="176" t="s">
        <v>835</v>
      </c>
      <c r="D1439" s="176" t="s">
        <v>149</v>
      </c>
      <c r="E1439" s="177" t="s">
        <v>836</v>
      </c>
      <c r="F1439" s="178" t="s">
        <v>837</v>
      </c>
      <c r="G1439" s="179" t="s">
        <v>555</v>
      </c>
      <c r="H1439" s="180">
        <v>6</v>
      </c>
      <c r="I1439" s="181"/>
      <c r="J1439" s="182">
        <f>ROUND(I1439*H1439,2)</f>
        <v>0</v>
      </c>
      <c r="K1439" s="178" t="s">
        <v>153</v>
      </c>
      <c r="L1439" s="42"/>
      <c r="M1439" s="183" t="s">
        <v>19</v>
      </c>
      <c r="N1439" s="184" t="s">
        <v>48</v>
      </c>
      <c r="O1439" s="67"/>
      <c r="P1439" s="185">
        <f>O1439*H1439</f>
        <v>0</v>
      </c>
      <c r="Q1439" s="185">
        <v>3.0000000000000001E-5</v>
      </c>
      <c r="R1439" s="185">
        <f>Q1439*H1439</f>
        <v>1.8000000000000001E-4</v>
      </c>
      <c r="S1439" s="185">
        <v>0</v>
      </c>
      <c r="T1439" s="186">
        <f>S1439*H1439</f>
        <v>0</v>
      </c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R1439" s="187" t="s">
        <v>556</v>
      </c>
      <c r="AT1439" s="187" t="s">
        <v>149</v>
      </c>
      <c r="AU1439" s="187" t="s">
        <v>87</v>
      </c>
      <c r="AY1439" s="20" t="s">
        <v>144</v>
      </c>
      <c r="BE1439" s="188">
        <f>IF(N1439="základní",J1439,0)</f>
        <v>0</v>
      </c>
      <c r="BF1439" s="188">
        <f>IF(N1439="snížená",J1439,0)</f>
        <v>0</v>
      </c>
      <c r="BG1439" s="188">
        <f>IF(N1439="zákl. přenesená",J1439,0)</f>
        <v>0</v>
      </c>
      <c r="BH1439" s="188">
        <f>IF(N1439="sníž. přenesená",J1439,0)</f>
        <v>0</v>
      </c>
      <c r="BI1439" s="188">
        <f>IF(N1439="nulová",J1439,0)</f>
        <v>0</v>
      </c>
      <c r="BJ1439" s="20" t="s">
        <v>85</v>
      </c>
      <c r="BK1439" s="188">
        <f>ROUND(I1439*H1439,2)</f>
        <v>0</v>
      </c>
      <c r="BL1439" s="20" t="s">
        <v>556</v>
      </c>
      <c r="BM1439" s="187" t="s">
        <v>838</v>
      </c>
    </row>
    <row r="1440" spans="1:65" s="2" customFormat="1" ht="11.25">
      <c r="A1440" s="37"/>
      <c r="B1440" s="38"/>
      <c r="C1440" s="39"/>
      <c r="D1440" s="189" t="s">
        <v>157</v>
      </c>
      <c r="E1440" s="39"/>
      <c r="F1440" s="190" t="s">
        <v>839</v>
      </c>
      <c r="G1440" s="39"/>
      <c r="H1440" s="39"/>
      <c r="I1440" s="191"/>
      <c r="J1440" s="39"/>
      <c r="K1440" s="39"/>
      <c r="L1440" s="42"/>
      <c r="M1440" s="192"/>
      <c r="N1440" s="193"/>
      <c r="O1440" s="67"/>
      <c r="P1440" s="67"/>
      <c r="Q1440" s="67"/>
      <c r="R1440" s="67"/>
      <c r="S1440" s="67"/>
      <c r="T1440" s="68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T1440" s="20" t="s">
        <v>157</v>
      </c>
      <c r="AU1440" s="20" t="s">
        <v>87</v>
      </c>
    </row>
    <row r="1441" spans="1:65" s="13" customFormat="1" ht="11.25">
      <c r="B1441" s="194"/>
      <c r="C1441" s="195"/>
      <c r="D1441" s="196" t="s">
        <v>159</v>
      </c>
      <c r="E1441" s="197" t="s">
        <v>19</v>
      </c>
      <c r="F1441" s="198" t="s">
        <v>252</v>
      </c>
      <c r="G1441" s="195"/>
      <c r="H1441" s="197" t="s">
        <v>19</v>
      </c>
      <c r="I1441" s="199"/>
      <c r="J1441" s="195"/>
      <c r="K1441" s="195"/>
      <c r="L1441" s="200"/>
      <c r="M1441" s="201"/>
      <c r="N1441" s="202"/>
      <c r="O1441" s="202"/>
      <c r="P1441" s="202"/>
      <c r="Q1441" s="202"/>
      <c r="R1441" s="202"/>
      <c r="S1441" s="202"/>
      <c r="T1441" s="203"/>
      <c r="AT1441" s="204" t="s">
        <v>159</v>
      </c>
      <c r="AU1441" s="204" t="s">
        <v>87</v>
      </c>
      <c r="AV1441" s="13" t="s">
        <v>85</v>
      </c>
      <c r="AW1441" s="13" t="s">
        <v>37</v>
      </c>
      <c r="AX1441" s="13" t="s">
        <v>77</v>
      </c>
      <c r="AY1441" s="204" t="s">
        <v>144</v>
      </c>
    </row>
    <row r="1442" spans="1:65" s="14" customFormat="1" ht="11.25">
      <c r="B1442" s="205"/>
      <c r="C1442" s="206"/>
      <c r="D1442" s="196" t="s">
        <v>159</v>
      </c>
      <c r="E1442" s="207" t="s">
        <v>19</v>
      </c>
      <c r="F1442" s="208" t="s">
        <v>603</v>
      </c>
      <c r="G1442" s="206"/>
      <c r="H1442" s="209">
        <v>1</v>
      </c>
      <c r="I1442" s="210"/>
      <c r="J1442" s="206"/>
      <c r="K1442" s="206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159</v>
      </c>
      <c r="AU1442" s="215" t="s">
        <v>87</v>
      </c>
      <c r="AV1442" s="14" t="s">
        <v>87</v>
      </c>
      <c r="AW1442" s="14" t="s">
        <v>37</v>
      </c>
      <c r="AX1442" s="14" t="s">
        <v>77</v>
      </c>
      <c r="AY1442" s="215" t="s">
        <v>144</v>
      </c>
    </row>
    <row r="1443" spans="1:65" s="14" customFormat="1" ht="11.25">
      <c r="B1443" s="205"/>
      <c r="C1443" s="206"/>
      <c r="D1443" s="196" t="s">
        <v>159</v>
      </c>
      <c r="E1443" s="207" t="s">
        <v>19</v>
      </c>
      <c r="F1443" s="208" t="s">
        <v>605</v>
      </c>
      <c r="G1443" s="206"/>
      <c r="H1443" s="209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159</v>
      </c>
      <c r="AU1443" s="215" t="s">
        <v>87</v>
      </c>
      <c r="AV1443" s="14" t="s">
        <v>87</v>
      </c>
      <c r="AW1443" s="14" t="s">
        <v>37</v>
      </c>
      <c r="AX1443" s="14" t="s">
        <v>77</v>
      </c>
      <c r="AY1443" s="215" t="s">
        <v>144</v>
      </c>
    </row>
    <row r="1444" spans="1:65" s="14" customFormat="1" ht="11.25">
      <c r="B1444" s="205"/>
      <c r="C1444" s="206"/>
      <c r="D1444" s="196" t="s">
        <v>159</v>
      </c>
      <c r="E1444" s="207" t="s">
        <v>19</v>
      </c>
      <c r="F1444" s="208" t="s">
        <v>607</v>
      </c>
      <c r="G1444" s="206"/>
      <c r="H1444" s="209">
        <v>1</v>
      </c>
      <c r="I1444" s="210"/>
      <c r="J1444" s="206"/>
      <c r="K1444" s="206"/>
      <c r="L1444" s="211"/>
      <c r="M1444" s="212"/>
      <c r="N1444" s="213"/>
      <c r="O1444" s="213"/>
      <c r="P1444" s="213"/>
      <c r="Q1444" s="213"/>
      <c r="R1444" s="213"/>
      <c r="S1444" s="213"/>
      <c r="T1444" s="214"/>
      <c r="AT1444" s="215" t="s">
        <v>159</v>
      </c>
      <c r="AU1444" s="215" t="s">
        <v>87</v>
      </c>
      <c r="AV1444" s="14" t="s">
        <v>87</v>
      </c>
      <c r="AW1444" s="14" t="s">
        <v>37</v>
      </c>
      <c r="AX1444" s="14" t="s">
        <v>77</v>
      </c>
      <c r="AY1444" s="215" t="s">
        <v>144</v>
      </c>
    </row>
    <row r="1445" spans="1:65" s="14" customFormat="1" ht="11.25">
      <c r="B1445" s="205"/>
      <c r="C1445" s="206"/>
      <c r="D1445" s="196" t="s">
        <v>159</v>
      </c>
      <c r="E1445" s="207" t="s">
        <v>19</v>
      </c>
      <c r="F1445" s="208" t="s">
        <v>608</v>
      </c>
      <c r="G1445" s="206"/>
      <c r="H1445" s="209">
        <v>1</v>
      </c>
      <c r="I1445" s="210"/>
      <c r="J1445" s="206"/>
      <c r="K1445" s="206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159</v>
      </c>
      <c r="AU1445" s="215" t="s">
        <v>87</v>
      </c>
      <c r="AV1445" s="14" t="s">
        <v>87</v>
      </c>
      <c r="AW1445" s="14" t="s">
        <v>37</v>
      </c>
      <c r="AX1445" s="14" t="s">
        <v>77</v>
      </c>
      <c r="AY1445" s="215" t="s">
        <v>144</v>
      </c>
    </row>
    <row r="1446" spans="1:65" s="14" customFormat="1" ht="11.25">
      <c r="B1446" s="205"/>
      <c r="C1446" s="206"/>
      <c r="D1446" s="196" t="s">
        <v>159</v>
      </c>
      <c r="E1446" s="207" t="s">
        <v>19</v>
      </c>
      <c r="F1446" s="208" t="s">
        <v>610</v>
      </c>
      <c r="G1446" s="206"/>
      <c r="H1446" s="209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159</v>
      </c>
      <c r="AU1446" s="215" t="s">
        <v>87</v>
      </c>
      <c r="AV1446" s="14" t="s">
        <v>87</v>
      </c>
      <c r="AW1446" s="14" t="s">
        <v>37</v>
      </c>
      <c r="AX1446" s="14" t="s">
        <v>77</v>
      </c>
      <c r="AY1446" s="215" t="s">
        <v>144</v>
      </c>
    </row>
    <row r="1447" spans="1:65" s="14" customFormat="1" ht="11.25">
      <c r="B1447" s="205"/>
      <c r="C1447" s="206"/>
      <c r="D1447" s="196" t="s">
        <v>159</v>
      </c>
      <c r="E1447" s="207" t="s">
        <v>19</v>
      </c>
      <c r="F1447" s="208" t="s">
        <v>612</v>
      </c>
      <c r="G1447" s="206"/>
      <c r="H1447" s="209">
        <v>1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159</v>
      </c>
      <c r="AU1447" s="215" t="s">
        <v>87</v>
      </c>
      <c r="AV1447" s="14" t="s">
        <v>87</v>
      </c>
      <c r="AW1447" s="14" t="s">
        <v>37</v>
      </c>
      <c r="AX1447" s="14" t="s">
        <v>77</v>
      </c>
      <c r="AY1447" s="215" t="s">
        <v>144</v>
      </c>
    </row>
    <row r="1448" spans="1:65" s="16" customFormat="1" ht="11.25">
      <c r="B1448" s="227"/>
      <c r="C1448" s="228"/>
      <c r="D1448" s="196" t="s">
        <v>159</v>
      </c>
      <c r="E1448" s="229" t="s">
        <v>19</v>
      </c>
      <c r="F1448" s="230" t="s">
        <v>275</v>
      </c>
      <c r="G1448" s="228"/>
      <c r="H1448" s="231">
        <v>6</v>
      </c>
      <c r="I1448" s="232"/>
      <c r="J1448" s="228"/>
      <c r="K1448" s="228"/>
      <c r="L1448" s="233"/>
      <c r="M1448" s="234"/>
      <c r="N1448" s="235"/>
      <c r="O1448" s="235"/>
      <c r="P1448" s="235"/>
      <c r="Q1448" s="235"/>
      <c r="R1448" s="235"/>
      <c r="S1448" s="235"/>
      <c r="T1448" s="236"/>
      <c r="AT1448" s="237" t="s">
        <v>159</v>
      </c>
      <c r="AU1448" s="237" t="s">
        <v>87</v>
      </c>
      <c r="AV1448" s="16" t="s">
        <v>154</v>
      </c>
      <c r="AW1448" s="16" t="s">
        <v>37</v>
      </c>
      <c r="AX1448" s="16" t="s">
        <v>85</v>
      </c>
      <c r="AY1448" s="237" t="s">
        <v>144</v>
      </c>
    </row>
    <row r="1449" spans="1:65" s="2" customFormat="1" ht="24.2" customHeight="1">
      <c r="A1449" s="37"/>
      <c r="B1449" s="38"/>
      <c r="C1449" s="238" t="s">
        <v>840</v>
      </c>
      <c r="D1449" s="238" t="s">
        <v>830</v>
      </c>
      <c r="E1449" s="239" t="s">
        <v>831</v>
      </c>
      <c r="F1449" s="240" t="s">
        <v>832</v>
      </c>
      <c r="G1449" s="241" t="s">
        <v>555</v>
      </c>
      <c r="H1449" s="242">
        <v>6</v>
      </c>
      <c r="I1449" s="243"/>
      <c r="J1449" s="244">
        <f>ROUND(I1449*H1449,2)</f>
        <v>0</v>
      </c>
      <c r="K1449" s="240" t="s">
        <v>153</v>
      </c>
      <c r="L1449" s="245"/>
      <c r="M1449" s="246" t="s">
        <v>19</v>
      </c>
      <c r="N1449" s="247" t="s">
        <v>48</v>
      </c>
      <c r="O1449" s="67"/>
      <c r="P1449" s="185">
        <f>O1449*H1449</f>
        <v>0</v>
      </c>
      <c r="Q1449" s="185">
        <v>1.4E-3</v>
      </c>
      <c r="R1449" s="185">
        <f>Q1449*H1449</f>
        <v>8.3999999999999995E-3</v>
      </c>
      <c r="S1449" s="185">
        <v>0</v>
      </c>
      <c r="T1449" s="186">
        <f>S1449*H1449</f>
        <v>0</v>
      </c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R1449" s="187" t="s">
        <v>833</v>
      </c>
      <c r="AT1449" s="187" t="s">
        <v>830</v>
      </c>
      <c r="AU1449" s="187" t="s">
        <v>87</v>
      </c>
      <c r="AY1449" s="20" t="s">
        <v>144</v>
      </c>
      <c r="BE1449" s="188">
        <f>IF(N1449="základní",J1449,0)</f>
        <v>0</v>
      </c>
      <c r="BF1449" s="188">
        <f>IF(N1449="snížená",J1449,0)</f>
        <v>0</v>
      </c>
      <c r="BG1449" s="188">
        <f>IF(N1449="zákl. přenesená",J1449,0)</f>
        <v>0</v>
      </c>
      <c r="BH1449" s="188">
        <f>IF(N1449="sníž. přenesená",J1449,0)</f>
        <v>0</v>
      </c>
      <c r="BI1449" s="188">
        <f>IF(N1449="nulová",J1449,0)</f>
        <v>0</v>
      </c>
      <c r="BJ1449" s="20" t="s">
        <v>85</v>
      </c>
      <c r="BK1449" s="188">
        <f>ROUND(I1449*H1449,2)</f>
        <v>0</v>
      </c>
      <c r="BL1449" s="20" t="s">
        <v>556</v>
      </c>
      <c r="BM1449" s="187" t="s">
        <v>841</v>
      </c>
    </row>
    <row r="1450" spans="1:65" s="2" customFormat="1" ht="78" customHeight="1">
      <c r="A1450" s="37"/>
      <c r="B1450" s="38"/>
      <c r="C1450" s="176" t="s">
        <v>842</v>
      </c>
      <c r="D1450" s="176" t="s">
        <v>149</v>
      </c>
      <c r="E1450" s="177" t="s">
        <v>843</v>
      </c>
      <c r="F1450" s="178" t="s">
        <v>844</v>
      </c>
      <c r="G1450" s="179" t="s">
        <v>519</v>
      </c>
      <c r="H1450" s="180">
        <v>7.1219999999999999</v>
      </c>
      <c r="I1450" s="181"/>
      <c r="J1450" s="182">
        <f>ROUND(I1450*H1450,2)</f>
        <v>0</v>
      </c>
      <c r="K1450" s="178" t="s">
        <v>153</v>
      </c>
      <c r="L1450" s="42"/>
      <c r="M1450" s="183" t="s">
        <v>19</v>
      </c>
      <c r="N1450" s="184" t="s">
        <v>48</v>
      </c>
      <c r="O1450" s="67"/>
      <c r="P1450" s="185">
        <f>O1450*H1450</f>
        <v>0</v>
      </c>
      <c r="Q1450" s="185">
        <v>0</v>
      </c>
      <c r="R1450" s="185">
        <f>Q1450*H1450</f>
        <v>0</v>
      </c>
      <c r="S1450" s="185">
        <v>0</v>
      </c>
      <c r="T1450" s="186">
        <f>S1450*H1450</f>
        <v>0</v>
      </c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R1450" s="187" t="s">
        <v>556</v>
      </c>
      <c r="AT1450" s="187" t="s">
        <v>149</v>
      </c>
      <c r="AU1450" s="187" t="s">
        <v>87</v>
      </c>
      <c r="AY1450" s="20" t="s">
        <v>144</v>
      </c>
      <c r="BE1450" s="188">
        <f>IF(N1450="základní",J1450,0)</f>
        <v>0</v>
      </c>
      <c r="BF1450" s="188">
        <f>IF(N1450="snížená",J1450,0)</f>
        <v>0</v>
      </c>
      <c r="BG1450" s="188">
        <f>IF(N1450="zákl. přenesená",J1450,0)</f>
        <v>0</v>
      </c>
      <c r="BH1450" s="188">
        <f>IF(N1450="sníž. přenesená",J1450,0)</f>
        <v>0</v>
      </c>
      <c r="BI1450" s="188">
        <f>IF(N1450="nulová",J1450,0)</f>
        <v>0</v>
      </c>
      <c r="BJ1450" s="20" t="s">
        <v>85</v>
      </c>
      <c r="BK1450" s="188">
        <f>ROUND(I1450*H1450,2)</f>
        <v>0</v>
      </c>
      <c r="BL1450" s="20" t="s">
        <v>556</v>
      </c>
      <c r="BM1450" s="187" t="s">
        <v>845</v>
      </c>
    </row>
    <row r="1451" spans="1:65" s="2" customFormat="1" ht="11.25">
      <c r="A1451" s="37"/>
      <c r="B1451" s="38"/>
      <c r="C1451" s="39"/>
      <c r="D1451" s="189" t="s">
        <v>157</v>
      </c>
      <c r="E1451" s="39"/>
      <c r="F1451" s="190" t="s">
        <v>846</v>
      </c>
      <c r="G1451" s="39"/>
      <c r="H1451" s="39"/>
      <c r="I1451" s="191"/>
      <c r="J1451" s="39"/>
      <c r="K1451" s="39"/>
      <c r="L1451" s="42"/>
      <c r="M1451" s="192"/>
      <c r="N1451" s="193"/>
      <c r="O1451" s="67"/>
      <c r="P1451" s="67"/>
      <c r="Q1451" s="67"/>
      <c r="R1451" s="67"/>
      <c r="S1451" s="67"/>
      <c r="T1451" s="68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T1451" s="20" t="s">
        <v>157</v>
      </c>
      <c r="AU1451" s="20" t="s">
        <v>87</v>
      </c>
    </row>
    <row r="1452" spans="1:65" s="12" customFormat="1" ht="22.9" customHeight="1">
      <c r="B1452" s="160"/>
      <c r="C1452" s="161"/>
      <c r="D1452" s="162" t="s">
        <v>76</v>
      </c>
      <c r="E1452" s="174" t="s">
        <v>847</v>
      </c>
      <c r="F1452" s="174" t="s">
        <v>848</v>
      </c>
      <c r="G1452" s="161"/>
      <c r="H1452" s="161"/>
      <c r="I1452" s="164"/>
      <c r="J1452" s="175">
        <f>BK1452</f>
        <v>0</v>
      </c>
      <c r="K1452" s="161"/>
      <c r="L1452" s="166"/>
      <c r="M1452" s="167"/>
      <c r="N1452" s="168"/>
      <c r="O1452" s="168"/>
      <c r="P1452" s="169">
        <f>SUM(P1453:P1544)</f>
        <v>0</v>
      </c>
      <c r="Q1452" s="168"/>
      <c r="R1452" s="169">
        <f>SUM(R1453:R1544)</f>
        <v>0</v>
      </c>
      <c r="S1452" s="168"/>
      <c r="T1452" s="170">
        <f>SUM(T1453:T1544)</f>
        <v>12.450000000000001</v>
      </c>
      <c r="AR1452" s="171" t="s">
        <v>87</v>
      </c>
      <c r="AT1452" s="172" t="s">
        <v>76</v>
      </c>
      <c r="AU1452" s="172" t="s">
        <v>85</v>
      </c>
      <c r="AY1452" s="171" t="s">
        <v>144</v>
      </c>
      <c r="BK1452" s="173">
        <f>SUM(BK1453:BK1544)</f>
        <v>0</v>
      </c>
    </row>
    <row r="1453" spans="1:65" s="2" customFormat="1" ht="37.9" customHeight="1">
      <c r="A1453" s="37"/>
      <c r="B1453" s="38"/>
      <c r="C1453" s="176" t="s">
        <v>849</v>
      </c>
      <c r="D1453" s="176" t="s">
        <v>149</v>
      </c>
      <c r="E1453" s="177" t="s">
        <v>850</v>
      </c>
      <c r="F1453" s="178" t="s">
        <v>851</v>
      </c>
      <c r="G1453" s="179" t="s">
        <v>555</v>
      </c>
      <c r="H1453" s="180">
        <v>2</v>
      </c>
      <c r="I1453" s="181"/>
      <c r="J1453" s="182">
        <f>ROUND(I1453*H1453,2)</f>
        <v>0</v>
      </c>
      <c r="K1453" s="178" t="s">
        <v>153</v>
      </c>
      <c r="L1453" s="42"/>
      <c r="M1453" s="183" t="s">
        <v>19</v>
      </c>
      <c r="N1453" s="184" t="s">
        <v>48</v>
      </c>
      <c r="O1453" s="67"/>
      <c r="P1453" s="185">
        <f>O1453*H1453</f>
        <v>0</v>
      </c>
      <c r="Q1453" s="185">
        <v>0</v>
      </c>
      <c r="R1453" s="185">
        <f>Q1453*H1453</f>
        <v>0</v>
      </c>
      <c r="S1453" s="185">
        <v>0.13100000000000001</v>
      </c>
      <c r="T1453" s="186">
        <f>S1453*H1453</f>
        <v>0.26200000000000001</v>
      </c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R1453" s="187" t="s">
        <v>556</v>
      </c>
      <c r="AT1453" s="187" t="s">
        <v>149</v>
      </c>
      <c r="AU1453" s="187" t="s">
        <v>87</v>
      </c>
      <c r="AY1453" s="20" t="s">
        <v>144</v>
      </c>
      <c r="BE1453" s="188">
        <f>IF(N1453="základní",J1453,0)</f>
        <v>0</v>
      </c>
      <c r="BF1453" s="188">
        <f>IF(N1453="snížená",J1453,0)</f>
        <v>0</v>
      </c>
      <c r="BG1453" s="188">
        <f>IF(N1453="zákl. přenesená",J1453,0)</f>
        <v>0</v>
      </c>
      <c r="BH1453" s="188">
        <f>IF(N1453="sníž. přenesená",J1453,0)</f>
        <v>0</v>
      </c>
      <c r="BI1453" s="188">
        <f>IF(N1453="nulová",J1453,0)</f>
        <v>0</v>
      </c>
      <c r="BJ1453" s="20" t="s">
        <v>85</v>
      </c>
      <c r="BK1453" s="188">
        <f>ROUND(I1453*H1453,2)</f>
        <v>0</v>
      </c>
      <c r="BL1453" s="20" t="s">
        <v>556</v>
      </c>
      <c r="BM1453" s="187" t="s">
        <v>852</v>
      </c>
    </row>
    <row r="1454" spans="1:65" s="2" customFormat="1" ht="11.25">
      <c r="A1454" s="37"/>
      <c r="B1454" s="38"/>
      <c r="C1454" s="39"/>
      <c r="D1454" s="189" t="s">
        <v>157</v>
      </c>
      <c r="E1454" s="39"/>
      <c r="F1454" s="190" t="s">
        <v>853</v>
      </c>
      <c r="G1454" s="39"/>
      <c r="H1454" s="39"/>
      <c r="I1454" s="191"/>
      <c r="J1454" s="39"/>
      <c r="K1454" s="39"/>
      <c r="L1454" s="42"/>
      <c r="M1454" s="192"/>
      <c r="N1454" s="193"/>
      <c r="O1454" s="67"/>
      <c r="P1454" s="67"/>
      <c r="Q1454" s="67"/>
      <c r="R1454" s="67"/>
      <c r="S1454" s="67"/>
      <c r="T1454" s="68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T1454" s="20" t="s">
        <v>157</v>
      </c>
      <c r="AU1454" s="20" t="s">
        <v>87</v>
      </c>
    </row>
    <row r="1455" spans="1:65" s="13" customFormat="1" ht="11.25">
      <c r="B1455" s="194"/>
      <c r="C1455" s="195"/>
      <c r="D1455" s="196" t="s">
        <v>159</v>
      </c>
      <c r="E1455" s="197" t="s">
        <v>19</v>
      </c>
      <c r="F1455" s="198" t="s">
        <v>160</v>
      </c>
      <c r="G1455" s="195"/>
      <c r="H1455" s="197" t="s">
        <v>19</v>
      </c>
      <c r="I1455" s="199"/>
      <c r="J1455" s="195"/>
      <c r="K1455" s="195"/>
      <c r="L1455" s="200"/>
      <c r="M1455" s="201"/>
      <c r="N1455" s="202"/>
      <c r="O1455" s="202"/>
      <c r="P1455" s="202"/>
      <c r="Q1455" s="202"/>
      <c r="R1455" s="202"/>
      <c r="S1455" s="202"/>
      <c r="T1455" s="203"/>
      <c r="AT1455" s="204" t="s">
        <v>159</v>
      </c>
      <c r="AU1455" s="204" t="s">
        <v>87</v>
      </c>
      <c r="AV1455" s="13" t="s">
        <v>85</v>
      </c>
      <c r="AW1455" s="13" t="s">
        <v>37</v>
      </c>
      <c r="AX1455" s="13" t="s">
        <v>77</v>
      </c>
      <c r="AY1455" s="204" t="s">
        <v>144</v>
      </c>
    </row>
    <row r="1456" spans="1:65" s="14" customFormat="1" ht="11.25">
      <c r="B1456" s="205"/>
      <c r="C1456" s="206"/>
      <c r="D1456" s="196" t="s">
        <v>159</v>
      </c>
      <c r="E1456" s="207" t="s">
        <v>19</v>
      </c>
      <c r="F1456" s="208" t="s">
        <v>854</v>
      </c>
      <c r="G1456" s="206"/>
      <c r="H1456" s="209">
        <v>1</v>
      </c>
      <c r="I1456" s="210"/>
      <c r="J1456" s="206"/>
      <c r="K1456" s="206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159</v>
      </c>
      <c r="AU1456" s="215" t="s">
        <v>87</v>
      </c>
      <c r="AV1456" s="14" t="s">
        <v>87</v>
      </c>
      <c r="AW1456" s="14" t="s">
        <v>37</v>
      </c>
      <c r="AX1456" s="14" t="s">
        <v>77</v>
      </c>
      <c r="AY1456" s="215" t="s">
        <v>144</v>
      </c>
    </row>
    <row r="1457" spans="1:65" s="14" customFormat="1" ht="11.25">
      <c r="B1457" s="205"/>
      <c r="C1457" s="206"/>
      <c r="D1457" s="196" t="s">
        <v>159</v>
      </c>
      <c r="E1457" s="207" t="s">
        <v>19</v>
      </c>
      <c r="F1457" s="208" t="s">
        <v>855</v>
      </c>
      <c r="G1457" s="206"/>
      <c r="H1457" s="209">
        <v>1</v>
      </c>
      <c r="I1457" s="210"/>
      <c r="J1457" s="206"/>
      <c r="K1457" s="206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159</v>
      </c>
      <c r="AU1457" s="215" t="s">
        <v>87</v>
      </c>
      <c r="AV1457" s="14" t="s">
        <v>87</v>
      </c>
      <c r="AW1457" s="14" t="s">
        <v>37</v>
      </c>
      <c r="AX1457" s="14" t="s">
        <v>77</v>
      </c>
      <c r="AY1457" s="215" t="s">
        <v>144</v>
      </c>
    </row>
    <row r="1458" spans="1:65" s="16" customFormat="1" ht="11.25">
      <c r="B1458" s="227"/>
      <c r="C1458" s="228"/>
      <c r="D1458" s="196" t="s">
        <v>159</v>
      </c>
      <c r="E1458" s="229" t="s">
        <v>19</v>
      </c>
      <c r="F1458" s="230" t="s">
        <v>275</v>
      </c>
      <c r="G1458" s="228"/>
      <c r="H1458" s="231">
        <v>2</v>
      </c>
      <c r="I1458" s="232"/>
      <c r="J1458" s="228"/>
      <c r="K1458" s="228"/>
      <c r="L1458" s="233"/>
      <c r="M1458" s="234"/>
      <c r="N1458" s="235"/>
      <c r="O1458" s="235"/>
      <c r="P1458" s="235"/>
      <c r="Q1458" s="235"/>
      <c r="R1458" s="235"/>
      <c r="S1458" s="235"/>
      <c r="T1458" s="236"/>
      <c r="AT1458" s="237" t="s">
        <v>159</v>
      </c>
      <c r="AU1458" s="237" t="s">
        <v>87</v>
      </c>
      <c r="AV1458" s="16" t="s">
        <v>154</v>
      </c>
      <c r="AW1458" s="16" t="s">
        <v>37</v>
      </c>
      <c r="AX1458" s="16" t="s">
        <v>85</v>
      </c>
      <c r="AY1458" s="237" t="s">
        <v>144</v>
      </c>
    </row>
    <row r="1459" spans="1:65" s="2" customFormat="1" ht="37.9" customHeight="1">
      <c r="A1459" s="37"/>
      <c r="B1459" s="38"/>
      <c r="C1459" s="176" t="s">
        <v>856</v>
      </c>
      <c r="D1459" s="176" t="s">
        <v>149</v>
      </c>
      <c r="E1459" s="177" t="s">
        <v>857</v>
      </c>
      <c r="F1459" s="178" t="s">
        <v>858</v>
      </c>
      <c r="G1459" s="179" t="s">
        <v>555</v>
      </c>
      <c r="H1459" s="180">
        <v>50</v>
      </c>
      <c r="I1459" s="181"/>
      <c r="J1459" s="182">
        <f>ROUND(I1459*H1459,2)</f>
        <v>0</v>
      </c>
      <c r="K1459" s="178" t="s">
        <v>153</v>
      </c>
      <c r="L1459" s="42"/>
      <c r="M1459" s="183" t="s">
        <v>19</v>
      </c>
      <c r="N1459" s="184" t="s">
        <v>48</v>
      </c>
      <c r="O1459" s="67"/>
      <c r="P1459" s="185">
        <f>O1459*H1459</f>
        <v>0</v>
      </c>
      <c r="Q1459" s="185">
        <v>0</v>
      </c>
      <c r="R1459" s="185">
        <f>Q1459*H1459</f>
        <v>0</v>
      </c>
      <c r="S1459" s="185">
        <v>0.16600000000000001</v>
      </c>
      <c r="T1459" s="186">
        <f>S1459*H1459</f>
        <v>8.3000000000000007</v>
      </c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R1459" s="187" t="s">
        <v>556</v>
      </c>
      <c r="AT1459" s="187" t="s">
        <v>149</v>
      </c>
      <c r="AU1459" s="187" t="s">
        <v>87</v>
      </c>
      <c r="AY1459" s="20" t="s">
        <v>144</v>
      </c>
      <c r="BE1459" s="188">
        <f>IF(N1459="základní",J1459,0)</f>
        <v>0</v>
      </c>
      <c r="BF1459" s="188">
        <f>IF(N1459="snížená",J1459,0)</f>
        <v>0</v>
      </c>
      <c r="BG1459" s="188">
        <f>IF(N1459="zákl. přenesená",J1459,0)</f>
        <v>0</v>
      </c>
      <c r="BH1459" s="188">
        <f>IF(N1459="sníž. přenesená",J1459,0)</f>
        <v>0</v>
      </c>
      <c r="BI1459" s="188">
        <f>IF(N1459="nulová",J1459,0)</f>
        <v>0</v>
      </c>
      <c r="BJ1459" s="20" t="s">
        <v>85</v>
      </c>
      <c r="BK1459" s="188">
        <f>ROUND(I1459*H1459,2)</f>
        <v>0</v>
      </c>
      <c r="BL1459" s="20" t="s">
        <v>556</v>
      </c>
      <c r="BM1459" s="187" t="s">
        <v>859</v>
      </c>
    </row>
    <row r="1460" spans="1:65" s="2" customFormat="1" ht="11.25">
      <c r="A1460" s="37"/>
      <c r="B1460" s="38"/>
      <c r="C1460" s="39"/>
      <c r="D1460" s="189" t="s">
        <v>157</v>
      </c>
      <c r="E1460" s="39"/>
      <c r="F1460" s="190" t="s">
        <v>860</v>
      </c>
      <c r="G1460" s="39"/>
      <c r="H1460" s="39"/>
      <c r="I1460" s="191"/>
      <c r="J1460" s="39"/>
      <c r="K1460" s="39"/>
      <c r="L1460" s="42"/>
      <c r="M1460" s="192"/>
      <c r="N1460" s="193"/>
      <c r="O1460" s="67"/>
      <c r="P1460" s="67"/>
      <c r="Q1460" s="67"/>
      <c r="R1460" s="67"/>
      <c r="S1460" s="67"/>
      <c r="T1460" s="68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T1460" s="20" t="s">
        <v>157</v>
      </c>
      <c r="AU1460" s="20" t="s">
        <v>87</v>
      </c>
    </row>
    <row r="1461" spans="1:65" s="13" customFormat="1" ht="11.25">
      <c r="B1461" s="194"/>
      <c r="C1461" s="195"/>
      <c r="D1461" s="196" t="s">
        <v>159</v>
      </c>
      <c r="E1461" s="197" t="s">
        <v>19</v>
      </c>
      <c r="F1461" s="198" t="s">
        <v>166</v>
      </c>
      <c r="G1461" s="195"/>
      <c r="H1461" s="197" t="s">
        <v>19</v>
      </c>
      <c r="I1461" s="199"/>
      <c r="J1461" s="195"/>
      <c r="K1461" s="195"/>
      <c r="L1461" s="200"/>
      <c r="M1461" s="201"/>
      <c r="N1461" s="202"/>
      <c r="O1461" s="202"/>
      <c r="P1461" s="202"/>
      <c r="Q1461" s="202"/>
      <c r="R1461" s="202"/>
      <c r="S1461" s="202"/>
      <c r="T1461" s="203"/>
      <c r="AT1461" s="204" t="s">
        <v>159</v>
      </c>
      <c r="AU1461" s="204" t="s">
        <v>87</v>
      </c>
      <c r="AV1461" s="13" t="s">
        <v>85</v>
      </c>
      <c r="AW1461" s="13" t="s">
        <v>37</v>
      </c>
      <c r="AX1461" s="13" t="s">
        <v>77</v>
      </c>
      <c r="AY1461" s="204" t="s">
        <v>144</v>
      </c>
    </row>
    <row r="1462" spans="1:65" s="14" customFormat="1" ht="11.25">
      <c r="B1462" s="205"/>
      <c r="C1462" s="206"/>
      <c r="D1462" s="196" t="s">
        <v>159</v>
      </c>
      <c r="E1462" s="207" t="s">
        <v>19</v>
      </c>
      <c r="F1462" s="208" t="s">
        <v>861</v>
      </c>
      <c r="G1462" s="206"/>
      <c r="H1462" s="209">
        <v>1</v>
      </c>
      <c r="I1462" s="210"/>
      <c r="J1462" s="206"/>
      <c r="K1462" s="206"/>
      <c r="L1462" s="211"/>
      <c r="M1462" s="212"/>
      <c r="N1462" s="213"/>
      <c r="O1462" s="213"/>
      <c r="P1462" s="213"/>
      <c r="Q1462" s="213"/>
      <c r="R1462" s="213"/>
      <c r="S1462" s="213"/>
      <c r="T1462" s="214"/>
      <c r="AT1462" s="215" t="s">
        <v>159</v>
      </c>
      <c r="AU1462" s="215" t="s">
        <v>87</v>
      </c>
      <c r="AV1462" s="14" t="s">
        <v>87</v>
      </c>
      <c r="AW1462" s="14" t="s">
        <v>37</v>
      </c>
      <c r="AX1462" s="14" t="s">
        <v>77</v>
      </c>
      <c r="AY1462" s="215" t="s">
        <v>144</v>
      </c>
    </row>
    <row r="1463" spans="1:65" s="14" customFormat="1" ht="11.25">
      <c r="B1463" s="205"/>
      <c r="C1463" s="206"/>
      <c r="D1463" s="196" t="s">
        <v>159</v>
      </c>
      <c r="E1463" s="207" t="s">
        <v>19</v>
      </c>
      <c r="F1463" s="208" t="s">
        <v>862</v>
      </c>
      <c r="G1463" s="206"/>
      <c r="H1463" s="209">
        <v>1</v>
      </c>
      <c r="I1463" s="210"/>
      <c r="J1463" s="206"/>
      <c r="K1463" s="206"/>
      <c r="L1463" s="211"/>
      <c r="M1463" s="212"/>
      <c r="N1463" s="213"/>
      <c r="O1463" s="213"/>
      <c r="P1463" s="213"/>
      <c r="Q1463" s="213"/>
      <c r="R1463" s="213"/>
      <c r="S1463" s="213"/>
      <c r="T1463" s="214"/>
      <c r="AT1463" s="215" t="s">
        <v>159</v>
      </c>
      <c r="AU1463" s="215" t="s">
        <v>87</v>
      </c>
      <c r="AV1463" s="14" t="s">
        <v>87</v>
      </c>
      <c r="AW1463" s="14" t="s">
        <v>37</v>
      </c>
      <c r="AX1463" s="14" t="s">
        <v>77</v>
      </c>
      <c r="AY1463" s="215" t="s">
        <v>144</v>
      </c>
    </row>
    <row r="1464" spans="1:65" s="14" customFormat="1" ht="11.25">
      <c r="B1464" s="205"/>
      <c r="C1464" s="206"/>
      <c r="D1464" s="196" t="s">
        <v>159</v>
      </c>
      <c r="E1464" s="207" t="s">
        <v>19</v>
      </c>
      <c r="F1464" s="208" t="s">
        <v>863</v>
      </c>
      <c r="G1464" s="206"/>
      <c r="H1464" s="209">
        <v>1</v>
      </c>
      <c r="I1464" s="210"/>
      <c r="J1464" s="206"/>
      <c r="K1464" s="206"/>
      <c r="L1464" s="211"/>
      <c r="M1464" s="212"/>
      <c r="N1464" s="213"/>
      <c r="O1464" s="213"/>
      <c r="P1464" s="213"/>
      <c r="Q1464" s="213"/>
      <c r="R1464" s="213"/>
      <c r="S1464" s="213"/>
      <c r="T1464" s="214"/>
      <c r="AT1464" s="215" t="s">
        <v>159</v>
      </c>
      <c r="AU1464" s="215" t="s">
        <v>87</v>
      </c>
      <c r="AV1464" s="14" t="s">
        <v>87</v>
      </c>
      <c r="AW1464" s="14" t="s">
        <v>37</v>
      </c>
      <c r="AX1464" s="14" t="s">
        <v>77</v>
      </c>
      <c r="AY1464" s="215" t="s">
        <v>144</v>
      </c>
    </row>
    <row r="1465" spans="1:65" s="14" customFormat="1" ht="11.25">
      <c r="B1465" s="205"/>
      <c r="C1465" s="206"/>
      <c r="D1465" s="196" t="s">
        <v>159</v>
      </c>
      <c r="E1465" s="207" t="s">
        <v>19</v>
      </c>
      <c r="F1465" s="208" t="s">
        <v>864</v>
      </c>
      <c r="G1465" s="206"/>
      <c r="H1465" s="209">
        <v>1</v>
      </c>
      <c r="I1465" s="210"/>
      <c r="J1465" s="206"/>
      <c r="K1465" s="206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159</v>
      </c>
      <c r="AU1465" s="215" t="s">
        <v>87</v>
      </c>
      <c r="AV1465" s="14" t="s">
        <v>87</v>
      </c>
      <c r="AW1465" s="14" t="s">
        <v>37</v>
      </c>
      <c r="AX1465" s="14" t="s">
        <v>77</v>
      </c>
      <c r="AY1465" s="215" t="s">
        <v>144</v>
      </c>
    </row>
    <row r="1466" spans="1:65" s="14" customFormat="1" ht="11.25">
      <c r="B1466" s="205"/>
      <c r="C1466" s="206"/>
      <c r="D1466" s="196" t="s">
        <v>159</v>
      </c>
      <c r="E1466" s="207" t="s">
        <v>19</v>
      </c>
      <c r="F1466" s="208" t="s">
        <v>865</v>
      </c>
      <c r="G1466" s="206"/>
      <c r="H1466" s="209">
        <v>1</v>
      </c>
      <c r="I1466" s="210"/>
      <c r="J1466" s="206"/>
      <c r="K1466" s="206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159</v>
      </c>
      <c r="AU1466" s="215" t="s">
        <v>87</v>
      </c>
      <c r="AV1466" s="14" t="s">
        <v>87</v>
      </c>
      <c r="AW1466" s="14" t="s">
        <v>37</v>
      </c>
      <c r="AX1466" s="14" t="s">
        <v>77</v>
      </c>
      <c r="AY1466" s="215" t="s">
        <v>144</v>
      </c>
    </row>
    <row r="1467" spans="1:65" s="14" customFormat="1" ht="11.25">
      <c r="B1467" s="205"/>
      <c r="C1467" s="206"/>
      <c r="D1467" s="196" t="s">
        <v>159</v>
      </c>
      <c r="E1467" s="207" t="s">
        <v>19</v>
      </c>
      <c r="F1467" s="208" t="s">
        <v>866</v>
      </c>
      <c r="G1467" s="206"/>
      <c r="H1467" s="209">
        <v>1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159</v>
      </c>
      <c r="AU1467" s="215" t="s">
        <v>87</v>
      </c>
      <c r="AV1467" s="14" t="s">
        <v>87</v>
      </c>
      <c r="AW1467" s="14" t="s">
        <v>37</v>
      </c>
      <c r="AX1467" s="14" t="s">
        <v>77</v>
      </c>
      <c r="AY1467" s="215" t="s">
        <v>144</v>
      </c>
    </row>
    <row r="1468" spans="1:65" s="14" customFormat="1" ht="11.25">
      <c r="B1468" s="205"/>
      <c r="C1468" s="206"/>
      <c r="D1468" s="196" t="s">
        <v>159</v>
      </c>
      <c r="E1468" s="207" t="s">
        <v>19</v>
      </c>
      <c r="F1468" s="208" t="s">
        <v>867</v>
      </c>
      <c r="G1468" s="206"/>
      <c r="H1468" s="209">
        <v>1</v>
      </c>
      <c r="I1468" s="210"/>
      <c r="J1468" s="206"/>
      <c r="K1468" s="206"/>
      <c r="L1468" s="211"/>
      <c r="M1468" s="212"/>
      <c r="N1468" s="213"/>
      <c r="O1468" s="213"/>
      <c r="P1468" s="213"/>
      <c r="Q1468" s="213"/>
      <c r="R1468" s="213"/>
      <c r="S1468" s="213"/>
      <c r="T1468" s="214"/>
      <c r="AT1468" s="215" t="s">
        <v>159</v>
      </c>
      <c r="AU1468" s="215" t="s">
        <v>87</v>
      </c>
      <c r="AV1468" s="14" t="s">
        <v>87</v>
      </c>
      <c r="AW1468" s="14" t="s">
        <v>37</v>
      </c>
      <c r="AX1468" s="14" t="s">
        <v>77</v>
      </c>
      <c r="AY1468" s="215" t="s">
        <v>144</v>
      </c>
    </row>
    <row r="1469" spans="1:65" s="14" customFormat="1" ht="11.25">
      <c r="B1469" s="205"/>
      <c r="C1469" s="206"/>
      <c r="D1469" s="196" t="s">
        <v>159</v>
      </c>
      <c r="E1469" s="207" t="s">
        <v>19</v>
      </c>
      <c r="F1469" s="208" t="s">
        <v>868</v>
      </c>
      <c r="G1469" s="206"/>
      <c r="H1469" s="209">
        <v>1</v>
      </c>
      <c r="I1469" s="210"/>
      <c r="J1469" s="206"/>
      <c r="K1469" s="206"/>
      <c r="L1469" s="211"/>
      <c r="M1469" s="212"/>
      <c r="N1469" s="213"/>
      <c r="O1469" s="213"/>
      <c r="P1469" s="213"/>
      <c r="Q1469" s="213"/>
      <c r="R1469" s="213"/>
      <c r="S1469" s="213"/>
      <c r="T1469" s="214"/>
      <c r="AT1469" s="215" t="s">
        <v>159</v>
      </c>
      <c r="AU1469" s="215" t="s">
        <v>87</v>
      </c>
      <c r="AV1469" s="14" t="s">
        <v>87</v>
      </c>
      <c r="AW1469" s="14" t="s">
        <v>37</v>
      </c>
      <c r="AX1469" s="14" t="s">
        <v>77</v>
      </c>
      <c r="AY1469" s="215" t="s">
        <v>144</v>
      </c>
    </row>
    <row r="1470" spans="1:65" s="14" customFormat="1" ht="11.25">
      <c r="B1470" s="205"/>
      <c r="C1470" s="206"/>
      <c r="D1470" s="196" t="s">
        <v>159</v>
      </c>
      <c r="E1470" s="207" t="s">
        <v>19</v>
      </c>
      <c r="F1470" s="208" t="s">
        <v>869</v>
      </c>
      <c r="G1470" s="206"/>
      <c r="H1470" s="209">
        <v>1</v>
      </c>
      <c r="I1470" s="210"/>
      <c r="J1470" s="206"/>
      <c r="K1470" s="206"/>
      <c r="L1470" s="211"/>
      <c r="M1470" s="212"/>
      <c r="N1470" s="213"/>
      <c r="O1470" s="213"/>
      <c r="P1470" s="213"/>
      <c r="Q1470" s="213"/>
      <c r="R1470" s="213"/>
      <c r="S1470" s="213"/>
      <c r="T1470" s="214"/>
      <c r="AT1470" s="215" t="s">
        <v>159</v>
      </c>
      <c r="AU1470" s="215" t="s">
        <v>87</v>
      </c>
      <c r="AV1470" s="14" t="s">
        <v>87</v>
      </c>
      <c r="AW1470" s="14" t="s">
        <v>37</v>
      </c>
      <c r="AX1470" s="14" t="s">
        <v>77</v>
      </c>
      <c r="AY1470" s="215" t="s">
        <v>144</v>
      </c>
    </row>
    <row r="1471" spans="1:65" s="14" customFormat="1" ht="11.25">
      <c r="B1471" s="205"/>
      <c r="C1471" s="206"/>
      <c r="D1471" s="196" t="s">
        <v>159</v>
      </c>
      <c r="E1471" s="207" t="s">
        <v>19</v>
      </c>
      <c r="F1471" s="208" t="s">
        <v>870</v>
      </c>
      <c r="G1471" s="206"/>
      <c r="H1471" s="209">
        <v>1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159</v>
      </c>
      <c r="AU1471" s="215" t="s">
        <v>87</v>
      </c>
      <c r="AV1471" s="14" t="s">
        <v>87</v>
      </c>
      <c r="AW1471" s="14" t="s">
        <v>37</v>
      </c>
      <c r="AX1471" s="14" t="s">
        <v>77</v>
      </c>
      <c r="AY1471" s="215" t="s">
        <v>144</v>
      </c>
    </row>
    <row r="1472" spans="1:65" s="15" customFormat="1" ht="11.25">
      <c r="B1472" s="216"/>
      <c r="C1472" s="217"/>
      <c r="D1472" s="196" t="s">
        <v>159</v>
      </c>
      <c r="E1472" s="218" t="s">
        <v>19</v>
      </c>
      <c r="F1472" s="219" t="s">
        <v>165</v>
      </c>
      <c r="G1472" s="217"/>
      <c r="H1472" s="220">
        <v>10</v>
      </c>
      <c r="I1472" s="221"/>
      <c r="J1472" s="217"/>
      <c r="K1472" s="217"/>
      <c r="L1472" s="222"/>
      <c r="M1472" s="223"/>
      <c r="N1472" s="224"/>
      <c r="O1472" s="224"/>
      <c r="P1472" s="224"/>
      <c r="Q1472" s="224"/>
      <c r="R1472" s="224"/>
      <c r="S1472" s="224"/>
      <c r="T1472" s="225"/>
      <c r="AT1472" s="226" t="s">
        <v>159</v>
      </c>
      <c r="AU1472" s="226" t="s">
        <v>87</v>
      </c>
      <c r="AV1472" s="15" t="s">
        <v>155</v>
      </c>
      <c r="AW1472" s="15" t="s">
        <v>37</v>
      </c>
      <c r="AX1472" s="15" t="s">
        <v>77</v>
      </c>
      <c r="AY1472" s="226" t="s">
        <v>144</v>
      </c>
    </row>
    <row r="1473" spans="2:51" s="13" customFormat="1" ht="11.25">
      <c r="B1473" s="194"/>
      <c r="C1473" s="195"/>
      <c r="D1473" s="196" t="s">
        <v>159</v>
      </c>
      <c r="E1473" s="197" t="s">
        <v>19</v>
      </c>
      <c r="F1473" s="198" t="s">
        <v>187</v>
      </c>
      <c r="G1473" s="195"/>
      <c r="H1473" s="197" t="s">
        <v>19</v>
      </c>
      <c r="I1473" s="199"/>
      <c r="J1473" s="195"/>
      <c r="K1473" s="195"/>
      <c r="L1473" s="200"/>
      <c r="M1473" s="201"/>
      <c r="N1473" s="202"/>
      <c r="O1473" s="202"/>
      <c r="P1473" s="202"/>
      <c r="Q1473" s="202"/>
      <c r="R1473" s="202"/>
      <c r="S1473" s="202"/>
      <c r="T1473" s="203"/>
      <c r="AT1473" s="204" t="s">
        <v>159</v>
      </c>
      <c r="AU1473" s="204" t="s">
        <v>87</v>
      </c>
      <c r="AV1473" s="13" t="s">
        <v>85</v>
      </c>
      <c r="AW1473" s="13" t="s">
        <v>37</v>
      </c>
      <c r="AX1473" s="13" t="s">
        <v>77</v>
      </c>
      <c r="AY1473" s="204" t="s">
        <v>144</v>
      </c>
    </row>
    <row r="1474" spans="2:51" s="14" customFormat="1" ht="11.25">
      <c r="B1474" s="205"/>
      <c r="C1474" s="206"/>
      <c r="D1474" s="196" t="s">
        <v>159</v>
      </c>
      <c r="E1474" s="207" t="s">
        <v>19</v>
      </c>
      <c r="F1474" s="208" t="s">
        <v>871</v>
      </c>
      <c r="G1474" s="206"/>
      <c r="H1474" s="209">
        <v>1</v>
      </c>
      <c r="I1474" s="210"/>
      <c r="J1474" s="206"/>
      <c r="K1474" s="206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159</v>
      </c>
      <c r="AU1474" s="215" t="s">
        <v>87</v>
      </c>
      <c r="AV1474" s="14" t="s">
        <v>87</v>
      </c>
      <c r="AW1474" s="14" t="s">
        <v>37</v>
      </c>
      <c r="AX1474" s="14" t="s">
        <v>77</v>
      </c>
      <c r="AY1474" s="215" t="s">
        <v>144</v>
      </c>
    </row>
    <row r="1475" spans="2:51" s="14" customFormat="1" ht="11.25">
      <c r="B1475" s="205"/>
      <c r="C1475" s="206"/>
      <c r="D1475" s="196" t="s">
        <v>159</v>
      </c>
      <c r="E1475" s="207" t="s">
        <v>19</v>
      </c>
      <c r="F1475" s="208" t="s">
        <v>872</v>
      </c>
      <c r="G1475" s="206"/>
      <c r="H1475" s="209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159</v>
      </c>
      <c r="AU1475" s="215" t="s">
        <v>87</v>
      </c>
      <c r="AV1475" s="14" t="s">
        <v>87</v>
      </c>
      <c r="AW1475" s="14" t="s">
        <v>37</v>
      </c>
      <c r="AX1475" s="14" t="s">
        <v>77</v>
      </c>
      <c r="AY1475" s="215" t="s">
        <v>144</v>
      </c>
    </row>
    <row r="1476" spans="2:51" s="14" customFormat="1" ht="11.25">
      <c r="B1476" s="205"/>
      <c r="C1476" s="206"/>
      <c r="D1476" s="196" t="s">
        <v>159</v>
      </c>
      <c r="E1476" s="207" t="s">
        <v>19</v>
      </c>
      <c r="F1476" s="208" t="s">
        <v>873</v>
      </c>
      <c r="G1476" s="206"/>
      <c r="H1476" s="209">
        <v>1</v>
      </c>
      <c r="I1476" s="210"/>
      <c r="J1476" s="206"/>
      <c r="K1476" s="206"/>
      <c r="L1476" s="211"/>
      <c r="M1476" s="212"/>
      <c r="N1476" s="213"/>
      <c r="O1476" s="213"/>
      <c r="P1476" s="213"/>
      <c r="Q1476" s="213"/>
      <c r="R1476" s="213"/>
      <c r="S1476" s="213"/>
      <c r="T1476" s="214"/>
      <c r="AT1476" s="215" t="s">
        <v>159</v>
      </c>
      <c r="AU1476" s="215" t="s">
        <v>87</v>
      </c>
      <c r="AV1476" s="14" t="s">
        <v>87</v>
      </c>
      <c r="AW1476" s="14" t="s">
        <v>37</v>
      </c>
      <c r="AX1476" s="14" t="s">
        <v>77</v>
      </c>
      <c r="AY1476" s="215" t="s">
        <v>144</v>
      </c>
    </row>
    <row r="1477" spans="2:51" s="14" customFormat="1" ht="11.25">
      <c r="B1477" s="205"/>
      <c r="C1477" s="206"/>
      <c r="D1477" s="196" t="s">
        <v>159</v>
      </c>
      <c r="E1477" s="207" t="s">
        <v>19</v>
      </c>
      <c r="F1477" s="208" t="s">
        <v>874</v>
      </c>
      <c r="G1477" s="206"/>
      <c r="H1477" s="209">
        <v>1</v>
      </c>
      <c r="I1477" s="210"/>
      <c r="J1477" s="206"/>
      <c r="K1477" s="206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159</v>
      </c>
      <c r="AU1477" s="215" t="s">
        <v>87</v>
      </c>
      <c r="AV1477" s="14" t="s">
        <v>87</v>
      </c>
      <c r="AW1477" s="14" t="s">
        <v>37</v>
      </c>
      <c r="AX1477" s="14" t="s">
        <v>77</v>
      </c>
      <c r="AY1477" s="215" t="s">
        <v>144</v>
      </c>
    </row>
    <row r="1478" spans="2:51" s="14" customFormat="1" ht="11.25">
      <c r="B1478" s="205"/>
      <c r="C1478" s="206"/>
      <c r="D1478" s="196" t="s">
        <v>159</v>
      </c>
      <c r="E1478" s="207" t="s">
        <v>19</v>
      </c>
      <c r="F1478" s="208" t="s">
        <v>875</v>
      </c>
      <c r="G1478" s="206"/>
      <c r="H1478" s="209">
        <v>1</v>
      </c>
      <c r="I1478" s="210"/>
      <c r="J1478" s="206"/>
      <c r="K1478" s="206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159</v>
      </c>
      <c r="AU1478" s="215" t="s">
        <v>87</v>
      </c>
      <c r="AV1478" s="14" t="s">
        <v>87</v>
      </c>
      <c r="AW1478" s="14" t="s">
        <v>37</v>
      </c>
      <c r="AX1478" s="14" t="s">
        <v>77</v>
      </c>
      <c r="AY1478" s="215" t="s">
        <v>144</v>
      </c>
    </row>
    <row r="1479" spans="2:51" s="14" customFormat="1" ht="11.25">
      <c r="B1479" s="205"/>
      <c r="C1479" s="206"/>
      <c r="D1479" s="196" t="s">
        <v>159</v>
      </c>
      <c r="E1479" s="207" t="s">
        <v>19</v>
      </c>
      <c r="F1479" s="208" t="s">
        <v>876</v>
      </c>
      <c r="G1479" s="206"/>
      <c r="H1479" s="209">
        <v>1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159</v>
      </c>
      <c r="AU1479" s="215" t="s">
        <v>87</v>
      </c>
      <c r="AV1479" s="14" t="s">
        <v>87</v>
      </c>
      <c r="AW1479" s="14" t="s">
        <v>37</v>
      </c>
      <c r="AX1479" s="14" t="s">
        <v>77</v>
      </c>
      <c r="AY1479" s="215" t="s">
        <v>144</v>
      </c>
    </row>
    <row r="1480" spans="2:51" s="14" customFormat="1" ht="11.25">
      <c r="B1480" s="205"/>
      <c r="C1480" s="206"/>
      <c r="D1480" s="196" t="s">
        <v>159</v>
      </c>
      <c r="E1480" s="207" t="s">
        <v>19</v>
      </c>
      <c r="F1480" s="208" t="s">
        <v>877</v>
      </c>
      <c r="G1480" s="206"/>
      <c r="H1480" s="209">
        <v>1</v>
      </c>
      <c r="I1480" s="210"/>
      <c r="J1480" s="206"/>
      <c r="K1480" s="206"/>
      <c r="L1480" s="211"/>
      <c r="M1480" s="212"/>
      <c r="N1480" s="213"/>
      <c r="O1480" s="213"/>
      <c r="P1480" s="213"/>
      <c r="Q1480" s="213"/>
      <c r="R1480" s="213"/>
      <c r="S1480" s="213"/>
      <c r="T1480" s="214"/>
      <c r="AT1480" s="215" t="s">
        <v>159</v>
      </c>
      <c r="AU1480" s="215" t="s">
        <v>87</v>
      </c>
      <c r="AV1480" s="14" t="s">
        <v>87</v>
      </c>
      <c r="AW1480" s="14" t="s">
        <v>37</v>
      </c>
      <c r="AX1480" s="14" t="s">
        <v>77</v>
      </c>
      <c r="AY1480" s="215" t="s">
        <v>144</v>
      </c>
    </row>
    <row r="1481" spans="2:51" s="14" customFormat="1" ht="11.25">
      <c r="B1481" s="205"/>
      <c r="C1481" s="206"/>
      <c r="D1481" s="196" t="s">
        <v>159</v>
      </c>
      <c r="E1481" s="207" t="s">
        <v>19</v>
      </c>
      <c r="F1481" s="208" t="s">
        <v>878</v>
      </c>
      <c r="G1481" s="206"/>
      <c r="H1481" s="209">
        <v>1</v>
      </c>
      <c r="I1481" s="210"/>
      <c r="J1481" s="206"/>
      <c r="K1481" s="206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159</v>
      </c>
      <c r="AU1481" s="215" t="s">
        <v>87</v>
      </c>
      <c r="AV1481" s="14" t="s">
        <v>87</v>
      </c>
      <c r="AW1481" s="14" t="s">
        <v>37</v>
      </c>
      <c r="AX1481" s="14" t="s">
        <v>77</v>
      </c>
      <c r="AY1481" s="215" t="s">
        <v>144</v>
      </c>
    </row>
    <row r="1482" spans="2:51" s="14" customFormat="1" ht="11.25">
      <c r="B1482" s="205"/>
      <c r="C1482" s="206"/>
      <c r="D1482" s="196" t="s">
        <v>159</v>
      </c>
      <c r="E1482" s="207" t="s">
        <v>19</v>
      </c>
      <c r="F1482" s="208" t="s">
        <v>879</v>
      </c>
      <c r="G1482" s="206"/>
      <c r="H1482" s="209">
        <v>1</v>
      </c>
      <c r="I1482" s="210"/>
      <c r="J1482" s="206"/>
      <c r="K1482" s="206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159</v>
      </c>
      <c r="AU1482" s="215" t="s">
        <v>87</v>
      </c>
      <c r="AV1482" s="14" t="s">
        <v>87</v>
      </c>
      <c r="AW1482" s="14" t="s">
        <v>37</v>
      </c>
      <c r="AX1482" s="14" t="s">
        <v>77</v>
      </c>
      <c r="AY1482" s="215" t="s">
        <v>144</v>
      </c>
    </row>
    <row r="1483" spans="2:51" s="14" customFormat="1" ht="11.25">
      <c r="B1483" s="205"/>
      <c r="C1483" s="206"/>
      <c r="D1483" s="196" t="s">
        <v>159</v>
      </c>
      <c r="E1483" s="207" t="s">
        <v>19</v>
      </c>
      <c r="F1483" s="208" t="s">
        <v>880</v>
      </c>
      <c r="G1483" s="206"/>
      <c r="H1483" s="209">
        <v>1</v>
      </c>
      <c r="I1483" s="210"/>
      <c r="J1483" s="206"/>
      <c r="K1483" s="206"/>
      <c r="L1483" s="211"/>
      <c r="M1483" s="212"/>
      <c r="N1483" s="213"/>
      <c r="O1483" s="213"/>
      <c r="P1483" s="213"/>
      <c r="Q1483" s="213"/>
      <c r="R1483" s="213"/>
      <c r="S1483" s="213"/>
      <c r="T1483" s="214"/>
      <c r="AT1483" s="215" t="s">
        <v>159</v>
      </c>
      <c r="AU1483" s="215" t="s">
        <v>87</v>
      </c>
      <c r="AV1483" s="14" t="s">
        <v>87</v>
      </c>
      <c r="AW1483" s="14" t="s">
        <v>37</v>
      </c>
      <c r="AX1483" s="14" t="s">
        <v>77</v>
      </c>
      <c r="AY1483" s="215" t="s">
        <v>144</v>
      </c>
    </row>
    <row r="1484" spans="2:51" s="15" customFormat="1" ht="11.25">
      <c r="B1484" s="216"/>
      <c r="C1484" s="217"/>
      <c r="D1484" s="196" t="s">
        <v>159</v>
      </c>
      <c r="E1484" s="218" t="s">
        <v>19</v>
      </c>
      <c r="F1484" s="219" t="s">
        <v>165</v>
      </c>
      <c r="G1484" s="217"/>
      <c r="H1484" s="220">
        <v>10</v>
      </c>
      <c r="I1484" s="221"/>
      <c r="J1484" s="217"/>
      <c r="K1484" s="217"/>
      <c r="L1484" s="222"/>
      <c r="M1484" s="223"/>
      <c r="N1484" s="224"/>
      <c r="O1484" s="224"/>
      <c r="P1484" s="224"/>
      <c r="Q1484" s="224"/>
      <c r="R1484" s="224"/>
      <c r="S1484" s="224"/>
      <c r="T1484" s="225"/>
      <c r="AT1484" s="226" t="s">
        <v>159</v>
      </c>
      <c r="AU1484" s="226" t="s">
        <v>87</v>
      </c>
      <c r="AV1484" s="15" t="s">
        <v>155</v>
      </c>
      <c r="AW1484" s="15" t="s">
        <v>37</v>
      </c>
      <c r="AX1484" s="15" t="s">
        <v>77</v>
      </c>
      <c r="AY1484" s="226" t="s">
        <v>144</v>
      </c>
    </row>
    <row r="1485" spans="2:51" s="13" customFormat="1" ht="11.25">
      <c r="B1485" s="194"/>
      <c r="C1485" s="195"/>
      <c r="D1485" s="196" t="s">
        <v>159</v>
      </c>
      <c r="E1485" s="197" t="s">
        <v>19</v>
      </c>
      <c r="F1485" s="198" t="s">
        <v>208</v>
      </c>
      <c r="G1485" s="195"/>
      <c r="H1485" s="197" t="s">
        <v>19</v>
      </c>
      <c r="I1485" s="199"/>
      <c r="J1485" s="195"/>
      <c r="K1485" s="195"/>
      <c r="L1485" s="200"/>
      <c r="M1485" s="201"/>
      <c r="N1485" s="202"/>
      <c r="O1485" s="202"/>
      <c r="P1485" s="202"/>
      <c r="Q1485" s="202"/>
      <c r="R1485" s="202"/>
      <c r="S1485" s="202"/>
      <c r="T1485" s="203"/>
      <c r="AT1485" s="204" t="s">
        <v>159</v>
      </c>
      <c r="AU1485" s="204" t="s">
        <v>87</v>
      </c>
      <c r="AV1485" s="13" t="s">
        <v>85</v>
      </c>
      <c r="AW1485" s="13" t="s">
        <v>37</v>
      </c>
      <c r="AX1485" s="13" t="s">
        <v>77</v>
      </c>
      <c r="AY1485" s="204" t="s">
        <v>144</v>
      </c>
    </row>
    <row r="1486" spans="2:51" s="14" customFormat="1" ht="11.25">
      <c r="B1486" s="205"/>
      <c r="C1486" s="206"/>
      <c r="D1486" s="196" t="s">
        <v>159</v>
      </c>
      <c r="E1486" s="207" t="s">
        <v>19</v>
      </c>
      <c r="F1486" s="208" t="s">
        <v>881</v>
      </c>
      <c r="G1486" s="206"/>
      <c r="H1486" s="209">
        <v>1</v>
      </c>
      <c r="I1486" s="210"/>
      <c r="J1486" s="206"/>
      <c r="K1486" s="206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159</v>
      </c>
      <c r="AU1486" s="215" t="s">
        <v>87</v>
      </c>
      <c r="AV1486" s="14" t="s">
        <v>87</v>
      </c>
      <c r="AW1486" s="14" t="s">
        <v>37</v>
      </c>
      <c r="AX1486" s="14" t="s">
        <v>77</v>
      </c>
      <c r="AY1486" s="215" t="s">
        <v>144</v>
      </c>
    </row>
    <row r="1487" spans="2:51" s="14" customFormat="1" ht="11.25">
      <c r="B1487" s="205"/>
      <c r="C1487" s="206"/>
      <c r="D1487" s="196" t="s">
        <v>159</v>
      </c>
      <c r="E1487" s="207" t="s">
        <v>19</v>
      </c>
      <c r="F1487" s="208" t="s">
        <v>882</v>
      </c>
      <c r="G1487" s="206"/>
      <c r="H1487" s="209">
        <v>1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159</v>
      </c>
      <c r="AU1487" s="215" t="s">
        <v>87</v>
      </c>
      <c r="AV1487" s="14" t="s">
        <v>87</v>
      </c>
      <c r="AW1487" s="14" t="s">
        <v>37</v>
      </c>
      <c r="AX1487" s="14" t="s">
        <v>77</v>
      </c>
      <c r="AY1487" s="215" t="s">
        <v>144</v>
      </c>
    </row>
    <row r="1488" spans="2:51" s="14" customFormat="1" ht="11.25">
      <c r="B1488" s="205"/>
      <c r="C1488" s="206"/>
      <c r="D1488" s="196" t="s">
        <v>159</v>
      </c>
      <c r="E1488" s="207" t="s">
        <v>19</v>
      </c>
      <c r="F1488" s="208" t="s">
        <v>883</v>
      </c>
      <c r="G1488" s="206"/>
      <c r="H1488" s="209">
        <v>1</v>
      </c>
      <c r="I1488" s="210"/>
      <c r="J1488" s="206"/>
      <c r="K1488" s="206"/>
      <c r="L1488" s="211"/>
      <c r="M1488" s="212"/>
      <c r="N1488" s="213"/>
      <c r="O1488" s="213"/>
      <c r="P1488" s="213"/>
      <c r="Q1488" s="213"/>
      <c r="R1488" s="213"/>
      <c r="S1488" s="213"/>
      <c r="T1488" s="214"/>
      <c r="AT1488" s="215" t="s">
        <v>159</v>
      </c>
      <c r="AU1488" s="215" t="s">
        <v>87</v>
      </c>
      <c r="AV1488" s="14" t="s">
        <v>87</v>
      </c>
      <c r="AW1488" s="14" t="s">
        <v>37</v>
      </c>
      <c r="AX1488" s="14" t="s">
        <v>77</v>
      </c>
      <c r="AY1488" s="215" t="s">
        <v>144</v>
      </c>
    </row>
    <row r="1489" spans="2:51" s="14" customFormat="1" ht="11.25">
      <c r="B1489" s="205"/>
      <c r="C1489" s="206"/>
      <c r="D1489" s="196" t="s">
        <v>159</v>
      </c>
      <c r="E1489" s="207" t="s">
        <v>19</v>
      </c>
      <c r="F1489" s="208" t="s">
        <v>884</v>
      </c>
      <c r="G1489" s="206"/>
      <c r="H1489" s="209">
        <v>1</v>
      </c>
      <c r="I1489" s="210"/>
      <c r="J1489" s="206"/>
      <c r="K1489" s="206"/>
      <c r="L1489" s="211"/>
      <c r="M1489" s="212"/>
      <c r="N1489" s="213"/>
      <c r="O1489" s="213"/>
      <c r="P1489" s="213"/>
      <c r="Q1489" s="213"/>
      <c r="R1489" s="213"/>
      <c r="S1489" s="213"/>
      <c r="T1489" s="214"/>
      <c r="AT1489" s="215" t="s">
        <v>159</v>
      </c>
      <c r="AU1489" s="215" t="s">
        <v>87</v>
      </c>
      <c r="AV1489" s="14" t="s">
        <v>87</v>
      </c>
      <c r="AW1489" s="14" t="s">
        <v>37</v>
      </c>
      <c r="AX1489" s="14" t="s">
        <v>77</v>
      </c>
      <c r="AY1489" s="215" t="s">
        <v>144</v>
      </c>
    </row>
    <row r="1490" spans="2:51" s="14" customFormat="1" ht="11.25">
      <c r="B1490" s="205"/>
      <c r="C1490" s="206"/>
      <c r="D1490" s="196" t="s">
        <v>159</v>
      </c>
      <c r="E1490" s="207" t="s">
        <v>19</v>
      </c>
      <c r="F1490" s="208" t="s">
        <v>885</v>
      </c>
      <c r="G1490" s="206"/>
      <c r="H1490" s="209">
        <v>1</v>
      </c>
      <c r="I1490" s="210"/>
      <c r="J1490" s="206"/>
      <c r="K1490" s="206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159</v>
      </c>
      <c r="AU1490" s="215" t="s">
        <v>87</v>
      </c>
      <c r="AV1490" s="14" t="s">
        <v>87</v>
      </c>
      <c r="AW1490" s="14" t="s">
        <v>37</v>
      </c>
      <c r="AX1490" s="14" t="s">
        <v>77</v>
      </c>
      <c r="AY1490" s="215" t="s">
        <v>144</v>
      </c>
    </row>
    <row r="1491" spans="2:51" s="14" customFormat="1" ht="11.25">
      <c r="B1491" s="205"/>
      <c r="C1491" s="206"/>
      <c r="D1491" s="196" t="s">
        <v>159</v>
      </c>
      <c r="E1491" s="207" t="s">
        <v>19</v>
      </c>
      <c r="F1491" s="208" t="s">
        <v>886</v>
      </c>
      <c r="G1491" s="206"/>
      <c r="H1491" s="209">
        <v>1</v>
      </c>
      <c r="I1491" s="210"/>
      <c r="J1491" s="206"/>
      <c r="K1491" s="206"/>
      <c r="L1491" s="211"/>
      <c r="M1491" s="212"/>
      <c r="N1491" s="213"/>
      <c r="O1491" s="213"/>
      <c r="P1491" s="213"/>
      <c r="Q1491" s="213"/>
      <c r="R1491" s="213"/>
      <c r="S1491" s="213"/>
      <c r="T1491" s="214"/>
      <c r="AT1491" s="215" t="s">
        <v>159</v>
      </c>
      <c r="AU1491" s="215" t="s">
        <v>87</v>
      </c>
      <c r="AV1491" s="14" t="s">
        <v>87</v>
      </c>
      <c r="AW1491" s="14" t="s">
        <v>37</v>
      </c>
      <c r="AX1491" s="14" t="s">
        <v>77</v>
      </c>
      <c r="AY1491" s="215" t="s">
        <v>144</v>
      </c>
    </row>
    <row r="1492" spans="2:51" s="14" customFormat="1" ht="11.25">
      <c r="B1492" s="205"/>
      <c r="C1492" s="206"/>
      <c r="D1492" s="196" t="s">
        <v>159</v>
      </c>
      <c r="E1492" s="207" t="s">
        <v>19</v>
      </c>
      <c r="F1492" s="208" t="s">
        <v>887</v>
      </c>
      <c r="G1492" s="206"/>
      <c r="H1492" s="209">
        <v>1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159</v>
      </c>
      <c r="AU1492" s="215" t="s">
        <v>87</v>
      </c>
      <c r="AV1492" s="14" t="s">
        <v>87</v>
      </c>
      <c r="AW1492" s="14" t="s">
        <v>37</v>
      </c>
      <c r="AX1492" s="14" t="s">
        <v>77</v>
      </c>
      <c r="AY1492" s="215" t="s">
        <v>144</v>
      </c>
    </row>
    <row r="1493" spans="2:51" s="14" customFormat="1" ht="11.25">
      <c r="B1493" s="205"/>
      <c r="C1493" s="206"/>
      <c r="D1493" s="196" t="s">
        <v>159</v>
      </c>
      <c r="E1493" s="207" t="s">
        <v>19</v>
      </c>
      <c r="F1493" s="208" t="s">
        <v>888</v>
      </c>
      <c r="G1493" s="206"/>
      <c r="H1493" s="209">
        <v>1</v>
      </c>
      <c r="I1493" s="210"/>
      <c r="J1493" s="206"/>
      <c r="K1493" s="206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159</v>
      </c>
      <c r="AU1493" s="215" t="s">
        <v>87</v>
      </c>
      <c r="AV1493" s="14" t="s">
        <v>87</v>
      </c>
      <c r="AW1493" s="14" t="s">
        <v>37</v>
      </c>
      <c r="AX1493" s="14" t="s">
        <v>77</v>
      </c>
      <c r="AY1493" s="215" t="s">
        <v>144</v>
      </c>
    </row>
    <row r="1494" spans="2:51" s="14" customFormat="1" ht="11.25">
      <c r="B1494" s="205"/>
      <c r="C1494" s="206"/>
      <c r="D1494" s="196" t="s">
        <v>159</v>
      </c>
      <c r="E1494" s="207" t="s">
        <v>19</v>
      </c>
      <c r="F1494" s="208" t="s">
        <v>889</v>
      </c>
      <c r="G1494" s="206"/>
      <c r="H1494" s="209">
        <v>1</v>
      </c>
      <c r="I1494" s="210"/>
      <c r="J1494" s="206"/>
      <c r="K1494" s="206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159</v>
      </c>
      <c r="AU1494" s="215" t="s">
        <v>87</v>
      </c>
      <c r="AV1494" s="14" t="s">
        <v>87</v>
      </c>
      <c r="AW1494" s="14" t="s">
        <v>37</v>
      </c>
      <c r="AX1494" s="14" t="s">
        <v>77</v>
      </c>
      <c r="AY1494" s="215" t="s">
        <v>144</v>
      </c>
    </row>
    <row r="1495" spans="2:51" s="14" customFormat="1" ht="11.25">
      <c r="B1495" s="205"/>
      <c r="C1495" s="206"/>
      <c r="D1495" s="196" t="s">
        <v>159</v>
      </c>
      <c r="E1495" s="207" t="s">
        <v>19</v>
      </c>
      <c r="F1495" s="208" t="s">
        <v>890</v>
      </c>
      <c r="G1495" s="206"/>
      <c r="H1495" s="209">
        <v>1</v>
      </c>
      <c r="I1495" s="210"/>
      <c r="J1495" s="206"/>
      <c r="K1495" s="206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159</v>
      </c>
      <c r="AU1495" s="215" t="s">
        <v>87</v>
      </c>
      <c r="AV1495" s="14" t="s">
        <v>87</v>
      </c>
      <c r="AW1495" s="14" t="s">
        <v>37</v>
      </c>
      <c r="AX1495" s="14" t="s">
        <v>77</v>
      </c>
      <c r="AY1495" s="215" t="s">
        <v>144</v>
      </c>
    </row>
    <row r="1496" spans="2:51" s="15" customFormat="1" ht="11.25">
      <c r="B1496" s="216"/>
      <c r="C1496" s="217"/>
      <c r="D1496" s="196" t="s">
        <v>159</v>
      </c>
      <c r="E1496" s="218" t="s">
        <v>19</v>
      </c>
      <c r="F1496" s="219" t="s">
        <v>165</v>
      </c>
      <c r="G1496" s="217"/>
      <c r="H1496" s="220">
        <v>10</v>
      </c>
      <c r="I1496" s="221"/>
      <c r="J1496" s="217"/>
      <c r="K1496" s="217"/>
      <c r="L1496" s="222"/>
      <c r="M1496" s="223"/>
      <c r="N1496" s="224"/>
      <c r="O1496" s="224"/>
      <c r="P1496" s="224"/>
      <c r="Q1496" s="224"/>
      <c r="R1496" s="224"/>
      <c r="S1496" s="224"/>
      <c r="T1496" s="225"/>
      <c r="AT1496" s="226" t="s">
        <v>159</v>
      </c>
      <c r="AU1496" s="226" t="s">
        <v>87</v>
      </c>
      <c r="AV1496" s="15" t="s">
        <v>155</v>
      </c>
      <c r="AW1496" s="15" t="s">
        <v>37</v>
      </c>
      <c r="AX1496" s="15" t="s">
        <v>77</v>
      </c>
      <c r="AY1496" s="226" t="s">
        <v>144</v>
      </c>
    </row>
    <row r="1497" spans="2:51" s="13" customFormat="1" ht="11.25">
      <c r="B1497" s="194"/>
      <c r="C1497" s="195"/>
      <c r="D1497" s="196" t="s">
        <v>159</v>
      </c>
      <c r="E1497" s="197" t="s">
        <v>19</v>
      </c>
      <c r="F1497" s="198" t="s">
        <v>229</v>
      </c>
      <c r="G1497" s="195"/>
      <c r="H1497" s="197" t="s">
        <v>19</v>
      </c>
      <c r="I1497" s="199"/>
      <c r="J1497" s="195"/>
      <c r="K1497" s="195"/>
      <c r="L1497" s="200"/>
      <c r="M1497" s="201"/>
      <c r="N1497" s="202"/>
      <c r="O1497" s="202"/>
      <c r="P1497" s="202"/>
      <c r="Q1497" s="202"/>
      <c r="R1497" s="202"/>
      <c r="S1497" s="202"/>
      <c r="T1497" s="203"/>
      <c r="AT1497" s="204" t="s">
        <v>159</v>
      </c>
      <c r="AU1497" s="204" t="s">
        <v>87</v>
      </c>
      <c r="AV1497" s="13" t="s">
        <v>85</v>
      </c>
      <c r="AW1497" s="13" t="s">
        <v>37</v>
      </c>
      <c r="AX1497" s="13" t="s">
        <v>77</v>
      </c>
      <c r="AY1497" s="204" t="s">
        <v>144</v>
      </c>
    </row>
    <row r="1498" spans="2:51" s="14" customFormat="1" ht="11.25">
      <c r="B1498" s="205"/>
      <c r="C1498" s="206"/>
      <c r="D1498" s="196" t="s">
        <v>159</v>
      </c>
      <c r="E1498" s="207" t="s">
        <v>19</v>
      </c>
      <c r="F1498" s="208" t="s">
        <v>891</v>
      </c>
      <c r="G1498" s="206"/>
      <c r="H1498" s="209">
        <v>1</v>
      </c>
      <c r="I1498" s="210"/>
      <c r="J1498" s="206"/>
      <c r="K1498" s="206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159</v>
      </c>
      <c r="AU1498" s="215" t="s">
        <v>87</v>
      </c>
      <c r="AV1498" s="14" t="s">
        <v>87</v>
      </c>
      <c r="AW1498" s="14" t="s">
        <v>37</v>
      </c>
      <c r="AX1498" s="14" t="s">
        <v>77</v>
      </c>
      <c r="AY1498" s="215" t="s">
        <v>144</v>
      </c>
    </row>
    <row r="1499" spans="2:51" s="14" customFormat="1" ht="11.25">
      <c r="B1499" s="205"/>
      <c r="C1499" s="206"/>
      <c r="D1499" s="196" t="s">
        <v>159</v>
      </c>
      <c r="E1499" s="207" t="s">
        <v>19</v>
      </c>
      <c r="F1499" s="208" t="s">
        <v>892</v>
      </c>
      <c r="G1499" s="206"/>
      <c r="H1499" s="209">
        <v>1</v>
      </c>
      <c r="I1499" s="210"/>
      <c r="J1499" s="206"/>
      <c r="K1499" s="206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159</v>
      </c>
      <c r="AU1499" s="215" t="s">
        <v>87</v>
      </c>
      <c r="AV1499" s="14" t="s">
        <v>87</v>
      </c>
      <c r="AW1499" s="14" t="s">
        <v>37</v>
      </c>
      <c r="AX1499" s="14" t="s">
        <v>77</v>
      </c>
      <c r="AY1499" s="215" t="s">
        <v>144</v>
      </c>
    </row>
    <row r="1500" spans="2:51" s="14" customFormat="1" ht="11.25">
      <c r="B1500" s="205"/>
      <c r="C1500" s="206"/>
      <c r="D1500" s="196" t="s">
        <v>159</v>
      </c>
      <c r="E1500" s="207" t="s">
        <v>19</v>
      </c>
      <c r="F1500" s="208" t="s">
        <v>893</v>
      </c>
      <c r="G1500" s="206"/>
      <c r="H1500" s="209">
        <v>1</v>
      </c>
      <c r="I1500" s="210"/>
      <c r="J1500" s="206"/>
      <c r="K1500" s="206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159</v>
      </c>
      <c r="AU1500" s="215" t="s">
        <v>87</v>
      </c>
      <c r="AV1500" s="14" t="s">
        <v>87</v>
      </c>
      <c r="AW1500" s="14" t="s">
        <v>37</v>
      </c>
      <c r="AX1500" s="14" t="s">
        <v>77</v>
      </c>
      <c r="AY1500" s="215" t="s">
        <v>144</v>
      </c>
    </row>
    <row r="1501" spans="2:51" s="14" customFormat="1" ht="11.25">
      <c r="B1501" s="205"/>
      <c r="C1501" s="206"/>
      <c r="D1501" s="196" t="s">
        <v>159</v>
      </c>
      <c r="E1501" s="207" t="s">
        <v>19</v>
      </c>
      <c r="F1501" s="208" t="s">
        <v>894</v>
      </c>
      <c r="G1501" s="206"/>
      <c r="H1501" s="209">
        <v>1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159</v>
      </c>
      <c r="AU1501" s="215" t="s">
        <v>87</v>
      </c>
      <c r="AV1501" s="14" t="s">
        <v>87</v>
      </c>
      <c r="AW1501" s="14" t="s">
        <v>37</v>
      </c>
      <c r="AX1501" s="14" t="s">
        <v>77</v>
      </c>
      <c r="AY1501" s="215" t="s">
        <v>144</v>
      </c>
    </row>
    <row r="1502" spans="2:51" s="14" customFormat="1" ht="11.25">
      <c r="B1502" s="205"/>
      <c r="C1502" s="206"/>
      <c r="D1502" s="196" t="s">
        <v>159</v>
      </c>
      <c r="E1502" s="207" t="s">
        <v>19</v>
      </c>
      <c r="F1502" s="208" t="s">
        <v>895</v>
      </c>
      <c r="G1502" s="206"/>
      <c r="H1502" s="209">
        <v>1</v>
      </c>
      <c r="I1502" s="210"/>
      <c r="J1502" s="206"/>
      <c r="K1502" s="206"/>
      <c r="L1502" s="211"/>
      <c r="M1502" s="212"/>
      <c r="N1502" s="213"/>
      <c r="O1502" s="213"/>
      <c r="P1502" s="213"/>
      <c r="Q1502" s="213"/>
      <c r="R1502" s="213"/>
      <c r="S1502" s="213"/>
      <c r="T1502" s="214"/>
      <c r="AT1502" s="215" t="s">
        <v>159</v>
      </c>
      <c r="AU1502" s="215" t="s">
        <v>87</v>
      </c>
      <c r="AV1502" s="14" t="s">
        <v>87</v>
      </c>
      <c r="AW1502" s="14" t="s">
        <v>37</v>
      </c>
      <c r="AX1502" s="14" t="s">
        <v>77</v>
      </c>
      <c r="AY1502" s="215" t="s">
        <v>144</v>
      </c>
    </row>
    <row r="1503" spans="2:51" s="14" customFormat="1" ht="11.25">
      <c r="B1503" s="205"/>
      <c r="C1503" s="206"/>
      <c r="D1503" s="196" t="s">
        <v>159</v>
      </c>
      <c r="E1503" s="207" t="s">
        <v>19</v>
      </c>
      <c r="F1503" s="208" t="s">
        <v>896</v>
      </c>
      <c r="G1503" s="206"/>
      <c r="H1503" s="209">
        <v>1</v>
      </c>
      <c r="I1503" s="210"/>
      <c r="J1503" s="206"/>
      <c r="K1503" s="206"/>
      <c r="L1503" s="211"/>
      <c r="M1503" s="212"/>
      <c r="N1503" s="213"/>
      <c r="O1503" s="213"/>
      <c r="P1503" s="213"/>
      <c r="Q1503" s="213"/>
      <c r="R1503" s="213"/>
      <c r="S1503" s="213"/>
      <c r="T1503" s="214"/>
      <c r="AT1503" s="215" t="s">
        <v>159</v>
      </c>
      <c r="AU1503" s="215" t="s">
        <v>87</v>
      </c>
      <c r="AV1503" s="14" t="s">
        <v>87</v>
      </c>
      <c r="AW1503" s="14" t="s">
        <v>37</v>
      </c>
      <c r="AX1503" s="14" t="s">
        <v>77</v>
      </c>
      <c r="AY1503" s="215" t="s">
        <v>144</v>
      </c>
    </row>
    <row r="1504" spans="2:51" s="14" customFormat="1" ht="11.25">
      <c r="B1504" s="205"/>
      <c r="C1504" s="206"/>
      <c r="D1504" s="196" t="s">
        <v>159</v>
      </c>
      <c r="E1504" s="207" t="s">
        <v>19</v>
      </c>
      <c r="F1504" s="208" t="s">
        <v>897</v>
      </c>
      <c r="G1504" s="206"/>
      <c r="H1504" s="209">
        <v>1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159</v>
      </c>
      <c r="AU1504" s="215" t="s">
        <v>87</v>
      </c>
      <c r="AV1504" s="14" t="s">
        <v>87</v>
      </c>
      <c r="AW1504" s="14" t="s">
        <v>37</v>
      </c>
      <c r="AX1504" s="14" t="s">
        <v>77</v>
      </c>
      <c r="AY1504" s="215" t="s">
        <v>144</v>
      </c>
    </row>
    <row r="1505" spans="2:51" s="14" customFormat="1" ht="11.25">
      <c r="B1505" s="205"/>
      <c r="C1505" s="206"/>
      <c r="D1505" s="196" t="s">
        <v>159</v>
      </c>
      <c r="E1505" s="207" t="s">
        <v>19</v>
      </c>
      <c r="F1505" s="208" t="s">
        <v>898</v>
      </c>
      <c r="G1505" s="206"/>
      <c r="H1505" s="209">
        <v>1</v>
      </c>
      <c r="I1505" s="210"/>
      <c r="J1505" s="206"/>
      <c r="K1505" s="206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159</v>
      </c>
      <c r="AU1505" s="215" t="s">
        <v>87</v>
      </c>
      <c r="AV1505" s="14" t="s">
        <v>87</v>
      </c>
      <c r="AW1505" s="14" t="s">
        <v>37</v>
      </c>
      <c r="AX1505" s="14" t="s">
        <v>77</v>
      </c>
      <c r="AY1505" s="215" t="s">
        <v>144</v>
      </c>
    </row>
    <row r="1506" spans="2:51" s="14" customFormat="1" ht="11.25">
      <c r="B1506" s="205"/>
      <c r="C1506" s="206"/>
      <c r="D1506" s="196" t="s">
        <v>159</v>
      </c>
      <c r="E1506" s="207" t="s">
        <v>19</v>
      </c>
      <c r="F1506" s="208" t="s">
        <v>899</v>
      </c>
      <c r="G1506" s="206"/>
      <c r="H1506" s="209">
        <v>1</v>
      </c>
      <c r="I1506" s="210"/>
      <c r="J1506" s="206"/>
      <c r="K1506" s="206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159</v>
      </c>
      <c r="AU1506" s="215" t="s">
        <v>87</v>
      </c>
      <c r="AV1506" s="14" t="s">
        <v>87</v>
      </c>
      <c r="AW1506" s="14" t="s">
        <v>37</v>
      </c>
      <c r="AX1506" s="14" t="s">
        <v>77</v>
      </c>
      <c r="AY1506" s="215" t="s">
        <v>144</v>
      </c>
    </row>
    <row r="1507" spans="2:51" s="14" customFormat="1" ht="11.25">
      <c r="B1507" s="205"/>
      <c r="C1507" s="206"/>
      <c r="D1507" s="196" t="s">
        <v>159</v>
      </c>
      <c r="E1507" s="207" t="s">
        <v>19</v>
      </c>
      <c r="F1507" s="208" t="s">
        <v>900</v>
      </c>
      <c r="G1507" s="206"/>
      <c r="H1507" s="209">
        <v>1</v>
      </c>
      <c r="I1507" s="210"/>
      <c r="J1507" s="206"/>
      <c r="K1507" s="206"/>
      <c r="L1507" s="211"/>
      <c r="M1507" s="212"/>
      <c r="N1507" s="213"/>
      <c r="O1507" s="213"/>
      <c r="P1507" s="213"/>
      <c r="Q1507" s="213"/>
      <c r="R1507" s="213"/>
      <c r="S1507" s="213"/>
      <c r="T1507" s="214"/>
      <c r="AT1507" s="215" t="s">
        <v>159</v>
      </c>
      <c r="AU1507" s="215" t="s">
        <v>87</v>
      </c>
      <c r="AV1507" s="14" t="s">
        <v>87</v>
      </c>
      <c r="AW1507" s="14" t="s">
        <v>37</v>
      </c>
      <c r="AX1507" s="14" t="s">
        <v>77</v>
      </c>
      <c r="AY1507" s="215" t="s">
        <v>144</v>
      </c>
    </row>
    <row r="1508" spans="2:51" s="15" customFormat="1" ht="11.25">
      <c r="B1508" s="216"/>
      <c r="C1508" s="217"/>
      <c r="D1508" s="196" t="s">
        <v>159</v>
      </c>
      <c r="E1508" s="218" t="s">
        <v>19</v>
      </c>
      <c r="F1508" s="219" t="s">
        <v>165</v>
      </c>
      <c r="G1508" s="217"/>
      <c r="H1508" s="220">
        <v>10</v>
      </c>
      <c r="I1508" s="221"/>
      <c r="J1508" s="217"/>
      <c r="K1508" s="217"/>
      <c r="L1508" s="222"/>
      <c r="M1508" s="223"/>
      <c r="N1508" s="224"/>
      <c r="O1508" s="224"/>
      <c r="P1508" s="224"/>
      <c r="Q1508" s="224"/>
      <c r="R1508" s="224"/>
      <c r="S1508" s="224"/>
      <c r="T1508" s="225"/>
      <c r="AT1508" s="226" t="s">
        <v>159</v>
      </c>
      <c r="AU1508" s="226" t="s">
        <v>87</v>
      </c>
      <c r="AV1508" s="15" t="s">
        <v>155</v>
      </c>
      <c r="AW1508" s="15" t="s">
        <v>37</v>
      </c>
      <c r="AX1508" s="15" t="s">
        <v>77</v>
      </c>
      <c r="AY1508" s="226" t="s">
        <v>144</v>
      </c>
    </row>
    <row r="1509" spans="2:51" s="13" customFormat="1" ht="11.25">
      <c r="B1509" s="194"/>
      <c r="C1509" s="195"/>
      <c r="D1509" s="196" t="s">
        <v>159</v>
      </c>
      <c r="E1509" s="197" t="s">
        <v>19</v>
      </c>
      <c r="F1509" s="198" t="s">
        <v>252</v>
      </c>
      <c r="G1509" s="195"/>
      <c r="H1509" s="197" t="s">
        <v>19</v>
      </c>
      <c r="I1509" s="199"/>
      <c r="J1509" s="195"/>
      <c r="K1509" s="195"/>
      <c r="L1509" s="200"/>
      <c r="M1509" s="201"/>
      <c r="N1509" s="202"/>
      <c r="O1509" s="202"/>
      <c r="P1509" s="202"/>
      <c r="Q1509" s="202"/>
      <c r="R1509" s="202"/>
      <c r="S1509" s="202"/>
      <c r="T1509" s="203"/>
      <c r="AT1509" s="204" t="s">
        <v>159</v>
      </c>
      <c r="AU1509" s="204" t="s">
        <v>87</v>
      </c>
      <c r="AV1509" s="13" t="s">
        <v>85</v>
      </c>
      <c r="AW1509" s="13" t="s">
        <v>37</v>
      </c>
      <c r="AX1509" s="13" t="s">
        <v>77</v>
      </c>
      <c r="AY1509" s="204" t="s">
        <v>144</v>
      </c>
    </row>
    <row r="1510" spans="2:51" s="14" customFormat="1" ht="11.25">
      <c r="B1510" s="205"/>
      <c r="C1510" s="206"/>
      <c r="D1510" s="196" t="s">
        <v>159</v>
      </c>
      <c r="E1510" s="207" t="s">
        <v>19</v>
      </c>
      <c r="F1510" s="208" t="s">
        <v>901</v>
      </c>
      <c r="G1510" s="206"/>
      <c r="H1510" s="209">
        <v>1</v>
      </c>
      <c r="I1510" s="210"/>
      <c r="J1510" s="206"/>
      <c r="K1510" s="206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159</v>
      </c>
      <c r="AU1510" s="215" t="s">
        <v>87</v>
      </c>
      <c r="AV1510" s="14" t="s">
        <v>87</v>
      </c>
      <c r="AW1510" s="14" t="s">
        <v>37</v>
      </c>
      <c r="AX1510" s="14" t="s">
        <v>77</v>
      </c>
      <c r="AY1510" s="215" t="s">
        <v>144</v>
      </c>
    </row>
    <row r="1511" spans="2:51" s="14" customFormat="1" ht="11.25">
      <c r="B1511" s="205"/>
      <c r="C1511" s="206"/>
      <c r="D1511" s="196" t="s">
        <v>159</v>
      </c>
      <c r="E1511" s="207" t="s">
        <v>19</v>
      </c>
      <c r="F1511" s="208" t="s">
        <v>902</v>
      </c>
      <c r="G1511" s="206"/>
      <c r="H1511" s="209">
        <v>1</v>
      </c>
      <c r="I1511" s="210"/>
      <c r="J1511" s="206"/>
      <c r="K1511" s="206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159</v>
      </c>
      <c r="AU1511" s="215" t="s">
        <v>87</v>
      </c>
      <c r="AV1511" s="14" t="s">
        <v>87</v>
      </c>
      <c r="AW1511" s="14" t="s">
        <v>37</v>
      </c>
      <c r="AX1511" s="14" t="s">
        <v>77</v>
      </c>
      <c r="AY1511" s="215" t="s">
        <v>144</v>
      </c>
    </row>
    <row r="1512" spans="2:51" s="14" customFormat="1" ht="11.25">
      <c r="B1512" s="205"/>
      <c r="C1512" s="206"/>
      <c r="D1512" s="196" t="s">
        <v>159</v>
      </c>
      <c r="E1512" s="207" t="s">
        <v>19</v>
      </c>
      <c r="F1512" s="208" t="s">
        <v>903</v>
      </c>
      <c r="G1512" s="206"/>
      <c r="H1512" s="209">
        <v>1</v>
      </c>
      <c r="I1512" s="210"/>
      <c r="J1512" s="206"/>
      <c r="K1512" s="206"/>
      <c r="L1512" s="211"/>
      <c r="M1512" s="212"/>
      <c r="N1512" s="213"/>
      <c r="O1512" s="213"/>
      <c r="P1512" s="213"/>
      <c r="Q1512" s="213"/>
      <c r="R1512" s="213"/>
      <c r="S1512" s="213"/>
      <c r="T1512" s="214"/>
      <c r="AT1512" s="215" t="s">
        <v>159</v>
      </c>
      <c r="AU1512" s="215" t="s">
        <v>87</v>
      </c>
      <c r="AV1512" s="14" t="s">
        <v>87</v>
      </c>
      <c r="AW1512" s="14" t="s">
        <v>37</v>
      </c>
      <c r="AX1512" s="14" t="s">
        <v>77</v>
      </c>
      <c r="AY1512" s="215" t="s">
        <v>144</v>
      </c>
    </row>
    <row r="1513" spans="2:51" s="14" customFormat="1" ht="11.25">
      <c r="B1513" s="205"/>
      <c r="C1513" s="206"/>
      <c r="D1513" s="196" t="s">
        <v>159</v>
      </c>
      <c r="E1513" s="207" t="s">
        <v>19</v>
      </c>
      <c r="F1513" s="208" t="s">
        <v>904</v>
      </c>
      <c r="G1513" s="206"/>
      <c r="H1513" s="209">
        <v>1</v>
      </c>
      <c r="I1513" s="210"/>
      <c r="J1513" s="206"/>
      <c r="K1513" s="206"/>
      <c r="L1513" s="211"/>
      <c r="M1513" s="212"/>
      <c r="N1513" s="213"/>
      <c r="O1513" s="213"/>
      <c r="P1513" s="213"/>
      <c r="Q1513" s="213"/>
      <c r="R1513" s="213"/>
      <c r="S1513" s="213"/>
      <c r="T1513" s="214"/>
      <c r="AT1513" s="215" t="s">
        <v>159</v>
      </c>
      <c r="AU1513" s="215" t="s">
        <v>87</v>
      </c>
      <c r="AV1513" s="14" t="s">
        <v>87</v>
      </c>
      <c r="AW1513" s="14" t="s">
        <v>37</v>
      </c>
      <c r="AX1513" s="14" t="s">
        <v>77</v>
      </c>
      <c r="AY1513" s="215" t="s">
        <v>144</v>
      </c>
    </row>
    <row r="1514" spans="2:51" s="14" customFormat="1" ht="11.25">
      <c r="B1514" s="205"/>
      <c r="C1514" s="206"/>
      <c r="D1514" s="196" t="s">
        <v>159</v>
      </c>
      <c r="E1514" s="207" t="s">
        <v>19</v>
      </c>
      <c r="F1514" s="208" t="s">
        <v>905</v>
      </c>
      <c r="G1514" s="206"/>
      <c r="H1514" s="209">
        <v>1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159</v>
      </c>
      <c r="AU1514" s="215" t="s">
        <v>87</v>
      </c>
      <c r="AV1514" s="14" t="s">
        <v>87</v>
      </c>
      <c r="AW1514" s="14" t="s">
        <v>37</v>
      </c>
      <c r="AX1514" s="14" t="s">
        <v>77</v>
      </c>
      <c r="AY1514" s="215" t="s">
        <v>144</v>
      </c>
    </row>
    <row r="1515" spans="2:51" s="14" customFormat="1" ht="11.25">
      <c r="B1515" s="205"/>
      <c r="C1515" s="206"/>
      <c r="D1515" s="196" t="s">
        <v>159</v>
      </c>
      <c r="E1515" s="207" t="s">
        <v>19</v>
      </c>
      <c r="F1515" s="208" t="s">
        <v>906</v>
      </c>
      <c r="G1515" s="206"/>
      <c r="H1515" s="209">
        <v>1</v>
      </c>
      <c r="I1515" s="210"/>
      <c r="J1515" s="206"/>
      <c r="K1515" s="206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159</v>
      </c>
      <c r="AU1515" s="215" t="s">
        <v>87</v>
      </c>
      <c r="AV1515" s="14" t="s">
        <v>87</v>
      </c>
      <c r="AW1515" s="14" t="s">
        <v>37</v>
      </c>
      <c r="AX1515" s="14" t="s">
        <v>77</v>
      </c>
      <c r="AY1515" s="215" t="s">
        <v>144</v>
      </c>
    </row>
    <row r="1516" spans="2:51" s="14" customFormat="1" ht="11.25">
      <c r="B1516" s="205"/>
      <c r="C1516" s="206"/>
      <c r="D1516" s="196" t="s">
        <v>159</v>
      </c>
      <c r="E1516" s="207" t="s">
        <v>19</v>
      </c>
      <c r="F1516" s="208" t="s">
        <v>907</v>
      </c>
      <c r="G1516" s="206"/>
      <c r="H1516" s="209">
        <v>1</v>
      </c>
      <c r="I1516" s="210"/>
      <c r="J1516" s="206"/>
      <c r="K1516" s="206"/>
      <c r="L1516" s="211"/>
      <c r="M1516" s="212"/>
      <c r="N1516" s="213"/>
      <c r="O1516" s="213"/>
      <c r="P1516" s="213"/>
      <c r="Q1516" s="213"/>
      <c r="R1516" s="213"/>
      <c r="S1516" s="213"/>
      <c r="T1516" s="214"/>
      <c r="AT1516" s="215" t="s">
        <v>159</v>
      </c>
      <c r="AU1516" s="215" t="s">
        <v>87</v>
      </c>
      <c r="AV1516" s="14" t="s">
        <v>87</v>
      </c>
      <c r="AW1516" s="14" t="s">
        <v>37</v>
      </c>
      <c r="AX1516" s="14" t="s">
        <v>77</v>
      </c>
      <c r="AY1516" s="215" t="s">
        <v>144</v>
      </c>
    </row>
    <row r="1517" spans="2:51" s="14" customFormat="1" ht="11.25">
      <c r="B1517" s="205"/>
      <c r="C1517" s="206"/>
      <c r="D1517" s="196" t="s">
        <v>159</v>
      </c>
      <c r="E1517" s="207" t="s">
        <v>19</v>
      </c>
      <c r="F1517" s="208" t="s">
        <v>908</v>
      </c>
      <c r="G1517" s="206"/>
      <c r="H1517" s="209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159</v>
      </c>
      <c r="AU1517" s="215" t="s">
        <v>87</v>
      </c>
      <c r="AV1517" s="14" t="s">
        <v>87</v>
      </c>
      <c r="AW1517" s="14" t="s">
        <v>37</v>
      </c>
      <c r="AX1517" s="14" t="s">
        <v>77</v>
      </c>
      <c r="AY1517" s="215" t="s">
        <v>144</v>
      </c>
    </row>
    <row r="1518" spans="2:51" s="14" customFormat="1" ht="11.25">
      <c r="B1518" s="205"/>
      <c r="C1518" s="206"/>
      <c r="D1518" s="196" t="s">
        <v>159</v>
      </c>
      <c r="E1518" s="207" t="s">
        <v>19</v>
      </c>
      <c r="F1518" s="208" t="s">
        <v>909</v>
      </c>
      <c r="G1518" s="206"/>
      <c r="H1518" s="209">
        <v>1</v>
      </c>
      <c r="I1518" s="210"/>
      <c r="J1518" s="206"/>
      <c r="K1518" s="206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159</v>
      </c>
      <c r="AU1518" s="215" t="s">
        <v>87</v>
      </c>
      <c r="AV1518" s="14" t="s">
        <v>87</v>
      </c>
      <c r="AW1518" s="14" t="s">
        <v>37</v>
      </c>
      <c r="AX1518" s="14" t="s">
        <v>77</v>
      </c>
      <c r="AY1518" s="215" t="s">
        <v>144</v>
      </c>
    </row>
    <row r="1519" spans="2:51" s="14" customFormat="1" ht="11.25">
      <c r="B1519" s="205"/>
      <c r="C1519" s="206"/>
      <c r="D1519" s="196" t="s">
        <v>159</v>
      </c>
      <c r="E1519" s="207" t="s">
        <v>19</v>
      </c>
      <c r="F1519" s="208" t="s">
        <v>910</v>
      </c>
      <c r="G1519" s="206"/>
      <c r="H1519" s="209">
        <v>1</v>
      </c>
      <c r="I1519" s="210"/>
      <c r="J1519" s="206"/>
      <c r="K1519" s="206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159</v>
      </c>
      <c r="AU1519" s="215" t="s">
        <v>87</v>
      </c>
      <c r="AV1519" s="14" t="s">
        <v>87</v>
      </c>
      <c r="AW1519" s="14" t="s">
        <v>37</v>
      </c>
      <c r="AX1519" s="14" t="s">
        <v>77</v>
      </c>
      <c r="AY1519" s="215" t="s">
        <v>144</v>
      </c>
    </row>
    <row r="1520" spans="2:51" s="15" customFormat="1" ht="11.25">
      <c r="B1520" s="216"/>
      <c r="C1520" s="217"/>
      <c r="D1520" s="196" t="s">
        <v>159</v>
      </c>
      <c r="E1520" s="218" t="s">
        <v>19</v>
      </c>
      <c r="F1520" s="219" t="s">
        <v>165</v>
      </c>
      <c r="G1520" s="217"/>
      <c r="H1520" s="220">
        <v>10</v>
      </c>
      <c r="I1520" s="221"/>
      <c r="J1520" s="217"/>
      <c r="K1520" s="217"/>
      <c r="L1520" s="222"/>
      <c r="M1520" s="223"/>
      <c r="N1520" s="224"/>
      <c r="O1520" s="224"/>
      <c r="P1520" s="224"/>
      <c r="Q1520" s="224"/>
      <c r="R1520" s="224"/>
      <c r="S1520" s="224"/>
      <c r="T1520" s="225"/>
      <c r="AT1520" s="226" t="s">
        <v>159</v>
      </c>
      <c r="AU1520" s="226" t="s">
        <v>87</v>
      </c>
      <c r="AV1520" s="15" t="s">
        <v>155</v>
      </c>
      <c r="AW1520" s="15" t="s">
        <v>37</v>
      </c>
      <c r="AX1520" s="15" t="s">
        <v>77</v>
      </c>
      <c r="AY1520" s="226" t="s">
        <v>144</v>
      </c>
    </row>
    <row r="1521" spans="1:65" s="16" customFormat="1" ht="11.25">
      <c r="B1521" s="227"/>
      <c r="C1521" s="228"/>
      <c r="D1521" s="196" t="s">
        <v>159</v>
      </c>
      <c r="E1521" s="229" t="s">
        <v>19</v>
      </c>
      <c r="F1521" s="230" t="s">
        <v>275</v>
      </c>
      <c r="G1521" s="228"/>
      <c r="H1521" s="231">
        <v>50</v>
      </c>
      <c r="I1521" s="232"/>
      <c r="J1521" s="228"/>
      <c r="K1521" s="228"/>
      <c r="L1521" s="233"/>
      <c r="M1521" s="234"/>
      <c r="N1521" s="235"/>
      <c r="O1521" s="235"/>
      <c r="P1521" s="235"/>
      <c r="Q1521" s="235"/>
      <c r="R1521" s="235"/>
      <c r="S1521" s="235"/>
      <c r="T1521" s="236"/>
      <c r="AT1521" s="237" t="s">
        <v>159</v>
      </c>
      <c r="AU1521" s="237" t="s">
        <v>87</v>
      </c>
      <c r="AV1521" s="16" t="s">
        <v>154</v>
      </c>
      <c r="AW1521" s="16" t="s">
        <v>37</v>
      </c>
      <c r="AX1521" s="16" t="s">
        <v>85</v>
      </c>
      <c r="AY1521" s="237" t="s">
        <v>144</v>
      </c>
    </row>
    <row r="1522" spans="1:65" s="2" customFormat="1" ht="24.2" customHeight="1">
      <c r="A1522" s="37"/>
      <c r="B1522" s="38"/>
      <c r="C1522" s="176" t="s">
        <v>911</v>
      </c>
      <c r="D1522" s="176" t="s">
        <v>149</v>
      </c>
      <c r="E1522" s="177" t="s">
        <v>912</v>
      </c>
      <c r="F1522" s="178" t="s">
        <v>913</v>
      </c>
      <c r="G1522" s="179" t="s">
        <v>555</v>
      </c>
      <c r="H1522" s="180">
        <v>162</v>
      </c>
      <c r="I1522" s="181"/>
      <c r="J1522" s="182">
        <f>ROUND(I1522*H1522,2)</f>
        <v>0</v>
      </c>
      <c r="K1522" s="178" t="s">
        <v>153</v>
      </c>
      <c r="L1522" s="42"/>
      <c r="M1522" s="183" t="s">
        <v>19</v>
      </c>
      <c r="N1522" s="184" t="s">
        <v>48</v>
      </c>
      <c r="O1522" s="67"/>
      <c r="P1522" s="185">
        <f>O1522*H1522</f>
        <v>0</v>
      </c>
      <c r="Q1522" s="185">
        <v>0</v>
      </c>
      <c r="R1522" s="185">
        <f>Q1522*H1522</f>
        <v>0</v>
      </c>
      <c r="S1522" s="185">
        <v>2.4E-2</v>
      </c>
      <c r="T1522" s="186">
        <f>S1522*H1522</f>
        <v>3.8879999999999999</v>
      </c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R1522" s="187" t="s">
        <v>556</v>
      </c>
      <c r="AT1522" s="187" t="s">
        <v>149</v>
      </c>
      <c r="AU1522" s="187" t="s">
        <v>87</v>
      </c>
      <c r="AY1522" s="20" t="s">
        <v>144</v>
      </c>
      <c r="BE1522" s="188">
        <f>IF(N1522="základní",J1522,0)</f>
        <v>0</v>
      </c>
      <c r="BF1522" s="188">
        <f>IF(N1522="snížená",J1522,0)</f>
        <v>0</v>
      </c>
      <c r="BG1522" s="188">
        <f>IF(N1522="zákl. přenesená",J1522,0)</f>
        <v>0</v>
      </c>
      <c r="BH1522" s="188">
        <f>IF(N1522="sníž. přenesená",J1522,0)</f>
        <v>0</v>
      </c>
      <c r="BI1522" s="188">
        <f>IF(N1522="nulová",J1522,0)</f>
        <v>0</v>
      </c>
      <c r="BJ1522" s="20" t="s">
        <v>85</v>
      </c>
      <c r="BK1522" s="188">
        <f>ROUND(I1522*H1522,2)</f>
        <v>0</v>
      </c>
      <c r="BL1522" s="20" t="s">
        <v>556</v>
      </c>
      <c r="BM1522" s="187" t="s">
        <v>914</v>
      </c>
    </row>
    <row r="1523" spans="1:65" s="2" customFormat="1" ht="11.25">
      <c r="A1523" s="37"/>
      <c r="B1523" s="38"/>
      <c r="C1523" s="39"/>
      <c r="D1523" s="189" t="s">
        <v>157</v>
      </c>
      <c r="E1523" s="39"/>
      <c r="F1523" s="190" t="s">
        <v>915</v>
      </c>
      <c r="G1523" s="39"/>
      <c r="H1523" s="39"/>
      <c r="I1523" s="191"/>
      <c r="J1523" s="39"/>
      <c r="K1523" s="39"/>
      <c r="L1523" s="42"/>
      <c r="M1523" s="192"/>
      <c r="N1523" s="193"/>
      <c r="O1523" s="67"/>
      <c r="P1523" s="67"/>
      <c r="Q1523" s="67"/>
      <c r="R1523" s="67"/>
      <c r="S1523" s="67"/>
      <c r="T1523" s="68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T1523" s="20" t="s">
        <v>157</v>
      </c>
      <c r="AU1523" s="20" t="s">
        <v>87</v>
      </c>
    </row>
    <row r="1524" spans="1:65" s="14" customFormat="1" ht="11.25">
      <c r="B1524" s="205"/>
      <c r="C1524" s="206"/>
      <c r="D1524" s="196" t="s">
        <v>159</v>
      </c>
      <c r="E1524" s="207" t="s">
        <v>19</v>
      </c>
      <c r="F1524" s="208" t="s">
        <v>916</v>
      </c>
      <c r="G1524" s="206"/>
      <c r="H1524" s="209">
        <v>54</v>
      </c>
      <c r="I1524" s="210"/>
      <c r="J1524" s="206"/>
      <c r="K1524" s="206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159</v>
      </c>
      <c r="AU1524" s="215" t="s">
        <v>87</v>
      </c>
      <c r="AV1524" s="14" t="s">
        <v>87</v>
      </c>
      <c r="AW1524" s="14" t="s">
        <v>37</v>
      </c>
      <c r="AX1524" s="14" t="s">
        <v>77</v>
      </c>
      <c r="AY1524" s="215" t="s">
        <v>144</v>
      </c>
    </row>
    <row r="1525" spans="1:65" s="14" customFormat="1" ht="11.25">
      <c r="B1525" s="205"/>
      <c r="C1525" s="206"/>
      <c r="D1525" s="196" t="s">
        <v>159</v>
      </c>
      <c r="E1525" s="207" t="s">
        <v>19</v>
      </c>
      <c r="F1525" s="208" t="s">
        <v>917</v>
      </c>
      <c r="G1525" s="206"/>
      <c r="H1525" s="209">
        <v>54</v>
      </c>
      <c r="I1525" s="210"/>
      <c r="J1525" s="206"/>
      <c r="K1525" s="206"/>
      <c r="L1525" s="211"/>
      <c r="M1525" s="212"/>
      <c r="N1525" s="213"/>
      <c r="O1525" s="213"/>
      <c r="P1525" s="213"/>
      <c r="Q1525" s="213"/>
      <c r="R1525" s="213"/>
      <c r="S1525" s="213"/>
      <c r="T1525" s="214"/>
      <c r="AT1525" s="215" t="s">
        <v>159</v>
      </c>
      <c r="AU1525" s="215" t="s">
        <v>87</v>
      </c>
      <c r="AV1525" s="14" t="s">
        <v>87</v>
      </c>
      <c r="AW1525" s="14" t="s">
        <v>37</v>
      </c>
      <c r="AX1525" s="14" t="s">
        <v>77</v>
      </c>
      <c r="AY1525" s="215" t="s">
        <v>144</v>
      </c>
    </row>
    <row r="1526" spans="1:65" s="14" customFormat="1" ht="11.25">
      <c r="B1526" s="205"/>
      <c r="C1526" s="206"/>
      <c r="D1526" s="196" t="s">
        <v>159</v>
      </c>
      <c r="E1526" s="207" t="s">
        <v>19</v>
      </c>
      <c r="F1526" s="208" t="s">
        <v>918</v>
      </c>
      <c r="G1526" s="206"/>
      <c r="H1526" s="209">
        <v>54</v>
      </c>
      <c r="I1526" s="210"/>
      <c r="J1526" s="206"/>
      <c r="K1526" s="206"/>
      <c r="L1526" s="211"/>
      <c r="M1526" s="212"/>
      <c r="N1526" s="213"/>
      <c r="O1526" s="213"/>
      <c r="P1526" s="213"/>
      <c r="Q1526" s="213"/>
      <c r="R1526" s="213"/>
      <c r="S1526" s="213"/>
      <c r="T1526" s="214"/>
      <c r="AT1526" s="215" t="s">
        <v>159</v>
      </c>
      <c r="AU1526" s="215" t="s">
        <v>87</v>
      </c>
      <c r="AV1526" s="14" t="s">
        <v>87</v>
      </c>
      <c r="AW1526" s="14" t="s">
        <v>37</v>
      </c>
      <c r="AX1526" s="14" t="s">
        <v>77</v>
      </c>
      <c r="AY1526" s="215" t="s">
        <v>144</v>
      </c>
    </row>
    <row r="1527" spans="1:65" s="16" customFormat="1" ht="11.25">
      <c r="B1527" s="227"/>
      <c r="C1527" s="228"/>
      <c r="D1527" s="196" t="s">
        <v>159</v>
      </c>
      <c r="E1527" s="229" t="s">
        <v>19</v>
      </c>
      <c r="F1527" s="230" t="s">
        <v>275</v>
      </c>
      <c r="G1527" s="228"/>
      <c r="H1527" s="231">
        <v>162</v>
      </c>
      <c r="I1527" s="232"/>
      <c r="J1527" s="228"/>
      <c r="K1527" s="228"/>
      <c r="L1527" s="233"/>
      <c r="M1527" s="234"/>
      <c r="N1527" s="235"/>
      <c r="O1527" s="235"/>
      <c r="P1527" s="235"/>
      <c r="Q1527" s="235"/>
      <c r="R1527" s="235"/>
      <c r="S1527" s="235"/>
      <c r="T1527" s="236"/>
      <c r="AT1527" s="237" t="s">
        <v>159</v>
      </c>
      <c r="AU1527" s="237" t="s">
        <v>87</v>
      </c>
      <c r="AV1527" s="16" t="s">
        <v>154</v>
      </c>
      <c r="AW1527" s="16" t="s">
        <v>37</v>
      </c>
      <c r="AX1527" s="16" t="s">
        <v>85</v>
      </c>
      <c r="AY1527" s="237" t="s">
        <v>144</v>
      </c>
    </row>
    <row r="1528" spans="1:65" s="2" customFormat="1" ht="49.15" customHeight="1">
      <c r="A1528" s="37"/>
      <c r="B1528" s="38"/>
      <c r="C1528" s="176" t="s">
        <v>919</v>
      </c>
      <c r="D1528" s="176" t="s">
        <v>149</v>
      </c>
      <c r="E1528" s="177" t="s">
        <v>920</v>
      </c>
      <c r="F1528" s="178" t="s">
        <v>921</v>
      </c>
      <c r="G1528" s="179" t="s">
        <v>555</v>
      </c>
      <c r="H1528" s="180">
        <v>54</v>
      </c>
      <c r="I1528" s="181"/>
      <c r="J1528" s="182">
        <f>ROUND(I1528*H1528,2)</f>
        <v>0</v>
      </c>
      <c r="K1528" s="178" t="s">
        <v>19</v>
      </c>
      <c r="L1528" s="42"/>
      <c r="M1528" s="183" t="s">
        <v>19</v>
      </c>
      <c r="N1528" s="184" t="s">
        <v>48</v>
      </c>
      <c r="O1528" s="67"/>
      <c r="P1528" s="185">
        <f>O1528*H1528</f>
        <v>0</v>
      </c>
      <c r="Q1528" s="185">
        <v>0</v>
      </c>
      <c r="R1528" s="185">
        <f>Q1528*H1528</f>
        <v>0</v>
      </c>
      <c r="S1528" s="185">
        <v>0</v>
      </c>
      <c r="T1528" s="186">
        <f>S1528*H1528</f>
        <v>0</v>
      </c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R1528" s="187" t="s">
        <v>556</v>
      </c>
      <c r="AT1528" s="187" t="s">
        <v>149</v>
      </c>
      <c r="AU1528" s="187" t="s">
        <v>87</v>
      </c>
      <c r="AY1528" s="20" t="s">
        <v>144</v>
      </c>
      <c r="BE1528" s="188">
        <f>IF(N1528="základní",J1528,0)</f>
        <v>0</v>
      </c>
      <c r="BF1528" s="188">
        <f>IF(N1528="snížená",J1528,0)</f>
        <v>0</v>
      </c>
      <c r="BG1528" s="188">
        <f>IF(N1528="zákl. přenesená",J1528,0)</f>
        <v>0</v>
      </c>
      <c r="BH1528" s="188">
        <f>IF(N1528="sníž. přenesená",J1528,0)</f>
        <v>0</v>
      </c>
      <c r="BI1528" s="188">
        <f>IF(N1528="nulová",J1528,0)</f>
        <v>0</v>
      </c>
      <c r="BJ1528" s="20" t="s">
        <v>85</v>
      </c>
      <c r="BK1528" s="188">
        <f>ROUND(I1528*H1528,2)</f>
        <v>0</v>
      </c>
      <c r="BL1528" s="20" t="s">
        <v>556</v>
      </c>
      <c r="BM1528" s="187" t="s">
        <v>922</v>
      </c>
    </row>
    <row r="1529" spans="1:65" s="2" customFormat="1" ht="107.25">
      <c r="A1529" s="37"/>
      <c r="B1529" s="38"/>
      <c r="C1529" s="39"/>
      <c r="D1529" s="196" t="s">
        <v>923</v>
      </c>
      <c r="E1529" s="39"/>
      <c r="F1529" s="248" t="s">
        <v>924</v>
      </c>
      <c r="G1529" s="39"/>
      <c r="H1529" s="39"/>
      <c r="I1529" s="191"/>
      <c r="J1529" s="39"/>
      <c r="K1529" s="39"/>
      <c r="L1529" s="42"/>
      <c r="M1529" s="192"/>
      <c r="N1529" s="193"/>
      <c r="O1529" s="67"/>
      <c r="P1529" s="67"/>
      <c r="Q1529" s="67"/>
      <c r="R1529" s="67"/>
      <c r="S1529" s="67"/>
      <c r="T1529" s="68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T1529" s="20" t="s">
        <v>923</v>
      </c>
      <c r="AU1529" s="20" t="s">
        <v>87</v>
      </c>
    </row>
    <row r="1530" spans="1:65" s="14" customFormat="1" ht="11.25">
      <c r="B1530" s="205"/>
      <c r="C1530" s="206"/>
      <c r="D1530" s="196" t="s">
        <v>159</v>
      </c>
      <c r="E1530" s="207" t="s">
        <v>19</v>
      </c>
      <c r="F1530" s="208" t="s">
        <v>925</v>
      </c>
      <c r="G1530" s="206"/>
      <c r="H1530" s="209">
        <v>28</v>
      </c>
      <c r="I1530" s="210"/>
      <c r="J1530" s="206"/>
      <c r="K1530" s="206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159</v>
      </c>
      <c r="AU1530" s="215" t="s">
        <v>87</v>
      </c>
      <c r="AV1530" s="14" t="s">
        <v>87</v>
      </c>
      <c r="AW1530" s="14" t="s">
        <v>37</v>
      </c>
      <c r="AX1530" s="14" t="s">
        <v>77</v>
      </c>
      <c r="AY1530" s="215" t="s">
        <v>144</v>
      </c>
    </row>
    <row r="1531" spans="1:65" s="14" customFormat="1" ht="11.25">
      <c r="B1531" s="205"/>
      <c r="C1531" s="206"/>
      <c r="D1531" s="196" t="s">
        <v>159</v>
      </c>
      <c r="E1531" s="207" t="s">
        <v>19</v>
      </c>
      <c r="F1531" s="208" t="s">
        <v>926</v>
      </c>
      <c r="G1531" s="206"/>
      <c r="H1531" s="209">
        <v>26</v>
      </c>
      <c r="I1531" s="210"/>
      <c r="J1531" s="206"/>
      <c r="K1531" s="206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159</v>
      </c>
      <c r="AU1531" s="215" t="s">
        <v>87</v>
      </c>
      <c r="AV1531" s="14" t="s">
        <v>87</v>
      </c>
      <c r="AW1531" s="14" t="s">
        <v>37</v>
      </c>
      <c r="AX1531" s="14" t="s">
        <v>77</v>
      </c>
      <c r="AY1531" s="215" t="s">
        <v>144</v>
      </c>
    </row>
    <row r="1532" spans="1:65" s="16" customFormat="1" ht="11.25">
      <c r="B1532" s="227"/>
      <c r="C1532" s="228"/>
      <c r="D1532" s="196" t="s">
        <v>159</v>
      </c>
      <c r="E1532" s="229" t="s">
        <v>19</v>
      </c>
      <c r="F1532" s="230" t="s">
        <v>275</v>
      </c>
      <c r="G1532" s="228"/>
      <c r="H1532" s="231">
        <v>54</v>
      </c>
      <c r="I1532" s="232"/>
      <c r="J1532" s="228"/>
      <c r="K1532" s="228"/>
      <c r="L1532" s="233"/>
      <c r="M1532" s="234"/>
      <c r="N1532" s="235"/>
      <c r="O1532" s="235"/>
      <c r="P1532" s="235"/>
      <c r="Q1532" s="235"/>
      <c r="R1532" s="235"/>
      <c r="S1532" s="235"/>
      <c r="T1532" s="236"/>
      <c r="AT1532" s="237" t="s">
        <v>159</v>
      </c>
      <c r="AU1532" s="237" t="s">
        <v>87</v>
      </c>
      <c r="AV1532" s="16" t="s">
        <v>154</v>
      </c>
      <c r="AW1532" s="16" t="s">
        <v>37</v>
      </c>
      <c r="AX1532" s="16" t="s">
        <v>85</v>
      </c>
      <c r="AY1532" s="237" t="s">
        <v>144</v>
      </c>
    </row>
    <row r="1533" spans="1:65" s="2" customFormat="1" ht="49.15" customHeight="1">
      <c r="A1533" s="37"/>
      <c r="B1533" s="38"/>
      <c r="C1533" s="176" t="s">
        <v>833</v>
      </c>
      <c r="D1533" s="176" t="s">
        <v>149</v>
      </c>
      <c r="E1533" s="177" t="s">
        <v>927</v>
      </c>
      <c r="F1533" s="178" t="s">
        <v>928</v>
      </c>
      <c r="G1533" s="179" t="s">
        <v>555</v>
      </c>
      <c r="H1533" s="180">
        <v>54</v>
      </c>
      <c r="I1533" s="181"/>
      <c r="J1533" s="182">
        <f>ROUND(I1533*H1533,2)</f>
        <v>0</v>
      </c>
      <c r="K1533" s="178" t="s">
        <v>19</v>
      </c>
      <c r="L1533" s="42"/>
      <c r="M1533" s="183" t="s">
        <v>19</v>
      </c>
      <c r="N1533" s="184" t="s">
        <v>48</v>
      </c>
      <c r="O1533" s="67"/>
      <c r="P1533" s="185">
        <f>O1533*H1533</f>
        <v>0</v>
      </c>
      <c r="Q1533" s="185">
        <v>0</v>
      </c>
      <c r="R1533" s="185">
        <f>Q1533*H1533</f>
        <v>0</v>
      </c>
      <c r="S1533" s="185">
        <v>0</v>
      </c>
      <c r="T1533" s="186">
        <f>S1533*H1533</f>
        <v>0</v>
      </c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R1533" s="187" t="s">
        <v>556</v>
      </c>
      <c r="AT1533" s="187" t="s">
        <v>149</v>
      </c>
      <c r="AU1533" s="187" t="s">
        <v>87</v>
      </c>
      <c r="AY1533" s="20" t="s">
        <v>144</v>
      </c>
      <c r="BE1533" s="188">
        <f>IF(N1533="základní",J1533,0)</f>
        <v>0</v>
      </c>
      <c r="BF1533" s="188">
        <f>IF(N1533="snížená",J1533,0)</f>
        <v>0</v>
      </c>
      <c r="BG1533" s="188">
        <f>IF(N1533="zákl. přenesená",J1533,0)</f>
        <v>0</v>
      </c>
      <c r="BH1533" s="188">
        <f>IF(N1533="sníž. přenesená",J1533,0)</f>
        <v>0</v>
      </c>
      <c r="BI1533" s="188">
        <f>IF(N1533="nulová",J1533,0)</f>
        <v>0</v>
      </c>
      <c r="BJ1533" s="20" t="s">
        <v>85</v>
      </c>
      <c r="BK1533" s="188">
        <f>ROUND(I1533*H1533,2)</f>
        <v>0</v>
      </c>
      <c r="BL1533" s="20" t="s">
        <v>556</v>
      </c>
      <c r="BM1533" s="187" t="s">
        <v>929</v>
      </c>
    </row>
    <row r="1534" spans="1:65" s="2" customFormat="1" ht="97.5">
      <c r="A1534" s="37"/>
      <c r="B1534" s="38"/>
      <c r="C1534" s="39"/>
      <c r="D1534" s="196" t="s">
        <v>923</v>
      </c>
      <c r="E1534" s="39"/>
      <c r="F1534" s="248" t="s">
        <v>930</v>
      </c>
      <c r="G1534" s="39"/>
      <c r="H1534" s="39"/>
      <c r="I1534" s="191"/>
      <c r="J1534" s="39"/>
      <c r="K1534" s="39"/>
      <c r="L1534" s="42"/>
      <c r="M1534" s="192"/>
      <c r="N1534" s="193"/>
      <c r="O1534" s="67"/>
      <c r="P1534" s="67"/>
      <c r="Q1534" s="67"/>
      <c r="R1534" s="67"/>
      <c r="S1534" s="67"/>
      <c r="T1534" s="68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T1534" s="20" t="s">
        <v>923</v>
      </c>
      <c r="AU1534" s="20" t="s">
        <v>87</v>
      </c>
    </row>
    <row r="1535" spans="1:65" s="14" customFormat="1" ht="11.25">
      <c r="B1535" s="205"/>
      <c r="C1535" s="206"/>
      <c r="D1535" s="196" t="s">
        <v>159</v>
      </c>
      <c r="E1535" s="207" t="s">
        <v>19</v>
      </c>
      <c r="F1535" s="208" t="s">
        <v>931</v>
      </c>
      <c r="G1535" s="206"/>
      <c r="H1535" s="209">
        <v>17</v>
      </c>
      <c r="I1535" s="210"/>
      <c r="J1535" s="206"/>
      <c r="K1535" s="206"/>
      <c r="L1535" s="211"/>
      <c r="M1535" s="212"/>
      <c r="N1535" s="213"/>
      <c r="O1535" s="213"/>
      <c r="P1535" s="213"/>
      <c r="Q1535" s="213"/>
      <c r="R1535" s="213"/>
      <c r="S1535" s="213"/>
      <c r="T1535" s="214"/>
      <c r="AT1535" s="215" t="s">
        <v>159</v>
      </c>
      <c r="AU1535" s="215" t="s">
        <v>87</v>
      </c>
      <c r="AV1535" s="14" t="s">
        <v>87</v>
      </c>
      <c r="AW1535" s="14" t="s">
        <v>37</v>
      </c>
      <c r="AX1535" s="14" t="s">
        <v>77</v>
      </c>
      <c r="AY1535" s="215" t="s">
        <v>144</v>
      </c>
    </row>
    <row r="1536" spans="1:65" s="14" customFormat="1" ht="11.25">
      <c r="B1536" s="205"/>
      <c r="C1536" s="206"/>
      <c r="D1536" s="196" t="s">
        <v>159</v>
      </c>
      <c r="E1536" s="207" t="s">
        <v>19</v>
      </c>
      <c r="F1536" s="208" t="s">
        <v>932</v>
      </c>
      <c r="G1536" s="206"/>
      <c r="H1536" s="209">
        <v>37</v>
      </c>
      <c r="I1536" s="210"/>
      <c r="J1536" s="206"/>
      <c r="K1536" s="206"/>
      <c r="L1536" s="211"/>
      <c r="M1536" s="212"/>
      <c r="N1536" s="213"/>
      <c r="O1536" s="213"/>
      <c r="P1536" s="213"/>
      <c r="Q1536" s="213"/>
      <c r="R1536" s="213"/>
      <c r="S1536" s="213"/>
      <c r="T1536" s="214"/>
      <c r="AT1536" s="215" t="s">
        <v>159</v>
      </c>
      <c r="AU1536" s="215" t="s">
        <v>87</v>
      </c>
      <c r="AV1536" s="14" t="s">
        <v>87</v>
      </c>
      <c r="AW1536" s="14" t="s">
        <v>37</v>
      </c>
      <c r="AX1536" s="14" t="s">
        <v>77</v>
      </c>
      <c r="AY1536" s="215" t="s">
        <v>144</v>
      </c>
    </row>
    <row r="1537" spans="1:65" s="16" customFormat="1" ht="11.25">
      <c r="B1537" s="227"/>
      <c r="C1537" s="228"/>
      <c r="D1537" s="196" t="s">
        <v>159</v>
      </c>
      <c r="E1537" s="229" t="s">
        <v>19</v>
      </c>
      <c r="F1537" s="230" t="s">
        <v>275</v>
      </c>
      <c r="G1537" s="228"/>
      <c r="H1537" s="231">
        <v>54</v>
      </c>
      <c r="I1537" s="232"/>
      <c r="J1537" s="228"/>
      <c r="K1537" s="228"/>
      <c r="L1537" s="233"/>
      <c r="M1537" s="234"/>
      <c r="N1537" s="235"/>
      <c r="O1537" s="235"/>
      <c r="P1537" s="235"/>
      <c r="Q1537" s="235"/>
      <c r="R1537" s="235"/>
      <c r="S1537" s="235"/>
      <c r="T1537" s="236"/>
      <c r="AT1537" s="237" t="s">
        <v>159</v>
      </c>
      <c r="AU1537" s="237" t="s">
        <v>87</v>
      </c>
      <c r="AV1537" s="16" t="s">
        <v>154</v>
      </c>
      <c r="AW1537" s="16" t="s">
        <v>37</v>
      </c>
      <c r="AX1537" s="16" t="s">
        <v>85</v>
      </c>
      <c r="AY1537" s="237" t="s">
        <v>144</v>
      </c>
    </row>
    <row r="1538" spans="1:65" s="2" customFormat="1" ht="55.5" customHeight="1">
      <c r="A1538" s="37"/>
      <c r="B1538" s="38"/>
      <c r="C1538" s="176" t="s">
        <v>933</v>
      </c>
      <c r="D1538" s="176" t="s">
        <v>149</v>
      </c>
      <c r="E1538" s="177" t="s">
        <v>934</v>
      </c>
      <c r="F1538" s="178" t="s">
        <v>935</v>
      </c>
      <c r="G1538" s="179" t="s">
        <v>555</v>
      </c>
      <c r="H1538" s="180">
        <v>54</v>
      </c>
      <c r="I1538" s="181"/>
      <c r="J1538" s="182">
        <f>ROUND(I1538*H1538,2)</f>
        <v>0</v>
      </c>
      <c r="K1538" s="178" t="s">
        <v>19</v>
      </c>
      <c r="L1538" s="42"/>
      <c r="M1538" s="183" t="s">
        <v>19</v>
      </c>
      <c r="N1538" s="184" t="s">
        <v>48</v>
      </c>
      <c r="O1538" s="67"/>
      <c r="P1538" s="185">
        <f>O1538*H1538</f>
        <v>0</v>
      </c>
      <c r="Q1538" s="185">
        <v>0</v>
      </c>
      <c r="R1538" s="185">
        <f>Q1538*H1538</f>
        <v>0</v>
      </c>
      <c r="S1538" s="185">
        <v>0</v>
      </c>
      <c r="T1538" s="186">
        <f>S1538*H1538</f>
        <v>0</v>
      </c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R1538" s="187" t="s">
        <v>556</v>
      </c>
      <c r="AT1538" s="187" t="s">
        <v>149</v>
      </c>
      <c r="AU1538" s="187" t="s">
        <v>87</v>
      </c>
      <c r="AY1538" s="20" t="s">
        <v>144</v>
      </c>
      <c r="BE1538" s="188">
        <f>IF(N1538="základní",J1538,0)</f>
        <v>0</v>
      </c>
      <c r="BF1538" s="188">
        <f>IF(N1538="snížená",J1538,0)</f>
        <v>0</v>
      </c>
      <c r="BG1538" s="188">
        <f>IF(N1538="zákl. přenesená",J1538,0)</f>
        <v>0</v>
      </c>
      <c r="BH1538" s="188">
        <f>IF(N1538="sníž. přenesená",J1538,0)</f>
        <v>0</v>
      </c>
      <c r="BI1538" s="188">
        <f>IF(N1538="nulová",J1538,0)</f>
        <v>0</v>
      </c>
      <c r="BJ1538" s="20" t="s">
        <v>85</v>
      </c>
      <c r="BK1538" s="188">
        <f>ROUND(I1538*H1538,2)</f>
        <v>0</v>
      </c>
      <c r="BL1538" s="20" t="s">
        <v>556</v>
      </c>
      <c r="BM1538" s="187" t="s">
        <v>936</v>
      </c>
    </row>
    <row r="1539" spans="1:65" s="2" customFormat="1" ht="146.25">
      <c r="A1539" s="37"/>
      <c r="B1539" s="38"/>
      <c r="C1539" s="39"/>
      <c r="D1539" s="196" t="s">
        <v>923</v>
      </c>
      <c r="E1539" s="39"/>
      <c r="F1539" s="248" t="s">
        <v>937</v>
      </c>
      <c r="G1539" s="39"/>
      <c r="H1539" s="39"/>
      <c r="I1539" s="191"/>
      <c r="J1539" s="39"/>
      <c r="K1539" s="39"/>
      <c r="L1539" s="42"/>
      <c r="M1539" s="192"/>
      <c r="N1539" s="193"/>
      <c r="O1539" s="67"/>
      <c r="P1539" s="67"/>
      <c r="Q1539" s="67"/>
      <c r="R1539" s="67"/>
      <c r="S1539" s="67"/>
      <c r="T1539" s="68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T1539" s="20" t="s">
        <v>923</v>
      </c>
      <c r="AU1539" s="20" t="s">
        <v>87</v>
      </c>
    </row>
    <row r="1540" spans="1:65" s="14" customFormat="1" ht="11.25">
      <c r="B1540" s="205"/>
      <c r="C1540" s="206"/>
      <c r="D1540" s="196" t="s">
        <v>159</v>
      </c>
      <c r="E1540" s="207" t="s">
        <v>19</v>
      </c>
      <c r="F1540" s="208" t="s">
        <v>938</v>
      </c>
      <c r="G1540" s="206"/>
      <c r="H1540" s="209">
        <v>23</v>
      </c>
      <c r="I1540" s="210"/>
      <c r="J1540" s="206"/>
      <c r="K1540" s="206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159</v>
      </c>
      <c r="AU1540" s="215" t="s">
        <v>87</v>
      </c>
      <c r="AV1540" s="14" t="s">
        <v>87</v>
      </c>
      <c r="AW1540" s="14" t="s">
        <v>37</v>
      </c>
      <c r="AX1540" s="14" t="s">
        <v>77</v>
      </c>
      <c r="AY1540" s="215" t="s">
        <v>144</v>
      </c>
    </row>
    <row r="1541" spans="1:65" s="14" customFormat="1" ht="11.25">
      <c r="B1541" s="205"/>
      <c r="C1541" s="206"/>
      <c r="D1541" s="196" t="s">
        <v>159</v>
      </c>
      <c r="E1541" s="207" t="s">
        <v>19</v>
      </c>
      <c r="F1541" s="208" t="s">
        <v>939</v>
      </c>
      <c r="G1541" s="206"/>
      <c r="H1541" s="209">
        <v>31</v>
      </c>
      <c r="I1541" s="210"/>
      <c r="J1541" s="206"/>
      <c r="K1541" s="206"/>
      <c r="L1541" s="211"/>
      <c r="M1541" s="212"/>
      <c r="N1541" s="213"/>
      <c r="O1541" s="213"/>
      <c r="P1541" s="213"/>
      <c r="Q1541" s="213"/>
      <c r="R1541" s="213"/>
      <c r="S1541" s="213"/>
      <c r="T1541" s="214"/>
      <c r="AT1541" s="215" t="s">
        <v>159</v>
      </c>
      <c r="AU1541" s="215" t="s">
        <v>87</v>
      </c>
      <c r="AV1541" s="14" t="s">
        <v>87</v>
      </c>
      <c r="AW1541" s="14" t="s">
        <v>37</v>
      </c>
      <c r="AX1541" s="14" t="s">
        <v>77</v>
      </c>
      <c r="AY1541" s="215" t="s">
        <v>144</v>
      </c>
    </row>
    <row r="1542" spans="1:65" s="16" customFormat="1" ht="11.25">
      <c r="B1542" s="227"/>
      <c r="C1542" s="228"/>
      <c r="D1542" s="196" t="s">
        <v>159</v>
      </c>
      <c r="E1542" s="229" t="s">
        <v>19</v>
      </c>
      <c r="F1542" s="230" t="s">
        <v>275</v>
      </c>
      <c r="G1542" s="228"/>
      <c r="H1542" s="231">
        <v>54</v>
      </c>
      <c r="I1542" s="232"/>
      <c r="J1542" s="228"/>
      <c r="K1542" s="228"/>
      <c r="L1542" s="233"/>
      <c r="M1542" s="234"/>
      <c r="N1542" s="235"/>
      <c r="O1542" s="235"/>
      <c r="P1542" s="235"/>
      <c r="Q1542" s="235"/>
      <c r="R1542" s="235"/>
      <c r="S1542" s="235"/>
      <c r="T1542" s="236"/>
      <c r="AT1542" s="237" t="s">
        <v>159</v>
      </c>
      <c r="AU1542" s="237" t="s">
        <v>87</v>
      </c>
      <c r="AV1542" s="16" t="s">
        <v>154</v>
      </c>
      <c r="AW1542" s="16" t="s">
        <v>37</v>
      </c>
      <c r="AX1542" s="16" t="s">
        <v>85</v>
      </c>
      <c r="AY1542" s="237" t="s">
        <v>144</v>
      </c>
    </row>
    <row r="1543" spans="1:65" s="2" customFormat="1" ht="55.5" customHeight="1">
      <c r="A1543" s="37"/>
      <c r="B1543" s="38"/>
      <c r="C1543" s="176" t="s">
        <v>940</v>
      </c>
      <c r="D1543" s="176" t="s">
        <v>149</v>
      </c>
      <c r="E1543" s="177" t="s">
        <v>941</v>
      </c>
      <c r="F1543" s="178" t="s">
        <v>942</v>
      </c>
      <c r="G1543" s="179" t="s">
        <v>943</v>
      </c>
      <c r="H1543" s="249"/>
      <c r="I1543" s="181"/>
      <c r="J1543" s="182">
        <f>ROUND(I1543*H1543,2)</f>
        <v>0</v>
      </c>
      <c r="K1543" s="178" t="s">
        <v>153</v>
      </c>
      <c r="L1543" s="42"/>
      <c r="M1543" s="183" t="s">
        <v>19</v>
      </c>
      <c r="N1543" s="184" t="s">
        <v>48</v>
      </c>
      <c r="O1543" s="67"/>
      <c r="P1543" s="185">
        <f>O1543*H1543</f>
        <v>0</v>
      </c>
      <c r="Q1543" s="185">
        <v>0</v>
      </c>
      <c r="R1543" s="185">
        <f>Q1543*H1543</f>
        <v>0</v>
      </c>
      <c r="S1543" s="185">
        <v>0</v>
      </c>
      <c r="T1543" s="186">
        <f>S1543*H1543</f>
        <v>0</v>
      </c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R1543" s="187" t="s">
        <v>556</v>
      </c>
      <c r="AT1543" s="187" t="s">
        <v>149</v>
      </c>
      <c r="AU1543" s="187" t="s">
        <v>87</v>
      </c>
      <c r="AY1543" s="20" t="s">
        <v>144</v>
      </c>
      <c r="BE1543" s="188">
        <f>IF(N1543="základní",J1543,0)</f>
        <v>0</v>
      </c>
      <c r="BF1543" s="188">
        <f>IF(N1543="snížená",J1543,0)</f>
        <v>0</v>
      </c>
      <c r="BG1543" s="188">
        <f>IF(N1543="zákl. přenesená",J1543,0)</f>
        <v>0</v>
      </c>
      <c r="BH1543" s="188">
        <f>IF(N1543="sníž. přenesená",J1543,0)</f>
        <v>0</v>
      </c>
      <c r="BI1543" s="188">
        <f>IF(N1543="nulová",J1543,0)</f>
        <v>0</v>
      </c>
      <c r="BJ1543" s="20" t="s">
        <v>85</v>
      </c>
      <c r="BK1543" s="188">
        <f>ROUND(I1543*H1543,2)</f>
        <v>0</v>
      </c>
      <c r="BL1543" s="20" t="s">
        <v>556</v>
      </c>
      <c r="BM1543" s="187" t="s">
        <v>944</v>
      </c>
    </row>
    <row r="1544" spans="1:65" s="2" customFormat="1" ht="11.25">
      <c r="A1544" s="37"/>
      <c r="B1544" s="38"/>
      <c r="C1544" s="39"/>
      <c r="D1544" s="189" t="s">
        <v>157</v>
      </c>
      <c r="E1544" s="39"/>
      <c r="F1544" s="190" t="s">
        <v>945</v>
      </c>
      <c r="G1544" s="39"/>
      <c r="H1544" s="39"/>
      <c r="I1544" s="191"/>
      <c r="J1544" s="39"/>
      <c r="K1544" s="39"/>
      <c r="L1544" s="42"/>
      <c r="M1544" s="192"/>
      <c r="N1544" s="193"/>
      <c r="O1544" s="67"/>
      <c r="P1544" s="67"/>
      <c r="Q1544" s="67"/>
      <c r="R1544" s="67"/>
      <c r="S1544" s="67"/>
      <c r="T1544" s="68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T1544" s="20" t="s">
        <v>157</v>
      </c>
      <c r="AU1544" s="20" t="s">
        <v>87</v>
      </c>
    </row>
    <row r="1545" spans="1:65" s="12" customFormat="1" ht="22.9" customHeight="1">
      <c r="B1545" s="160"/>
      <c r="C1545" s="161"/>
      <c r="D1545" s="162" t="s">
        <v>76</v>
      </c>
      <c r="E1545" s="174" t="s">
        <v>946</v>
      </c>
      <c r="F1545" s="174" t="s">
        <v>947</v>
      </c>
      <c r="G1545" s="161"/>
      <c r="H1545" s="161"/>
      <c r="I1545" s="164"/>
      <c r="J1545" s="175">
        <f>BK1545</f>
        <v>0</v>
      </c>
      <c r="K1545" s="161"/>
      <c r="L1545" s="166"/>
      <c r="M1545" s="167"/>
      <c r="N1545" s="168"/>
      <c r="O1545" s="168"/>
      <c r="P1545" s="169">
        <f>SUM(P1546:P2349)</f>
        <v>0</v>
      </c>
      <c r="Q1545" s="168"/>
      <c r="R1545" s="169">
        <f>SUM(R1546:R2349)</f>
        <v>18.674377939999996</v>
      </c>
      <c r="S1545" s="168"/>
      <c r="T1545" s="170">
        <f>SUM(T1546:T2349)</f>
        <v>15.051858499999998</v>
      </c>
      <c r="AR1545" s="171" t="s">
        <v>87</v>
      </c>
      <c r="AT1545" s="172" t="s">
        <v>76</v>
      </c>
      <c r="AU1545" s="172" t="s">
        <v>85</v>
      </c>
      <c r="AY1545" s="171" t="s">
        <v>144</v>
      </c>
      <c r="BK1545" s="173">
        <f>SUM(BK1546:BK2349)</f>
        <v>0</v>
      </c>
    </row>
    <row r="1546" spans="1:65" s="2" customFormat="1" ht="16.5" customHeight="1">
      <c r="A1546" s="37"/>
      <c r="B1546" s="38"/>
      <c r="C1546" s="176" t="s">
        <v>948</v>
      </c>
      <c r="D1546" s="176" t="s">
        <v>149</v>
      </c>
      <c r="E1546" s="177" t="s">
        <v>949</v>
      </c>
      <c r="F1546" s="178" t="s">
        <v>950</v>
      </c>
      <c r="G1546" s="179" t="s">
        <v>152</v>
      </c>
      <c r="H1546" s="180">
        <v>400.32</v>
      </c>
      <c r="I1546" s="181"/>
      <c r="J1546" s="182">
        <f>ROUND(I1546*H1546,2)</f>
        <v>0</v>
      </c>
      <c r="K1546" s="178" t="s">
        <v>153</v>
      </c>
      <c r="L1546" s="42"/>
      <c r="M1546" s="183" t="s">
        <v>19</v>
      </c>
      <c r="N1546" s="184" t="s">
        <v>48</v>
      </c>
      <c r="O1546" s="67"/>
      <c r="P1546" s="185">
        <f>O1546*H1546</f>
        <v>0</v>
      </c>
      <c r="Q1546" s="185">
        <v>0</v>
      </c>
      <c r="R1546" s="185">
        <f>Q1546*H1546</f>
        <v>0</v>
      </c>
      <c r="S1546" s="185">
        <v>3.5299999999999998E-2</v>
      </c>
      <c r="T1546" s="186">
        <f>S1546*H1546</f>
        <v>14.131295999999999</v>
      </c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R1546" s="187" t="s">
        <v>556</v>
      </c>
      <c r="AT1546" s="187" t="s">
        <v>149</v>
      </c>
      <c r="AU1546" s="187" t="s">
        <v>87</v>
      </c>
      <c r="AY1546" s="20" t="s">
        <v>144</v>
      </c>
      <c r="BE1546" s="188">
        <f>IF(N1546="základní",J1546,0)</f>
        <v>0</v>
      </c>
      <c r="BF1546" s="188">
        <f>IF(N1546="snížená",J1546,0)</f>
        <v>0</v>
      </c>
      <c r="BG1546" s="188">
        <f>IF(N1546="zákl. přenesená",J1546,0)</f>
        <v>0</v>
      </c>
      <c r="BH1546" s="188">
        <f>IF(N1546="sníž. přenesená",J1546,0)</f>
        <v>0</v>
      </c>
      <c r="BI1546" s="188">
        <f>IF(N1546="nulová",J1546,0)</f>
        <v>0</v>
      </c>
      <c r="BJ1546" s="20" t="s">
        <v>85</v>
      </c>
      <c r="BK1546" s="188">
        <f>ROUND(I1546*H1546,2)</f>
        <v>0</v>
      </c>
      <c r="BL1546" s="20" t="s">
        <v>556</v>
      </c>
      <c r="BM1546" s="187" t="s">
        <v>951</v>
      </c>
    </row>
    <row r="1547" spans="1:65" s="2" customFormat="1" ht="11.25">
      <c r="A1547" s="37"/>
      <c r="B1547" s="38"/>
      <c r="C1547" s="39"/>
      <c r="D1547" s="189" t="s">
        <v>157</v>
      </c>
      <c r="E1547" s="39"/>
      <c r="F1547" s="190" t="s">
        <v>952</v>
      </c>
      <c r="G1547" s="39"/>
      <c r="H1547" s="39"/>
      <c r="I1547" s="191"/>
      <c r="J1547" s="39"/>
      <c r="K1547" s="39"/>
      <c r="L1547" s="42"/>
      <c r="M1547" s="192"/>
      <c r="N1547" s="193"/>
      <c r="O1547" s="67"/>
      <c r="P1547" s="67"/>
      <c r="Q1547" s="67"/>
      <c r="R1547" s="67"/>
      <c r="S1547" s="67"/>
      <c r="T1547" s="68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T1547" s="20" t="s">
        <v>157</v>
      </c>
      <c r="AU1547" s="20" t="s">
        <v>87</v>
      </c>
    </row>
    <row r="1548" spans="1:65" s="13" customFormat="1" ht="11.25">
      <c r="B1548" s="194"/>
      <c r="C1548" s="195"/>
      <c r="D1548" s="196" t="s">
        <v>159</v>
      </c>
      <c r="E1548" s="197" t="s">
        <v>19</v>
      </c>
      <c r="F1548" s="198" t="s">
        <v>160</v>
      </c>
      <c r="G1548" s="195"/>
      <c r="H1548" s="197" t="s">
        <v>19</v>
      </c>
      <c r="I1548" s="199"/>
      <c r="J1548" s="195"/>
      <c r="K1548" s="195"/>
      <c r="L1548" s="200"/>
      <c r="M1548" s="201"/>
      <c r="N1548" s="202"/>
      <c r="O1548" s="202"/>
      <c r="P1548" s="202"/>
      <c r="Q1548" s="202"/>
      <c r="R1548" s="202"/>
      <c r="S1548" s="202"/>
      <c r="T1548" s="203"/>
      <c r="AT1548" s="204" t="s">
        <v>159</v>
      </c>
      <c r="AU1548" s="204" t="s">
        <v>87</v>
      </c>
      <c r="AV1548" s="13" t="s">
        <v>85</v>
      </c>
      <c r="AW1548" s="13" t="s">
        <v>37</v>
      </c>
      <c r="AX1548" s="13" t="s">
        <v>77</v>
      </c>
      <c r="AY1548" s="204" t="s">
        <v>144</v>
      </c>
    </row>
    <row r="1549" spans="1:65" s="14" customFormat="1" ht="11.25">
      <c r="B1549" s="205"/>
      <c r="C1549" s="206"/>
      <c r="D1549" s="196" t="s">
        <v>159</v>
      </c>
      <c r="E1549" s="207" t="s">
        <v>19</v>
      </c>
      <c r="F1549" s="208" t="s">
        <v>400</v>
      </c>
      <c r="G1549" s="206"/>
      <c r="H1549" s="209">
        <v>3.19</v>
      </c>
      <c r="I1549" s="210"/>
      <c r="J1549" s="206"/>
      <c r="K1549" s="206"/>
      <c r="L1549" s="211"/>
      <c r="M1549" s="212"/>
      <c r="N1549" s="213"/>
      <c r="O1549" s="213"/>
      <c r="P1549" s="213"/>
      <c r="Q1549" s="213"/>
      <c r="R1549" s="213"/>
      <c r="S1549" s="213"/>
      <c r="T1549" s="214"/>
      <c r="AT1549" s="215" t="s">
        <v>159</v>
      </c>
      <c r="AU1549" s="215" t="s">
        <v>87</v>
      </c>
      <c r="AV1549" s="14" t="s">
        <v>87</v>
      </c>
      <c r="AW1549" s="14" t="s">
        <v>37</v>
      </c>
      <c r="AX1549" s="14" t="s">
        <v>77</v>
      </c>
      <c r="AY1549" s="215" t="s">
        <v>144</v>
      </c>
    </row>
    <row r="1550" spans="1:65" s="14" customFormat="1" ht="11.25">
      <c r="B1550" s="205"/>
      <c r="C1550" s="206"/>
      <c r="D1550" s="196" t="s">
        <v>159</v>
      </c>
      <c r="E1550" s="207" t="s">
        <v>19</v>
      </c>
      <c r="F1550" s="208" t="s">
        <v>401</v>
      </c>
      <c r="G1550" s="206"/>
      <c r="H1550" s="209">
        <v>3.84</v>
      </c>
      <c r="I1550" s="210"/>
      <c r="J1550" s="206"/>
      <c r="K1550" s="206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159</v>
      </c>
      <c r="AU1550" s="215" t="s">
        <v>87</v>
      </c>
      <c r="AV1550" s="14" t="s">
        <v>87</v>
      </c>
      <c r="AW1550" s="14" t="s">
        <v>37</v>
      </c>
      <c r="AX1550" s="14" t="s">
        <v>77</v>
      </c>
      <c r="AY1550" s="215" t="s">
        <v>144</v>
      </c>
    </row>
    <row r="1551" spans="1:65" s="14" customFormat="1" ht="11.25">
      <c r="B1551" s="205"/>
      <c r="C1551" s="206"/>
      <c r="D1551" s="196" t="s">
        <v>159</v>
      </c>
      <c r="E1551" s="207" t="s">
        <v>19</v>
      </c>
      <c r="F1551" s="208" t="s">
        <v>402</v>
      </c>
      <c r="G1551" s="206"/>
      <c r="H1551" s="209">
        <v>3.49</v>
      </c>
      <c r="I1551" s="210"/>
      <c r="J1551" s="206"/>
      <c r="K1551" s="206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159</v>
      </c>
      <c r="AU1551" s="215" t="s">
        <v>87</v>
      </c>
      <c r="AV1551" s="14" t="s">
        <v>87</v>
      </c>
      <c r="AW1551" s="14" t="s">
        <v>37</v>
      </c>
      <c r="AX1551" s="14" t="s">
        <v>77</v>
      </c>
      <c r="AY1551" s="215" t="s">
        <v>144</v>
      </c>
    </row>
    <row r="1552" spans="1:65" s="14" customFormat="1" ht="11.25">
      <c r="B1552" s="205"/>
      <c r="C1552" s="206"/>
      <c r="D1552" s="196" t="s">
        <v>159</v>
      </c>
      <c r="E1552" s="207" t="s">
        <v>19</v>
      </c>
      <c r="F1552" s="208" t="s">
        <v>403</v>
      </c>
      <c r="G1552" s="206"/>
      <c r="H1552" s="209">
        <v>4.6100000000000003</v>
      </c>
      <c r="I1552" s="210"/>
      <c r="J1552" s="206"/>
      <c r="K1552" s="206"/>
      <c r="L1552" s="211"/>
      <c r="M1552" s="212"/>
      <c r="N1552" s="213"/>
      <c r="O1552" s="213"/>
      <c r="P1552" s="213"/>
      <c r="Q1552" s="213"/>
      <c r="R1552" s="213"/>
      <c r="S1552" s="213"/>
      <c r="T1552" s="214"/>
      <c r="AT1552" s="215" t="s">
        <v>159</v>
      </c>
      <c r="AU1552" s="215" t="s">
        <v>87</v>
      </c>
      <c r="AV1552" s="14" t="s">
        <v>87</v>
      </c>
      <c r="AW1552" s="14" t="s">
        <v>37</v>
      </c>
      <c r="AX1552" s="14" t="s">
        <v>77</v>
      </c>
      <c r="AY1552" s="215" t="s">
        <v>144</v>
      </c>
    </row>
    <row r="1553" spans="2:51" s="15" customFormat="1" ht="11.25">
      <c r="B1553" s="216"/>
      <c r="C1553" s="217"/>
      <c r="D1553" s="196" t="s">
        <v>159</v>
      </c>
      <c r="E1553" s="218" t="s">
        <v>19</v>
      </c>
      <c r="F1553" s="219" t="s">
        <v>165</v>
      </c>
      <c r="G1553" s="217"/>
      <c r="H1553" s="220">
        <v>15.129999999999999</v>
      </c>
      <c r="I1553" s="221"/>
      <c r="J1553" s="217"/>
      <c r="K1553" s="217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159</v>
      </c>
      <c r="AU1553" s="226" t="s">
        <v>87</v>
      </c>
      <c r="AV1553" s="15" t="s">
        <v>155</v>
      </c>
      <c r="AW1553" s="15" t="s">
        <v>37</v>
      </c>
      <c r="AX1553" s="15" t="s">
        <v>77</v>
      </c>
      <c r="AY1553" s="226" t="s">
        <v>144</v>
      </c>
    </row>
    <row r="1554" spans="2:51" s="13" customFormat="1" ht="11.25">
      <c r="B1554" s="194"/>
      <c r="C1554" s="195"/>
      <c r="D1554" s="196" t="s">
        <v>159</v>
      </c>
      <c r="E1554" s="197" t="s">
        <v>19</v>
      </c>
      <c r="F1554" s="198" t="s">
        <v>166</v>
      </c>
      <c r="G1554" s="195"/>
      <c r="H1554" s="197" t="s">
        <v>19</v>
      </c>
      <c r="I1554" s="199"/>
      <c r="J1554" s="195"/>
      <c r="K1554" s="195"/>
      <c r="L1554" s="200"/>
      <c r="M1554" s="201"/>
      <c r="N1554" s="202"/>
      <c r="O1554" s="202"/>
      <c r="P1554" s="202"/>
      <c r="Q1554" s="202"/>
      <c r="R1554" s="202"/>
      <c r="S1554" s="202"/>
      <c r="T1554" s="203"/>
      <c r="AT1554" s="204" t="s">
        <v>159</v>
      </c>
      <c r="AU1554" s="204" t="s">
        <v>87</v>
      </c>
      <c r="AV1554" s="13" t="s">
        <v>85</v>
      </c>
      <c r="AW1554" s="13" t="s">
        <v>37</v>
      </c>
      <c r="AX1554" s="13" t="s">
        <v>77</v>
      </c>
      <c r="AY1554" s="204" t="s">
        <v>144</v>
      </c>
    </row>
    <row r="1555" spans="2:51" s="14" customFormat="1" ht="11.25">
      <c r="B1555" s="205"/>
      <c r="C1555" s="206"/>
      <c r="D1555" s="196" t="s">
        <v>159</v>
      </c>
      <c r="E1555" s="207" t="s">
        <v>19</v>
      </c>
      <c r="F1555" s="208" t="s">
        <v>404</v>
      </c>
      <c r="G1555" s="206"/>
      <c r="H1555" s="209">
        <v>2.44</v>
      </c>
      <c r="I1555" s="210"/>
      <c r="J1555" s="206"/>
      <c r="K1555" s="206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159</v>
      </c>
      <c r="AU1555" s="215" t="s">
        <v>87</v>
      </c>
      <c r="AV1555" s="14" t="s">
        <v>87</v>
      </c>
      <c r="AW1555" s="14" t="s">
        <v>37</v>
      </c>
      <c r="AX1555" s="14" t="s">
        <v>77</v>
      </c>
      <c r="AY1555" s="215" t="s">
        <v>144</v>
      </c>
    </row>
    <row r="1556" spans="2:51" s="14" customFormat="1" ht="11.25">
      <c r="B1556" s="205"/>
      <c r="C1556" s="206"/>
      <c r="D1556" s="196" t="s">
        <v>159</v>
      </c>
      <c r="E1556" s="207" t="s">
        <v>19</v>
      </c>
      <c r="F1556" s="208" t="s">
        <v>405</v>
      </c>
      <c r="G1556" s="206"/>
      <c r="H1556" s="209">
        <v>3.62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159</v>
      </c>
      <c r="AU1556" s="215" t="s">
        <v>87</v>
      </c>
      <c r="AV1556" s="14" t="s">
        <v>87</v>
      </c>
      <c r="AW1556" s="14" t="s">
        <v>37</v>
      </c>
      <c r="AX1556" s="14" t="s">
        <v>77</v>
      </c>
      <c r="AY1556" s="215" t="s">
        <v>144</v>
      </c>
    </row>
    <row r="1557" spans="2:51" s="14" customFormat="1" ht="11.25">
      <c r="B1557" s="205"/>
      <c r="C1557" s="206"/>
      <c r="D1557" s="196" t="s">
        <v>159</v>
      </c>
      <c r="E1557" s="207" t="s">
        <v>19</v>
      </c>
      <c r="F1557" s="208" t="s">
        <v>406</v>
      </c>
      <c r="G1557" s="206"/>
      <c r="H1557" s="209">
        <v>3.2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159</v>
      </c>
      <c r="AU1557" s="215" t="s">
        <v>87</v>
      </c>
      <c r="AV1557" s="14" t="s">
        <v>87</v>
      </c>
      <c r="AW1557" s="14" t="s">
        <v>37</v>
      </c>
      <c r="AX1557" s="14" t="s">
        <v>77</v>
      </c>
      <c r="AY1557" s="215" t="s">
        <v>144</v>
      </c>
    </row>
    <row r="1558" spans="2:51" s="14" customFormat="1" ht="11.25">
      <c r="B1558" s="205"/>
      <c r="C1558" s="206"/>
      <c r="D1558" s="196" t="s">
        <v>159</v>
      </c>
      <c r="E1558" s="207" t="s">
        <v>19</v>
      </c>
      <c r="F1558" s="208" t="s">
        <v>407</v>
      </c>
      <c r="G1558" s="206"/>
      <c r="H1558" s="209">
        <v>3.84</v>
      </c>
      <c r="I1558" s="210"/>
      <c r="J1558" s="206"/>
      <c r="K1558" s="206"/>
      <c r="L1558" s="211"/>
      <c r="M1558" s="212"/>
      <c r="N1558" s="213"/>
      <c r="O1558" s="213"/>
      <c r="P1558" s="213"/>
      <c r="Q1558" s="213"/>
      <c r="R1558" s="213"/>
      <c r="S1558" s="213"/>
      <c r="T1558" s="214"/>
      <c r="AT1558" s="215" t="s">
        <v>159</v>
      </c>
      <c r="AU1558" s="215" t="s">
        <v>87</v>
      </c>
      <c r="AV1558" s="14" t="s">
        <v>87</v>
      </c>
      <c r="AW1558" s="14" t="s">
        <v>37</v>
      </c>
      <c r="AX1558" s="14" t="s">
        <v>77</v>
      </c>
      <c r="AY1558" s="215" t="s">
        <v>144</v>
      </c>
    </row>
    <row r="1559" spans="2:51" s="14" customFormat="1" ht="11.25">
      <c r="B1559" s="205"/>
      <c r="C1559" s="206"/>
      <c r="D1559" s="196" t="s">
        <v>159</v>
      </c>
      <c r="E1559" s="207" t="s">
        <v>19</v>
      </c>
      <c r="F1559" s="208" t="s">
        <v>408</v>
      </c>
      <c r="G1559" s="206"/>
      <c r="H1559" s="209">
        <v>3.79</v>
      </c>
      <c r="I1559" s="210"/>
      <c r="J1559" s="206"/>
      <c r="K1559" s="206"/>
      <c r="L1559" s="211"/>
      <c r="M1559" s="212"/>
      <c r="N1559" s="213"/>
      <c r="O1559" s="213"/>
      <c r="P1559" s="213"/>
      <c r="Q1559" s="213"/>
      <c r="R1559" s="213"/>
      <c r="S1559" s="213"/>
      <c r="T1559" s="214"/>
      <c r="AT1559" s="215" t="s">
        <v>159</v>
      </c>
      <c r="AU1559" s="215" t="s">
        <v>87</v>
      </c>
      <c r="AV1559" s="14" t="s">
        <v>87</v>
      </c>
      <c r="AW1559" s="14" t="s">
        <v>37</v>
      </c>
      <c r="AX1559" s="14" t="s">
        <v>77</v>
      </c>
      <c r="AY1559" s="215" t="s">
        <v>144</v>
      </c>
    </row>
    <row r="1560" spans="2:51" s="14" customFormat="1" ht="11.25">
      <c r="B1560" s="205"/>
      <c r="C1560" s="206"/>
      <c r="D1560" s="196" t="s">
        <v>159</v>
      </c>
      <c r="E1560" s="207" t="s">
        <v>19</v>
      </c>
      <c r="F1560" s="208" t="s">
        <v>409</v>
      </c>
      <c r="G1560" s="206"/>
      <c r="H1560" s="209">
        <v>3.22</v>
      </c>
      <c r="I1560" s="210"/>
      <c r="J1560" s="206"/>
      <c r="K1560" s="206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159</v>
      </c>
      <c r="AU1560" s="215" t="s">
        <v>87</v>
      </c>
      <c r="AV1560" s="14" t="s">
        <v>87</v>
      </c>
      <c r="AW1560" s="14" t="s">
        <v>37</v>
      </c>
      <c r="AX1560" s="14" t="s">
        <v>77</v>
      </c>
      <c r="AY1560" s="215" t="s">
        <v>144</v>
      </c>
    </row>
    <row r="1561" spans="2:51" s="14" customFormat="1" ht="11.25">
      <c r="B1561" s="205"/>
      <c r="C1561" s="206"/>
      <c r="D1561" s="196" t="s">
        <v>159</v>
      </c>
      <c r="E1561" s="207" t="s">
        <v>19</v>
      </c>
      <c r="F1561" s="208" t="s">
        <v>410</v>
      </c>
      <c r="G1561" s="206"/>
      <c r="H1561" s="209">
        <v>4.8499999999999996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159</v>
      </c>
      <c r="AU1561" s="215" t="s">
        <v>87</v>
      </c>
      <c r="AV1561" s="14" t="s">
        <v>87</v>
      </c>
      <c r="AW1561" s="14" t="s">
        <v>37</v>
      </c>
      <c r="AX1561" s="14" t="s">
        <v>77</v>
      </c>
      <c r="AY1561" s="215" t="s">
        <v>144</v>
      </c>
    </row>
    <row r="1562" spans="2:51" s="14" customFormat="1" ht="11.25">
      <c r="B1562" s="205"/>
      <c r="C1562" s="206"/>
      <c r="D1562" s="196" t="s">
        <v>159</v>
      </c>
      <c r="E1562" s="207" t="s">
        <v>19</v>
      </c>
      <c r="F1562" s="208" t="s">
        <v>411</v>
      </c>
      <c r="G1562" s="206"/>
      <c r="H1562" s="209">
        <v>3.93</v>
      </c>
      <c r="I1562" s="210"/>
      <c r="J1562" s="206"/>
      <c r="K1562" s="206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159</v>
      </c>
      <c r="AU1562" s="215" t="s">
        <v>87</v>
      </c>
      <c r="AV1562" s="14" t="s">
        <v>87</v>
      </c>
      <c r="AW1562" s="14" t="s">
        <v>37</v>
      </c>
      <c r="AX1562" s="14" t="s">
        <v>77</v>
      </c>
      <c r="AY1562" s="215" t="s">
        <v>144</v>
      </c>
    </row>
    <row r="1563" spans="2:51" s="14" customFormat="1" ht="11.25">
      <c r="B1563" s="205"/>
      <c r="C1563" s="206"/>
      <c r="D1563" s="196" t="s">
        <v>159</v>
      </c>
      <c r="E1563" s="207" t="s">
        <v>19</v>
      </c>
      <c r="F1563" s="208" t="s">
        <v>412</v>
      </c>
      <c r="G1563" s="206"/>
      <c r="H1563" s="209">
        <v>4.0599999999999996</v>
      </c>
      <c r="I1563" s="210"/>
      <c r="J1563" s="206"/>
      <c r="K1563" s="206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159</v>
      </c>
      <c r="AU1563" s="215" t="s">
        <v>87</v>
      </c>
      <c r="AV1563" s="14" t="s">
        <v>87</v>
      </c>
      <c r="AW1563" s="14" t="s">
        <v>37</v>
      </c>
      <c r="AX1563" s="14" t="s">
        <v>77</v>
      </c>
      <c r="AY1563" s="215" t="s">
        <v>144</v>
      </c>
    </row>
    <row r="1564" spans="2:51" s="14" customFormat="1" ht="11.25">
      <c r="B1564" s="205"/>
      <c r="C1564" s="206"/>
      <c r="D1564" s="196" t="s">
        <v>159</v>
      </c>
      <c r="E1564" s="207" t="s">
        <v>19</v>
      </c>
      <c r="F1564" s="208" t="s">
        <v>413</v>
      </c>
      <c r="G1564" s="206"/>
      <c r="H1564" s="209">
        <v>3.8</v>
      </c>
      <c r="I1564" s="210"/>
      <c r="J1564" s="206"/>
      <c r="K1564" s="206"/>
      <c r="L1564" s="211"/>
      <c r="M1564" s="212"/>
      <c r="N1564" s="213"/>
      <c r="O1564" s="213"/>
      <c r="P1564" s="213"/>
      <c r="Q1564" s="213"/>
      <c r="R1564" s="213"/>
      <c r="S1564" s="213"/>
      <c r="T1564" s="214"/>
      <c r="AT1564" s="215" t="s">
        <v>159</v>
      </c>
      <c r="AU1564" s="215" t="s">
        <v>87</v>
      </c>
      <c r="AV1564" s="14" t="s">
        <v>87</v>
      </c>
      <c r="AW1564" s="14" t="s">
        <v>37</v>
      </c>
      <c r="AX1564" s="14" t="s">
        <v>77</v>
      </c>
      <c r="AY1564" s="215" t="s">
        <v>144</v>
      </c>
    </row>
    <row r="1565" spans="2:51" s="14" customFormat="1" ht="11.25">
      <c r="B1565" s="205"/>
      <c r="C1565" s="206"/>
      <c r="D1565" s="196" t="s">
        <v>159</v>
      </c>
      <c r="E1565" s="207" t="s">
        <v>19</v>
      </c>
      <c r="F1565" s="208" t="s">
        <v>414</v>
      </c>
      <c r="G1565" s="206"/>
      <c r="H1565" s="209">
        <v>4.04</v>
      </c>
      <c r="I1565" s="210"/>
      <c r="J1565" s="206"/>
      <c r="K1565" s="206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159</v>
      </c>
      <c r="AU1565" s="215" t="s">
        <v>87</v>
      </c>
      <c r="AV1565" s="14" t="s">
        <v>87</v>
      </c>
      <c r="AW1565" s="14" t="s">
        <v>37</v>
      </c>
      <c r="AX1565" s="14" t="s">
        <v>77</v>
      </c>
      <c r="AY1565" s="215" t="s">
        <v>144</v>
      </c>
    </row>
    <row r="1566" spans="2:51" s="14" customFormat="1" ht="11.25">
      <c r="B1566" s="205"/>
      <c r="C1566" s="206"/>
      <c r="D1566" s="196" t="s">
        <v>159</v>
      </c>
      <c r="E1566" s="207" t="s">
        <v>19</v>
      </c>
      <c r="F1566" s="208" t="s">
        <v>415</v>
      </c>
      <c r="G1566" s="206"/>
      <c r="H1566" s="209">
        <v>3.8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159</v>
      </c>
      <c r="AU1566" s="215" t="s">
        <v>87</v>
      </c>
      <c r="AV1566" s="14" t="s">
        <v>87</v>
      </c>
      <c r="AW1566" s="14" t="s">
        <v>37</v>
      </c>
      <c r="AX1566" s="14" t="s">
        <v>77</v>
      </c>
      <c r="AY1566" s="215" t="s">
        <v>144</v>
      </c>
    </row>
    <row r="1567" spans="2:51" s="14" customFormat="1" ht="11.25">
      <c r="B1567" s="205"/>
      <c r="C1567" s="206"/>
      <c r="D1567" s="196" t="s">
        <v>159</v>
      </c>
      <c r="E1567" s="207" t="s">
        <v>19</v>
      </c>
      <c r="F1567" s="208" t="s">
        <v>416</v>
      </c>
      <c r="G1567" s="206"/>
      <c r="H1567" s="209">
        <v>4.84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159</v>
      </c>
      <c r="AU1567" s="215" t="s">
        <v>87</v>
      </c>
      <c r="AV1567" s="14" t="s">
        <v>87</v>
      </c>
      <c r="AW1567" s="14" t="s">
        <v>37</v>
      </c>
      <c r="AX1567" s="14" t="s">
        <v>77</v>
      </c>
      <c r="AY1567" s="215" t="s">
        <v>144</v>
      </c>
    </row>
    <row r="1568" spans="2:51" s="14" customFormat="1" ht="11.25">
      <c r="B1568" s="205"/>
      <c r="C1568" s="206"/>
      <c r="D1568" s="196" t="s">
        <v>159</v>
      </c>
      <c r="E1568" s="207" t="s">
        <v>19</v>
      </c>
      <c r="F1568" s="208" t="s">
        <v>417</v>
      </c>
      <c r="G1568" s="206"/>
      <c r="H1568" s="209">
        <v>3.8</v>
      </c>
      <c r="I1568" s="210"/>
      <c r="J1568" s="206"/>
      <c r="K1568" s="206"/>
      <c r="L1568" s="211"/>
      <c r="M1568" s="212"/>
      <c r="N1568" s="213"/>
      <c r="O1568" s="213"/>
      <c r="P1568" s="213"/>
      <c r="Q1568" s="213"/>
      <c r="R1568" s="213"/>
      <c r="S1568" s="213"/>
      <c r="T1568" s="214"/>
      <c r="AT1568" s="215" t="s">
        <v>159</v>
      </c>
      <c r="AU1568" s="215" t="s">
        <v>87</v>
      </c>
      <c r="AV1568" s="14" t="s">
        <v>87</v>
      </c>
      <c r="AW1568" s="14" t="s">
        <v>37</v>
      </c>
      <c r="AX1568" s="14" t="s">
        <v>77</v>
      </c>
      <c r="AY1568" s="215" t="s">
        <v>144</v>
      </c>
    </row>
    <row r="1569" spans="2:51" s="14" customFormat="1" ht="11.25">
      <c r="B1569" s="205"/>
      <c r="C1569" s="206"/>
      <c r="D1569" s="196" t="s">
        <v>159</v>
      </c>
      <c r="E1569" s="207" t="s">
        <v>19</v>
      </c>
      <c r="F1569" s="208" t="s">
        <v>418</v>
      </c>
      <c r="G1569" s="206"/>
      <c r="H1569" s="209">
        <v>3.71</v>
      </c>
      <c r="I1569" s="210"/>
      <c r="J1569" s="206"/>
      <c r="K1569" s="206"/>
      <c r="L1569" s="211"/>
      <c r="M1569" s="212"/>
      <c r="N1569" s="213"/>
      <c r="O1569" s="213"/>
      <c r="P1569" s="213"/>
      <c r="Q1569" s="213"/>
      <c r="R1569" s="213"/>
      <c r="S1569" s="213"/>
      <c r="T1569" s="214"/>
      <c r="AT1569" s="215" t="s">
        <v>159</v>
      </c>
      <c r="AU1569" s="215" t="s">
        <v>87</v>
      </c>
      <c r="AV1569" s="14" t="s">
        <v>87</v>
      </c>
      <c r="AW1569" s="14" t="s">
        <v>37</v>
      </c>
      <c r="AX1569" s="14" t="s">
        <v>77</v>
      </c>
      <c r="AY1569" s="215" t="s">
        <v>144</v>
      </c>
    </row>
    <row r="1570" spans="2:51" s="14" customFormat="1" ht="11.25">
      <c r="B1570" s="205"/>
      <c r="C1570" s="206"/>
      <c r="D1570" s="196" t="s">
        <v>159</v>
      </c>
      <c r="E1570" s="207" t="s">
        <v>19</v>
      </c>
      <c r="F1570" s="208" t="s">
        <v>419</v>
      </c>
      <c r="G1570" s="206"/>
      <c r="H1570" s="209">
        <v>2.89</v>
      </c>
      <c r="I1570" s="210"/>
      <c r="J1570" s="206"/>
      <c r="K1570" s="206"/>
      <c r="L1570" s="211"/>
      <c r="M1570" s="212"/>
      <c r="N1570" s="213"/>
      <c r="O1570" s="213"/>
      <c r="P1570" s="213"/>
      <c r="Q1570" s="213"/>
      <c r="R1570" s="213"/>
      <c r="S1570" s="213"/>
      <c r="T1570" s="214"/>
      <c r="AT1570" s="215" t="s">
        <v>159</v>
      </c>
      <c r="AU1570" s="215" t="s">
        <v>87</v>
      </c>
      <c r="AV1570" s="14" t="s">
        <v>87</v>
      </c>
      <c r="AW1570" s="14" t="s">
        <v>37</v>
      </c>
      <c r="AX1570" s="14" t="s">
        <v>77</v>
      </c>
      <c r="AY1570" s="215" t="s">
        <v>144</v>
      </c>
    </row>
    <row r="1571" spans="2:51" s="14" customFormat="1" ht="11.25">
      <c r="B1571" s="205"/>
      <c r="C1571" s="206"/>
      <c r="D1571" s="196" t="s">
        <v>159</v>
      </c>
      <c r="E1571" s="207" t="s">
        <v>19</v>
      </c>
      <c r="F1571" s="208" t="s">
        <v>420</v>
      </c>
      <c r="G1571" s="206"/>
      <c r="H1571" s="209">
        <v>3.49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159</v>
      </c>
      <c r="AU1571" s="215" t="s">
        <v>87</v>
      </c>
      <c r="AV1571" s="14" t="s">
        <v>87</v>
      </c>
      <c r="AW1571" s="14" t="s">
        <v>37</v>
      </c>
      <c r="AX1571" s="14" t="s">
        <v>77</v>
      </c>
      <c r="AY1571" s="215" t="s">
        <v>144</v>
      </c>
    </row>
    <row r="1572" spans="2:51" s="14" customFormat="1" ht="11.25">
      <c r="B1572" s="205"/>
      <c r="C1572" s="206"/>
      <c r="D1572" s="196" t="s">
        <v>159</v>
      </c>
      <c r="E1572" s="207" t="s">
        <v>19</v>
      </c>
      <c r="F1572" s="208" t="s">
        <v>421</v>
      </c>
      <c r="G1572" s="206"/>
      <c r="H1572" s="209">
        <v>4.62</v>
      </c>
      <c r="I1572" s="210"/>
      <c r="J1572" s="206"/>
      <c r="K1572" s="206"/>
      <c r="L1572" s="211"/>
      <c r="M1572" s="212"/>
      <c r="N1572" s="213"/>
      <c r="O1572" s="213"/>
      <c r="P1572" s="213"/>
      <c r="Q1572" s="213"/>
      <c r="R1572" s="213"/>
      <c r="S1572" s="213"/>
      <c r="T1572" s="214"/>
      <c r="AT1572" s="215" t="s">
        <v>159</v>
      </c>
      <c r="AU1572" s="215" t="s">
        <v>87</v>
      </c>
      <c r="AV1572" s="14" t="s">
        <v>87</v>
      </c>
      <c r="AW1572" s="14" t="s">
        <v>37</v>
      </c>
      <c r="AX1572" s="14" t="s">
        <v>77</v>
      </c>
      <c r="AY1572" s="215" t="s">
        <v>144</v>
      </c>
    </row>
    <row r="1573" spans="2:51" s="14" customFormat="1" ht="11.25">
      <c r="B1573" s="205"/>
      <c r="C1573" s="206"/>
      <c r="D1573" s="196" t="s">
        <v>159</v>
      </c>
      <c r="E1573" s="207" t="s">
        <v>19</v>
      </c>
      <c r="F1573" s="208" t="s">
        <v>422</v>
      </c>
      <c r="G1573" s="206"/>
      <c r="H1573" s="209">
        <v>3.41</v>
      </c>
      <c r="I1573" s="210"/>
      <c r="J1573" s="206"/>
      <c r="K1573" s="206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159</v>
      </c>
      <c r="AU1573" s="215" t="s">
        <v>87</v>
      </c>
      <c r="AV1573" s="14" t="s">
        <v>87</v>
      </c>
      <c r="AW1573" s="14" t="s">
        <v>37</v>
      </c>
      <c r="AX1573" s="14" t="s">
        <v>77</v>
      </c>
      <c r="AY1573" s="215" t="s">
        <v>144</v>
      </c>
    </row>
    <row r="1574" spans="2:51" s="14" customFormat="1" ht="11.25">
      <c r="B1574" s="205"/>
      <c r="C1574" s="206"/>
      <c r="D1574" s="196" t="s">
        <v>159</v>
      </c>
      <c r="E1574" s="207" t="s">
        <v>19</v>
      </c>
      <c r="F1574" s="208" t="s">
        <v>423</v>
      </c>
      <c r="G1574" s="206"/>
      <c r="H1574" s="209">
        <v>3.48</v>
      </c>
      <c r="I1574" s="210"/>
      <c r="J1574" s="206"/>
      <c r="K1574" s="206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159</v>
      </c>
      <c r="AU1574" s="215" t="s">
        <v>87</v>
      </c>
      <c r="AV1574" s="14" t="s">
        <v>87</v>
      </c>
      <c r="AW1574" s="14" t="s">
        <v>37</v>
      </c>
      <c r="AX1574" s="14" t="s">
        <v>77</v>
      </c>
      <c r="AY1574" s="215" t="s">
        <v>144</v>
      </c>
    </row>
    <row r="1575" spans="2:51" s="15" customFormat="1" ht="11.25">
      <c r="B1575" s="216"/>
      <c r="C1575" s="217"/>
      <c r="D1575" s="196" t="s">
        <v>159</v>
      </c>
      <c r="E1575" s="218" t="s">
        <v>19</v>
      </c>
      <c r="F1575" s="219" t="s">
        <v>165</v>
      </c>
      <c r="G1575" s="217"/>
      <c r="H1575" s="220">
        <v>74.83</v>
      </c>
      <c r="I1575" s="221"/>
      <c r="J1575" s="217"/>
      <c r="K1575" s="217"/>
      <c r="L1575" s="222"/>
      <c r="M1575" s="223"/>
      <c r="N1575" s="224"/>
      <c r="O1575" s="224"/>
      <c r="P1575" s="224"/>
      <c r="Q1575" s="224"/>
      <c r="R1575" s="224"/>
      <c r="S1575" s="224"/>
      <c r="T1575" s="225"/>
      <c r="AT1575" s="226" t="s">
        <v>159</v>
      </c>
      <c r="AU1575" s="226" t="s">
        <v>87</v>
      </c>
      <c r="AV1575" s="15" t="s">
        <v>155</v>
      </c>
      <c r="AW1575" s="15" t="s">
        <v>37</v>
      </c>
      <c r="AX1575" s="15" t="s">
        <v>77</v>
      </c>
      <c r="AY1575" s="226" t="s">
        <v>144</v>
      </c>
    </row>
    <row r="1576" spans="2:51" s="13" customFormat="1" ht="11.25">
      <c r="B1576" s="194"/>
      <c r="C1576" s="195"/>
      <c r="D1576" s="196" t="s">
        <v>159</v>
      </c>
      <c r="E1576" s="197" t="s">
        <v>19</v>
      </c>
      <c r="F1576" s="198" t="s">
        <v>187</v>
      </c>
      <c r="G1576" s="195"/>
      <c r="H1576" s="197" t="s">
        <v>19</v>
      </c>
      <c r="I1576" s="199"/>
      <c r="J1576" s="195"/>
      <c r="K1576" s="195"/>
      <c r="L1576" s="200"/>
      <c r="M1576" s="201"/>
      <c r="N1576" s="202"/>
      <c r="O1576" s="202"/>
      <c r="P1576" s="202"/>
      <c r="Q1576" s="202"/>
      <c r="R1576" s="202"/>
      <c r="S1576" s="202"/>
      <c r="T1576" s="203"/>
      <c r="AT1576" s="204" t="s">
        <v>159</v>
      </c>
      <c r="AU1576" s="204" t="s">
        <v>87</v>
      </c>
      <c r="AV1576" s="13" t="s">
        <v>85</v>
      </c>
      <c r="AW1576" s="13" t="s">
        <v>37</v>
      </c>
      <c r="AX1576" s="13" t="s">
        <v>77</v>
      </c>
      <c r="AY1576" s="204" t="s">
        <v>144</v>
      </c>
    </row>
    <row r="1577" spans="2:51" s="14" customFormat="1" ht="11.25">
      <c r="B1577" s="205"/>
      <c r="C1577" s="206"/>
      <c r="D1577" s="196" t="s">
        <v>159</v>
      </c>
      <c r="E1577" s="207" t="s">
        <v>19</v>
      </c>
      <c r="F1577" s="208" t="s">
        <v>424</v>
      </c>
      <c r="G1577" s="206"/>
      <c r="H1577" s="209">
        <v>2.44</v>
      </c>
      <c r="I1577" s="210"/>
      <c r="J1577" s="206"/>
      <c r="K1577" s="206"/>
      <c r="L1577" s="211"/>
      <c r="M1577" s="212"/>
      <c r="N1577" s="213"/>
      <c r="O1577" s="213"/>
      <c r="P1577" s="213"/>
      <c r="Q1577" s="213"/>
      <c r="R1577" s="213"/>
      <c r="S1577" s="213"/>
      <c r="T1577" s="214"/>
      <c r="AT1577" s="215" t="s">
        <v>159</v>
      </c>
      <c r="AU1577" s="215" t="s">
        <v>87</v>
      </c>
      <c r="AV1577" s="14" t="s">
        <v>87</v>
      </c>
      <c r="AW1577" s="14" t="s">
        <v>37</v>
      </c>
      <c r="AX1577" s="14" t="s">
        <v>77</v>
      </c>
      <c r="AY1577" s="215" t="s">
        <v>144</v>
      </c>
    </row>
    <row r="1578" spans="2:51" s="14" customFormat="1" ht="11.25">
      <c r="B1578" s="205"/>
      <c r="C1578" s="206"/>
      <c r="D1578" s="196" t="s">
        <v>159</v>
      </c>
      <c r="E1578" s="207" t="s">
        <v>19</v>
      </c>
      <c r="F1578" s="208" t="s">
        <v>425</v>
      </c>
      <c r="G1578" s="206"/>
      <c r="H1578" s="209">
        <v>3.62</v>
      </c>
      <c r="I1578" s="210"/>
      <c r="J1578" s="206"/>
      <c r="K1578" s="206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159</v>
      </c>
      <c r="AU1578" s="215" t="s">
        <v>87</v>
      </c>
      <c r="AV1578" s="14" t="s">
        <v>87</v>
      </c>
      <c r="AW1578" s="14" t="s">
        <v>37</v>
      </c>
      <c r="AX1578" s="14" t="s">
        <v>77</v>
      </c>
      <c r="AY1578" s="215" t="s">
        <v>144</v>
      </c>
    </row>
    <row r="1579" spans="2:51" s="14" customFormat="1" ht="11.25">
      <c r="B1579" s="205"/>
      <c r="C1579" s="206"/>
      <c r="D1579" s="196" t="s">
        <v>159</v>
      </c>
      <c r="E1579" s="207" t="s">
        <v>19</v>
      </c>
      <c r="F1579" s="208" t="s">
        <v>426</v>
      </c>
      <c r="G1579" s="206"/>
      <c r="H1579" s="209">
        <v>3.2</v>
      </c>
      <c r="I1579" s="210"/>
      <c r="J1579" s="206"/>
      <c r="K1579" s="206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159</v>
      </c>
      <c r="AU1579" s="215" t="s">
        <v>87</v>
      </c>
      <c r="AV1579" s="14" t="s">
        <v>87</v>
      </c>
      <c r="AW1579" s="14" t="s">
        <v>37</v>
      </c>
      <c r="AX1579" s="14" t="s">
        <v>77</v>
      </c>
      <c r="AY1579" s="215" t="s">
        <v>144</v>
      </c>
    </row>
    <row r="1580" spans="2:51" s="14" customFormat="1" ht="11.25">
      <c r="B1580" s="205"/>
      <c r="C1580" s="206"/>
      <c r="D1580" s="196" t="s">
        <v>159</v>
      </c>
      <c r="E1580" s="207" t="s">
        <v>19</v>
      </c>
      <c r="F1580" s="208" t="s">
        <v>427</v>
      </c>
      <c r="G1580" s="206"/>
      <c r="H1580" s="209">
        <v>3.84</v>
      </c>
      <c r="I1580" s="210"/>
      <c r="J1580" s="206"/>
      <c r="K1580" s="206"/>
      <c r="L1580" s="211"/>
      <c r="M1580" s="212"/>
      <c r="N1580" s="213"/>
      <c r="O1580" s="213"/>
      <c r="P1580" s="213"/>
      <c r="Q1580" s="213"/>
      <c r="R1580" s="213"/>
      <c r="S1580" s="213"/>
      <c r="T1580" s="214"/>
      <c r="AT1580" s="215" t="s">
        <v>159</v>
      </c>
      <c r="AU1580" s="215" t="s">
        <v>87</v>
      </c>
      <c r="AV1580" s="14" t="s">
        <v>87</v>
      </c>
      <c r="AW1580" s="14" t="s">
        <v>37</v>
      </c>
      <c r="AX1580" s="14" t="s">
        <v>77</v>
      </c>
      <c r="AY1580" s="215" t="s">
        <v>144</v>
      </c>
    </row>
    <row r="1581" spans="2:51" s="14" customFormat="1" ht="11.25">
      <c r="B1581" s="205"/>
      <c r="C1581" s="206"/>
      <c r="D1581" s="196" t="s">
        <v>159</v>
      </c>
      <c r="E1581" s="207" t="s">
        <v>19</v>
      </c>
      <c r="F1581" s="208" t="s">
        <v>428</v>
      </c>
      <c r="G1581" s="206"/>
      <c r="H1581" s="209">
        <v>3.79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159</v>
      </c>
      <c r="AU1581" s="215" t="s">
        <v>87</v>
      </c>
      <c r="AV1581" s="14" t="s">
        <v>87</v>
      </c>
      <c r="AW1581" s="14" t="s">
        <v>37</v>
      </c>
      <c r="AX1581" s="14" t="s">
        <v>77</v>
      </c>
      <c r="AY1581" s="215" t="s">
        <v>144</v>
      </c>
    </row>
    <row r="1582" spans="2:51" s="14" customFormat="1" ht="11.25">
      <c r="B1582" s="205"/>
      <c r="C1582" s="206"/>
      <c r="D1582" s="196" t="s">
        <v>159</v>
      </c>
      <c r="E1582" s="207" t="s">
        <v>19</v>
      </c>
      <c r="F1582" s="208" t="s">
        <v>429</v>
      </c>
      <c r="G1582" s="206"/>
      <c r="H1582" s="209">
        <v>3.22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159</v>
      </c>
      <c r="AU1582" s="215" t="s">
        <v>87</v>
      </c>
      <c r="AV1582" s="14" t="s">
        <v>87</v>
      </c>
      <c r="AW1582" s="14" t="s">
        <v>37</v>
      </c>
      <c r="AX1582" s="14" t="s">
        <v>77</v>
      </c>
      <c r="AY1582" s="215" t="s">
        <v>144</v>
      </c>
    </row>
    <row r="1583" spans="2:51" s="14" customFormat="1" ht="11.25">
      <c r="B1583" s="205"/>
      <c r="C1583" s="206"/>
      <c r="D1583" s="196" t="s">
        <v>159</v>
      </c>
      <c r="E1583" s="207" t="s">
        <v>19</v>
      </c>
      <c r="F1583" s="208" t="s">
        <v>430</v>
      </c>
      <c r="G1583" s="206"/>
      <c r="H1583" s="209">
        <v>4.8499999999999996</v>
      </c>
      <c r="I1583" s="210"/>
      <c r="J1583" s="206"/>
      <c r="K1583" s="206"/>
      <c r="L1583" s="211"/>
      <c r="M1583" s="212"/>
      <c r="N1583" s="213"/>
      <c r="O1583" s="213"/>
      <c r="P1583" s="213"/>
      <c r="Q1583" s="213"/>
      <c r="R1583" s="213"/>
      <c r="S1583" s="213"/>
      <c r="T1583" s="214"/>
      <c r="AT1583" s="215" t="s">
        <v>159</v>
      </c>
      <c r="AU1583" s="215" t="s">
        <v>87</v>
      </c>
      <c r="AV1583" s="14" t="s">
        <v>87</v>
      </c>
      <c r="AW1583" s="14" t="s">
        <v>37</v>
      </c>
      <c r="AX1583" s="14" t="s">
        <v>77</v>
      </c>
      <c r="AY1583" s="215" t="s">
        <v>144</v>
      </c>
    </row>
    <row r="1584" spans="2:51" s="14" customFormat="1" ht="11.25">
      <c r="B1584" s="205"/>
      <c r="C1584" s="206"/>
      <c r="D1584" s="196" t="s">
        <v>159</v>
      </c>
      <c r="E1584" s="207" t="s">
        <v>19</v>
      </c>
      <c r="F1584" s="208" t="s">
        <v>431</v>
      </c>
      <c r="G1584" s="206"/>
      <c r="H1584" s="209">
        <v>3.93</v>
      </c>
      <c r="I1584" s="210"/>
      <c r="J1584" s="206"/>
      <c r="K1584" s="206"/>
      <c r="L1584" s="211"/>
      <c r="M1584" s="212"/>
      <c r="N1584" s="213"/>
      <c r="O1584" s="213"/>
      <c r="P1584" s="213"/>
      <c r="Q1584" s="213"/>
      <c r="R1584" s="213"/>
      <c r="S1584" s="213"/>
      <c r="T1584" s="214"/>
      <c r="AT1584" s="215" t="s">
        <v>159</v>
      </c>
      <c r="AU1584" s="215" t="s">
        <v>87</v>
      </c>
      <c r="AV1584" s="14" t="s">
        <v>87</v>
      </c>
      <c r="AW1584" s="14" t="s">
        <v>37</v>
      </c>
      <c r="AX1584" s="14" t="s">
        <v>77</v>
      </c>
      <c r="AY1584" s="215" t="s">
        <v>144</v>
      </c>
    </row>
    <row r="1585" spans="2:51" s="14" customFormat="1" ht="11.25">
      <c r="B1585" s="205"/>
      <c r="C1585" s="206"/>
      <c r="D1585" s="196" t="s">
        <v>159</v>
      </c>
      <c r="E1585" s="207" t="s">
        <v>19</v>
      </c>
      <c r="F1585" s="208" t="s">
        <v>432</v>
      </c>
      <c r="G1585" s="206"/>
      <c r="H1585" s="209">
        <v>4.0599999999999996</v>
      </c>
      <c r="I1585" s="210"/>
      <c r="J1585" s="206"/>
      <c r="K1585" s="206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159</v>
      </c>
      <c r="AU1585" s="215" t="s">
        <v>87</v>
      </c>
      <c r="AV1585" s="14" t="s">
        <v>87</v>
      </c>
      <c r="AW1585" s="14" t="s">
        <v>37</v>
      </c>
      <c r="AX1585" s="14" t="s">
        <v>77</v>
      </c>
      <c r="AY1585" s="215" t="s">
        <v>144</v>
      </c>
    </row>
    <row r="1586" spans="2:51" s="14" customFormat="1" ht="11.25">
      <c r="B1586" s="205"/>
      <c r="C1586" s="206"/>
      <c r="D1586" s="196" t="s">
        <v>159</v>
      </c>
      <c r="E1586" s="207" t="s">
        <v>19</v>
      </c>
      <c r="F1586" s="208" t="s">
        <v>433</v>
      </c>
      <c r="G1586" s="206"/>
      <c r="H1586" s="209">
        <v>3.8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159</v>
      </c>
      <c r="AU1586" s="215" t="s">
        <v>87</v>
      </c>
      <c r="AV1586" s="14" t="s">
        <v>87</v>
      </c>
      <c r="AW1586" s="14" t="s">
        <v>37</v>
      </c>
      <c r="AX1586" s="14" t="s">
        <v>77</v>
      </c>
      <c r="AY1586" s="215" t="s">
        <v>144</v>
      </c>
    </row>
    <row r="1587" spans="2:51" s="14" customFormat="1" ht="11.25">
      <c r="B1587" s="205"/>
      <c r="C1587" s="206"/>
      <c r="D1587" s="196" t="s">
        <v>159</v>
      </c>
      <c r="E1587" s="207" t="s">
        <v>19</v>
      </c>
      <c r="F1587" s="208" t="s">
        <v>434</v>
      </c>
      <c r="G1587" s="206"/>
      <c r="H1587" s="209">
        <v>4.04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159</v>
      </c>
      <c r="AU1587" s="215" t="s">
        <v>87</v>
      </c>
      <c r="AV1587" s="14" t="s">
        <v>87</v>
      </c>
      <c r="AW1587" s="14" t="s">
        <v>37</v>
      </c>
      <c r="AX1587" s="14" t="s">
        <v>77</v>
      </c>
      <c r="AY1587" s="215" t="s">
        <v>144</v>
      </c>
    </row>
    <row r="1588" spans="2:51" s="14" customFormat="1" ht="11.25">
      <c r="B1588" s="205"/>
      <c r="C1588" s="206"/>
      <c r="D1588" s="196" t="s">
        <v>159</v>
      </c>
      <c r="E1588" s="207" t="s">
        <v>19</v>
      </c>
      <c r="F1588" s="208" t="s">
        <v>435</v>
      </c>
      <c r="G1588" s="206"/>
      <c r="H1588" s="209">
        <v>3.8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159</v>
      </c>
      <c r="AU1588" s="215" t="s">
        <v>87</v>
      </c>
      <c r="AV1588" s="14" t="s">
        <v>87</v>
      </c>
      <c r="AW1588" s="14" t="s">
        <v>37</v>
      </c>
      <c r="AX1588" s="14" t="s">
        <v>77</v>
      </c>
      <c r="AY1588" s="215" t="s">
        <v>144</v>
      </c>
    </row>
    <row r="1589" spans="2:51" s="14" customFormat="1" ht="11.25">
      <c r="B1589" s="205"/>
      <c r="C1589" s="206"/>
      <c r="D1589" s="196" t="s">
        <v>159</v>
      </c>
      <c r="E1589" s="207" t="s">
        <v>19</v>
      </c>
      <c r="F1589" s="208" t="s">
        <v>436</v>
      </c>
      <c r="G1589" s="206"/>
      <c r="H1589" s="209">
        <v>4.84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159</v>
      </c>
      <c r="AU1589" s="215" t="s">
        <v>87</v>
      </c>
      <c r="AV1589" s="14" t="s">
        <v>87</v>
      </c>
      <c r="AW1589" s="14" t="s">
        <v>37</v>
      </c>
      <c r="AX1589" s="14" t="s">
        <v>77</v>
      </c>
      <c r="AY1589" s="215" t="s">
        <v>144</v>
      </c>
    </row>
    <row r="1590" spans="2:51" s="14" customFormat="1" ht="11.25">
      <c r="B1590" s="205"/>
      <c r="C1590" s="206"/>
      <c r="D1590" s="196" t="s">
        <v>159</v>
      </c>
      <c r="E1590" s="207" t="s">
        <v>19</v>
      </c>
      <c r="F1590" s="208" t="s">
        <v>437</v>
      </c>
      <c r="G1590" s="206"/>
      <c r="H1590" s="209">
        <v>3.8</v>
      </c>
      <c r="I1590" s="210"/>
      <c r="J1590" s="206"/>
      <c r="K1590" s="206"/>
      <c r="L1590" s="211"/>
      <c r="M1590" s="212"/>
      <c r="N1590" s="213"/>
      <c r="O1590" s="213"/>
      <c r="P1590" s="213"/>
      <c r="Q1590" s="213"/>
      <c r="R1590" s="213"/>
      <c r="S1590" s="213"/>
      <c r="T1590" s="214"/>
      <c r="AT1590" s="215" t="s">
        <v>159</v>
      </c>
      <c r="AU1590" s="215" t="s">
        <v>87</v>
      </c>
      <c r="AV1590" s="14" t="s">
        <v>87</v>
      </c>
      <c r="AW1590" s="14" t="s">
        <v>37</v>
      </c>
      <c r="AX1590" s="14" t="s">
        <v>77</v>
      </c>
      <c r="AY1590" s="215" t="s">
        <v>144</v>
      </c>
    </row>
    <row r="1591" spans="2:51" s="14" customFormat="1" ht="11.25">
      <c r="B1591" s="205"/>
      <c r="C1591" s="206"/>
      <c r="D1591" s="196" t="s">
        <v>159</v>
      </c>
      <c r="E1591" s="207" t="s">
        <v>19</v>
      </c>
      <c r="F1591" s="208" t="s">
        <v>438</v>
      </c>
      <c r="G1591" s="206"/>
      <c r="H1591" s="209">
        <v>3.71</v>
      </c>
      <c r="I1591" s="210"/>
      <c r="J1591" s="206"/>
      <c r="K1591" s="206"/>
      <c r="L1591" s="211"/>
      <c r="M1591" s="212"/>
      <c r="N1591" s="213"/>
      <c r="O1591" s="213"/>
      <c r="P1591" s="213"/>
      <c r="Q1591" s="213"/>
      <c r="R1591" s="213"/>
      <c r="S1591" s="213"/>
      <c r="T1591" s="214"/>
      <c r="AT1591" s="215" t="s">
        <v>159</v>
      </c>
      <c r="AU1591" s="215" t="s">
        <v>87</v>
      </c>
      <c r="AV1591" s="14" t="s">
        <v>87</v>
      </c>
      <c r="AW1591" s="14" t="s">
        <v>37</v>
      </c>
      <c r="AX1591" s="14" t="s">
        <v>77</v>
      </c>
      <c r="AY1591" s="215" t="s">
        <v>144</v>
      </c>
    </row>
    <row r="1592" spans="2:51" s="14" customFormat="1" ht="11.25">
      <c r="B1592" s="205"/>
      <c r="C1592" s="206"/>
      <c r="D1592" s="196" t="s">
        <v>159</v>
      </c>
      <c r="E1592" s="207" t="s">
        <v>19</v>
      </c>
      <c r="F1592" s="208" t="s">
        <v>439</v>
      </c>
      <c r="G1592" s="206"/>
      <c r="H1592" s="209">
        <v>2.89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159</v>
      </c>
      <c r="AU1592" s="215" t="s">
        <v>87</v>
      </c>
      <c r="AV1592" s="14" t="s">
        <v>87</v>
      </c>
      <c r="AW1592" s="14" t="s">
        <v>37</v>
      </c>
      <c r="AX1592" s="14" t="s">
        <v>77</v>
      </c>
      <c r="AY1592" s="215" t="s">
        <v>144</v>
      </c>
    </row>
    <row r="1593" spans="2:51" s="14" customFormat="1" ht="11.25">
      <c r="B1593" s="205"/>
      <c r="C1593" s="206"/>
      <c r="D1593" s="196" t="s">
        <v>159</v>
      </c>
      <c r="E1593" s="207" t="s">
        <v>19</v>
      </c>
      <c r="F1593" s="208" t="s">
        <v>440</v>
      </c>
      <c r="G1593" s="206"/>
      <c r="H1593" s="209">
        <v>3.49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159</v>
      </c>
      <c r="AU1593" s="215" t="s">
        <v>87</v>
      </c>
      <c r="AV1593" s="14" t="s">
        <v>87</v>
      </c>
      <c r="AW1593" s="14" t="s">
        <v>37</v>
      </c>
      <c r="AX1593" s="14" t="s">
        <v>77</v>
      </c>
      <c r="AY1593" s="215" t="s">
        <v>144</v>
      </c>
    </row>
    <row r="1594" spans="2:51" s="14" customFormat="1" ht="11.25">
      <c r="B1594" s="205"/>
      <c r="C1594" s="206"/>
      <c r="D1594" s="196" t="s">
        <v>159</v>
      </c>
      <c r="E1594" s="207" t="s">
        <v>19</v>
      </c>
      <c r="F1594" s="208" t="s">
        <v>441</v>
      </c>
      <c r="G1594" s="206"/>
      <c r="H1594" s="209">
        <v>4.62</v>
      </c>
      <c r="I1594" s="210"/>
      <c r="J1594" s="206"/>
      <c r="K1594" s="206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159</v>
      </c>
      <c r="AU1594" s="215" t="s">
        <v>87</v>
      </c>
      <c r="AV1594" s="14" t="s">
        <v>87</v>
      </c>
      <c r="AW1594" s="14" t="s">
        <v>37</v>
      </c>
      <c r="AX1594" s="14" t="s">
        <v>77</v>
      </c>
      <c r="AY1594" s="215" t="s">
        <v>144</v>
      </c>
    </row>
    <row r="1595" spans="2:51" s="14" customFormat="1" ht="11.25">
      <c r="B1595" s="205"/>
      <c r="C1595" s="206"/>
      <c r="D1595" s="196" t="s">
        <v>159</v>
      </c>
      <c r="E1595" s="207" t="s">
        <v>19</v>
      </c>
      <c r="F1595" s="208" t="s">
        <v>442</v>
      </c>
      <c r="G1595" s="206"/>
      <c r="H1595" s="209">
        <v>3.41</v>
      </c>
      <c r="I1595" s="210"/>
      <c r="J1595" s="206"/>
      <c r="K1595" s="206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159</v>
      </c>
      <c r="AU1595" s="215" t="s">
        <v>87</v>
      </c>
      <c r="AV1595" s="14" t="s">
        <v>87</v>
      </c>
      <c r="AW1595" s="14" t="s">
        <v>37</v>
      </c>
      <c r="AX1595" s="14" t="s">
        <v>77</v>
      </c>
      <c r="AY1595" s="215" t="s">
        <v>144</v>
      </c>
    </row>
    <row r="1596" spans="2:51" s="14" customFormat="1" ht="11.25">
      <c r="B1596" s="205"/>
      <c r="C1596" s="206"/>
      <c r="D1596" s="196" t="s">
        <v>159</v>
      </c>
      <c r="E1596" s="207" t="s">
        <v>19</v>
      </c>
      <c r="F1596" s="208" t="s">
        <v>443</v>
      </c>
      <c r="G1596" s="206"/>
      <c r="H1596" s="209">
        <v>3.48</v>
      </c>
      <c r="I1596" s="210"/>
      <c r="J1596" s="206"/>
      <c r="K1596" s="206"/>
      <c r="L1596" s="211"/>
      <c r="M1596" s="212"/>
      <c r="N1596" s="213"/>
      <c r="O1596" s="213"/>
      <c r="P1596" s="213"/>
      <c r="Q1596" s="213"/>
      <c r="R1596" s="213"/>
      <c r="S1596" s="213"/>
      <c r="T1596" s="214"/>
      <c r="AT1596" s="215" t="s">
        <v>159</v>
      </c>
      <c r="AU1596" s="215" t="s">
        <v>87</v>
      </c>
      <c r="AV1596" s="14" t="s">
        <v>87</v>
      </c>
      <c r="AW1596" s="14" t="s">
        <v>37</v>
      </c>
      <c r="AX1596" s="14" t="s">
        <v>77</v>
      </c>
      <c r="AY1596" s="215" t="s">
        <v>144</v>
      </c>
    </row>
    <row r="1597" spans="2:51" s="15" customFormat="1" ht="11.25">
      <c r="B1597" s="216"/>
      <c r="C1597" s="217"/>
      <c r="D1597" s="196" t="s">
        <v>159</v>
      </c>
      <c r="E1597" s="218" t="s">
        <v>19</v>
      </c>
      <c r="F1597" s="219" t="s">
        <v>165</v>
      </c>
      <c r="G1597" s="217"/>
      <c r="H1597" s="220">
        <v>74.83</v>
      </c>
      <c r="I1597" s="221"/>
      <c r="J1597" s="217"/>
      <c r="K1597" s="217"/>
      <c r="L1597" s="222"/>
      <c r="M1597" s="223"/>
      <c r="N1597" s="224"/>
      <c r="O1597" s="224"/>
      <c r="P1597" s="224"/>
      <c r="Q1597" s="224"/>
      <c r="R1597" s="224"/>
      <c r="S1597" s="224"/>
      <c r="T1597" s="225"/>
      <c r="AT1597" s="226" t="s">
        <v>159</v>
      </c>
      <c r="AU1597" s="226" t="s">
        <v>87</v>
      </c>
      <c r="AV1597" s="15" t="s">
        <v>155</v>
      </c>
      <c r="AW1597" s="15" t="s">
        <v>37</v>
      </c>
      <c r="AX1597" s="15" t="s">
        <v>77</v>
      </c>
      <c r="AY1597" s="226" t="s">
        <v>144</v>
      </c>
    </row>
    <row r="1598" spans="2:51" s="13" customFormat="1" ht="11.25">
      <c r="B1598" s="194"/>
      <c r="C1598" s="195"/>
      <c r="D1598" s="196" t="s">
        <v>159</v>
      </c>
      <c r="E1598" s="197" t="s">
        <v>19</v>
      </c>
      <c r="F1598" s="198" t="s">
        <v>208</v>
      </c>
      <c r="G1598" s="195"/>
      <c r="H1598" s="197" t="s">
        <v>19</v>
      </c>
      <c r="I1598" s="199"/>
      <c r="J1598" s="195"/>
      <c r="K1598" s="195"/>
      <c r="L1598" s="200"/>
      <c r="M1598" s="201"/>
      <c r="N1598" s="202"/>
      <c r="O1598" s="202"/>
      <c r="P1598" s="202"/>
      <c r="Q1598" s="202"/>
      <c r="R1598" s="202"/>
      <c r="S1598" s="202"/>
      <c r="T1598" s="203"/>
      <c r="AT1598" s="204" t="s">
        <v>159</v>
      </c>
      <c r="AU1598" s="204" t="s">
        <v>87</v>
      </c>
      <c r="AV1598" s="13" t="s">
        <v>85</v>
      </c>
      <c r="AW1598" s="13" t="s">
        <v>37</v>
      </c>
      <c r="AX1598" s="13" t="s">
        <v>77</v>
      </c>
      <c r="AY1598" s="204" t="s">
        <v>144</v>
      </c>
    </row>
    <row r="1599" spans="2:51" s="14" customFormat="1" ht="11.25">
      <c r="B1599" s="205"/>
      <c r="C1599" s="206"/>
      <c r="D1599" s="196" t="s">
        <v>159</v>
      </c>
      <c r="E1599" s="207" t="s">
        <v>19</v>
      </c>
      <c r="F1599" s="208" t="s">
        <v>444</v>
      </c>
      <c r="G1599" s="206"/>
      <c r="H1599" s="209">
        <v>2.44</v>
      </c>
      <c r="I1599" s="210"/>
      <c r="J1599" s="206"/>
      <c r="K1599" s="206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159</v>
      </c>
      <c r="AU1599" s="215" t="s">
        <v>87</v>
      </c>
      <c r="AV1599" s="14" t="s">
        <v>87</v>
      </c>
      <c r="AW1599" s="14" t="s">
        <v>37</v>
      </c>
      <c r="AX1599" s="14" t="s">
        <v>77</v>
      </c>
      <c r="AY1599" s="215" t="s">
        <v>144</v>
      </c>
    </row>
    <row r="1600" spans="2:51" s="14" customFormat="1" ht="11.25">
      <c r="B1600" s="205"/>
      <c r="C1600" s="206"/>
      <c r="D1600" s="196" t="s">
        <v>159</v>
      </c>
      <c r="E1600" s="207" t="s">
        <v>19</v>
      </c>
      <c r="F1600" s="208" t="s">
        <v>445</v>
      </c>
      <c r="G1600" s="206"/>
      <c r="H1600" s="209">
        <v>3.62</v>
      </c>
      <c r="I1600" s="210"/>
      <c r="J1600" s="206"/>
      <c r="K1600" s="206"/>
      <c r="L1600" s="211"/>
      <c r="M1600" s="212"/>
      <c r="N1600" s="213"/>
      <c r="O1600" s="213"/>
      <c r="P1600" s="213"/>
      <c r="Q1600" s="213"/>
      <c r="R1600" s="213"/>
      <c r="S1600" s="213"/>
      <c r="T1600" s="214"/>
      <c r="AT1600" s="215" t="s">
        <v>159</v>
      </c>
      <c r="AU1600" s="215" t="s">
        <v>87</v>
      </c>
      <c r="AV1600" s="14" t="s">
        <v>87</v>
      </c>
      <c r="AW1600" s="14" t="s">
        <v>37</v>
      </c>
      <c r="AX1600" s="14" t="s">
        <v>77</v>
      </c>
      <c r="AY1600" s="215" t="s">
        <v>144</v>
      </c>
    </row>
    <row r="1601" spans="2:51" s="14" customFormat="1" ht="11.25">
      <c r="B1601" s="205"/>
      <c r="C1601" s="206"/>
      <c r="D1601" s="196" t="s">
        <v>159</v>
      </c>
      <c r="E1601" s="207" t="s">
        <v>19</v>
      </c>
      <c r="F1601" s="208" t="s">
        <v>446</v>
      </c>
      <c r="G1601" s="206"/>
      <c r="H1601" s="209">
        <v>3.2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159</v>
      </c>
      <c r="AU1601" s="215" t="s">
        <v>87</v>
      </c>
      <c r="AV1601" s="14" t="s">
        <v>87</v>
      </c>
      <c r="AW1601" s="14" t="s">
        <v>37</v>
      </c>
      <c r="AX1601" s="14" t="s">
        <v>77</v>
      </c>
      <c r="AY1601" s="215" t="s">
        <v>144</v>
      </c>
    </row>
    <row r="1602" spans="2:51" s="14" customFormat="1" ht="11.25">
      <c r="B1602" s="205"/>
      <c r="C1602" s="206"/>
      <c r="D1602" s="196" t="s">
        <v>159</v>
      </c>
      <c r="E1602" s="207" t="s">
        <v>19</v>
      </c>
      <c r="F1602" s="208" t="s">
        <v>447</v>
      </c>
      <c r="G1602" s="206"/>
      <c r="H1602" s="209">
        <v>3.84</v>
      </c>
      <c r="I1602" s="210"/>
      <c r="J1602" s="206"/>
      <c r="K1602" s="206"/>
      <c r="L1602" s="211"/>
      <c r="M1602" s="212"/>
      <c r="N1602" s="213"/>
      <c r="O1602" s="213"/>
      <c r="P1602" s="213"/>
      <c r="Q1602" s="213"/>
      <c r="R1602" s="213"/>
      <c r="S1602" s="213"/>
      <c r="T1602" s="214"/>
      <c r="AT1602" s="215" t="s">
        <v>159</v>
      </c>
      <c r="AU1602" s="215" t="s">
        <v>87</v>
      </c>
      <c r="AV1602" s="14" t="s">
        <v>87</v>
      </c>
      <c r="AW1602" s="14" t="s">
        <v>37</v>
      </c>
      <c r="AX1602" s="14" t="s">
        <v>77</v>
      </c>
      <c r="AY1602" s="215" t="s">
        <v>144</v>
      </c>
    </row>
    <row r="1603" spans="2:51" s="14" customFormat="1" ht="11.25">
      <c r="B1603" s="205"/>
      <c r="C1603" s="206"/>
      <c r="D1603" s="196" t="s">
        <v>159</v>
      </c>
      <c r="E1603" s="207" t="s">
        <v>19</v>
      </c>
      <c r="F1603" s="208" t="s">
        <v>448</v>
      </c>
      <c r="G1603" s="206"/>
      <c r="H1603" s="209">
        <v>3.79</v>
      </c>
      <c r="I1603" s="210"/>
      <c r="J1603" s="206"/>
      <c r="K1603" s="206"/>
      <c r="L1603" s="211"/>
      <c r="M1603" s="212"/>
      <c r="N1603" s="213"/>
      <c r="O1603" s="213"/>
      <c r="P1603" s="213"/>
      <c r="Q1603" s="213"/>
      <c r="R1603" s="213"/>
      <c r="S1603" s="213"/>
      <c r="T1603" s="214"/>
      <c r="AT1603" s="215" t="s">
        <v>159</v>
      </c>
      <c r="AU1603" s="215" t="s">
        <v>87</v>
      </c>
      <c r="AV1603" s="14" t="s">
        <v>87</v>
      </c>
      <c r="AW1603" s="14" t="s">
        <v>37</v>
      </c>
      <c r="AX1603" s="14" t="s">
        <v>77</v>
      </c>
      <c r="AY1603" s="215" t="s">
        <v>144</v>
      </c>
    </row>
    <row r="1604" spans="2:51" s="14" customFormat="1" ht="11.25">
      <c r="B1604" s="205"/>
      <c r="C1604" s="206"/>
      <c r="D1604" s="196" t="s">
        <v>159</v>
      </c>
      <c r="E1604" s="207" t="s">
        <v>19</v>
      </c>
      <c r="F1604" s="208" t="s">
        <v>449</v>
      </c>
      <c r="G1604" s="206"/>
      <c r="H1604" s="209">
        <v>3.22</v>
      </c>
      <c r="I1604" s="210"/>
      <c r="J1604" s="206"/>
      <c r="K1604" s="206"/>
      <c r="L1604" s="211"/>
      <c r="M1604" s="212"/>
      <c r="N1604" s="213"/>
      <c r="O1604" s="213"/>
      <c r="P1604" s="213"/>
      <c r="Q1604" s="213"/>
      <c r="R1604" s="213"/>
      <c r="S1604" s="213"/>
      <c r="T1604" s="214"/>
      <c r="AT1604" s="215" t="s">
        <v>159</v>
      </c>
      <c r="AU1604" s="215" t="s">
        <v>87</v>
      </c>
      <c r="AV1604" s="14" t="s">
        <v>87</v>
      </c>
      <c r="AW1604" s="14" t="s">
        <v>37</v>
      </c>
      <c r="AX1604" s="14" t="s">
        <v>77</v>
      </c>
      <c r="AY1604" s="215" t="s">
        <v>144</v>
      </c>
    </row>
    <row r="1605" spans="2:51" s="14" customFormat="1" ht="11.25">
      <c r="B1605" s="205"/>
      <c r="C1605" s="206"/>
      <c r="D1605" s="196" t="s">
        <v>159</v>
      </c>
      <c r="E1605" s="207" t="s">
        <v>19</v>
      </c>
      <c r="F1605" s="208" t="s">
        <v>450</v>
      </c>
      <c r="G1605" s="206"/>
      <c r="H1605" s="209">
        <v>4.8499999999999996</v>
      </c>
      <c r="I1605" s="210"/>
      <c r="J1605" s="206"/>
      <c r="K1605" s="206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159</v>
      </c>
      <c r="AU1605" s="215" t="s">
        <v>87</v>
      </c>
      <c r="AV1605" s="14" t="s">
        <v>87</v>
      </c>
      <c r="AW1605" s="14" t="s">
        <v>37</v>
      </c>
      <c r="AX1605" s="14" t="s">
        <v>77</v>
      </c>
      <c r="AY1605" s="215" t="s">
        <v>144</v>
      </c>
    </row>
    <row r="1606" spans="2:51" s="14" customFormat="1" ht="11.25">
      <c r="B1606" s="205"/>
      <c r="C1606" s="206"/>
      <c r="D1606" s="196" t="s">
        <v>159</v>
      </c>
      <c r="E1606" s="207" t="s">
        <v>19</v>
      </c>
      <c r="F1606" s="208" t="s">
        <v>451</v>
      </c>
      <c r="G1606" s="206"/>
      <c r="H1606" s="209">
        <v>3.93</v>
      </c>
      <c r="I1606" s="210"/>
      <c r="J1606" s="206"/>
      <c r="K1606" s="206"/>
      <c r="L1606" s="211"/>
      <c r="M1606" s="212"/>
      <c r="N1606" s="213"/>
      <c r="O1606" s="213"/>
      <c r="P1606" s="213"/>
      <c r="Q1606" s="213"/>
      <c r="R1606" s="213"/>
      <c r="S1606" s="213"/>
      <c r="T1606" s="214"/>
      <c r="AT1606" s="215" t="s">
        <v>159</v>
      </c>
      <c r="AU1606" s="215" t="s">
        <v>87</v>
      </c>
      <c r="AV1606" s="14" t="s">
        <v>87</v>
      </c>
      <c r="AW1606" s="14" t="s">
        <v>37</v>
      </c>
      <c r="AX1606" s="14" t="s">
        <v>77</v>
      </c>
      <c r="AY1606" s="215" t="s">
        <v>144</v>
      </c>
    </row>
    <row r="1607" spans="2:51" s="14" customFormat="1" ht="11.25">
      <c r="B1607" s="205"/>
      <c r="C1607" s="206"/>
      <c r="D1607" s="196" t="s">
        <v>159</v>
      </c>
      <c r="E1607" s="207" t="s">
        <v>19</v>
      </c>
      <c r="F1607" s="208" t="s">
        <v>452</v>
      </c>
      <c r="G1607" s="206"/>
      <c r="H1607" s="209">
        <v>4.0599999999999996</v>
      </c>
      <c r="I1607" s="210"/>
      <c r="J1607" s="206"/>
      <c r="K1607" s="206"/>
      <c r="L1607" s="211"/>
      <c r="M1607" s="212"/>
      <c r="N1607" s="213"/>
      <c r="O1607" s="213"/>
      <c r="P1607" s="213"/>
      <c r="Q1607" s="213"/>
      <c r="R1607" s="213"/>
      <c r="S1607" s="213"/>
      <c r="T1607" s="214"/>
      <c r="AT1607" s="215" t="s">
        <v>159</v>
      </c>
      <c r="AU1607" s="215" t="s">
        <v>87</v>
      </c>
      <c r="AV1607" s="14" t="s">
        <v>87</v>
      </c>
      <c r="AW1607" s="14" t="s">
        <v>37</v>
      </c>
      <c r="AX1607" s="14" t="s">
        <v>77</v>
      </c>
      <c r="AY1607" s="215" t="s">
        <v>144</v>
      </c>
    </row>
    <row r="1608" spans="2:51" s="14" customFormat="1" ht="11.25">
      <c r="B1608" s="205"/>
      <c r="C1608" s="206"/>
      <c r="D1608" s="196" t="s">
        <v>159</v>
      </c>
      <c r="E1608" s="207" t="s">
        <v>19</v>
      </c>
      <c r="F1608" s="208" t="s">
        <v>453</v>
      </c>
      <c r="G1608" s="206"/>
      <c r="H1608" s="209">
        <v>3.8</v>
      </c>
      <c r="I1608" s="210"/>
      <c r="J1608" s="206"/>
      <c r="K1608" s="206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159</v>
      </c>
      <c r="AU1608" s="215" t="s">
        <v>87</v>
      </c>
      <c r="AV1608" s="14" t="s">
        <v>87</v>
      </c>
      <c r="AW1608" s="14" t="s">
        <v>37</v>
      </c>
      <c r="AX1608" s="14" t="s">
        <v>77</v>
      </c>
      <c r="AY1608" s="215" t="s">
        <v>144</v>
      </c>
    </row>
    <row r="1609" spans="2:51" s="14" customFormat="1" ht="11.25">
      <c r="B1609" s="205"/>
      <c r="C1609" s="206"/>
      <c r="D1609" s="196" t="s">
        <v>159</v>
      </c>
      <c r="E1609" s="207" t="s">
        <v>19</v>
      </c>
      <c r="F1609" s="208" t="s">
        <v>454</v>
      </c>
      <c r="G1609" s="206"/>
      <c r="H1609" s="209">
        <v>4.04</v>
      </c>
      <c r="I1609" s="210"/>
      <c r="J1609" s="206"/>
      <c r="K1609" s="206"/>
      <c r="L1609" s="211"/>
      <c r="M1609" s="212"/>
      <c r="N1609" s="213"/>
      <c r="O1609" s="213"/>
      <c r="P1609" s="213"/>
      <c r="Q1609" s="213"/>
      <c r="R1609" s="213"/>
      <c r="S1609" s="213"/>
      <c r="T1609" s="214"/>
      <c r="AT1609" s="215" t="s">
        <v>159</v>
      </c>
      <c r="AU1609" s="215" t="s">
        <v>87</v>
      </c>
      <c r="AV1609" s="14" t="s">
        <v>87</v>
      </c>
      <c r="AW1609" s="14" t="s">
        <v>37</v>
      </c>
      <c r="AX1609" s="14" t="s">
        <v>77</v>
      </c>
      <c r="AY1609" s="215" t="s">
        <v>144</v>
      </c>
    </row>
    <row r="1610" spans="2:51" s="14" customFormat="1" ht="11.25">
      <c r="B1610" s="205"/>
      <c r="C1610" s="206"/>
      <c r="D1610" s="196" t="s">
        <v>159</v>
      </c>
      <c r="E1610" s="207" t="s">
        <v>19</v>
      </c>
      <c r="F1610" s="208" t="s">
        <v>455</v>
      </c>
      <c r="G1610" s="206"/>
      <c r="H1610" s="209">
        <v>3.8</v>
      </c>
      <c r="I1610" s="210"/>
      <c r="J1610" s="206"/>
      <c r="K1610" s="206"/>
      <c r="L1610" s="211"/>
      <c r="M1610" s="212"/>
      <c r="N1610" s="213"/>
      <c r="O1610" s="213"/>
      <c r="P1610" s="213"/>
      <c r="Q1610" s="213"/>
      <c r="R1610" s="213"/>
      <c r="S1610" s="213"/>
      <c r="T1610" s="214"/>
      <c r="AT1610" s="215" t="s">
        <v>159</v>
      </c>
      <c r="AU1610" s="215" t="s">
        <v>87</v>
      </c>
      <c r="AV1610" s="14" t="s">
        <v>87</v>
      </c>
      <c r="AW1610" s="14" t="s">
        <v>37</v>
      </c>
      <c r="AX1610" s="14" t="s">
        <v>77</v>
      </c>
      <c r="AY1610" s="215" t="s">
        <v>144</v>
      </c>
    </row>
    <row r="1611" spans="2:51" s="14" customFormat="1" ht="11.25">
      <c r="B1611" s="205"/>
      <c r="C1611" s="206"/>
      <c r="D1611" s="196" t="s">
        <v>159</v>
      </c>
      <c r="E1611" s="207" t="s">
        <v>19</v>
      </c>
      <c r="F1611" s="208" t="s">
        <v>456</v>
      </c>
      <c r="G1611" s="206"/>
      <c r="H1611" s="209">
        <v>4.84</v>
      </c>
      <c r="I1611" s="210"/>
      <c r="J1611" s="206"/>
      <c r="K1611" s="206"/>
      <c r="L1611" s="211"/>
      <c r="M1611" s="212"/>
      <c r="N1611" s="213"/>
      <c r="O1611" s="213"/>
      <c r="P1611" s="213"/>
      <c r="Q1611" s="213"/>
      <c r="R1611" s="213"/>
      <c r="S1611" s="213"/>
      <c r="T1611" s="214"/>
      <c r="AT1611" s="215" t="s">
        <v>159</v>
      </c>
      <c r="AU1611" s="215" t="s">
        <v>87</v>
      </c>
      <c r="AV1611" s="14" t="s">
        <v>87</v>
      </c>
      <c r="AW1611" s="14" t="s">
        <v>37</v>
      </c>
      <c r="AX1611" s="14" t="s">
        <v>77</v>
      </c>
      <c r="AY1611" s="215" t="s">
        <v>144</v>
      </c>
    </row>
    <row r="1612" spans="2:51" s="14" customFormat="1" ht="11.25">
      <c r="B1612" s="205"/>
      <c r="C1612" s="206"/>
      <c r="D1612" s="196" t="s">
        <v>159</v>
      </c>
      <c r="E1612" s="207" t="s">
        <v>19</v>
      </c>
      <c r="F1612" s="208" t="s">
        <v>457</v>
      </c>
      <c r="G1612" s="206"/>
      <c r="H1612" s="209">
        <v>3.8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159</v>
      </c>
      <c r="AU1612" s="215" t="s">
        <v>87</v>
      </c>
      <c r="AV1612" s="14" t="s">
        <v>87</v>
      </c>
      <c r="AW1612" s="14" t="s">
        <v>37</v>
      </c>
      <c r="AX1612" s="14" t="s">
        <v>77</v>
      </c>
      <c r="AY1612" s="215" t="s">
        <v>144</v>
      </c>
    </row>
    <row r="1613" spans="2:51" s="14" customFormat="1" ht="11.25">
      <c r="B1613" s="205"/>
      <c r="C1613" s="206"/>
      <c r="D1613" s="196" t="s">
        <v>159</v>
      </c>
      <c r="E1613" s="207" t="s">
        <v>19</v>
      </c>
      <c r="F1613" s="208" t="s">
        <v>458</v>
      </c>
      <c r="G1613" s="206"/>
      <c r="H1613" s="209">
        <v>3.71</v>
      </c>
      <c r="I1613" s="210"/>
      <c r="J1613" s="206"/>
      <c r="K1613" s="206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159</v>
      </c>
      <c r="AU1613" s="215" t="s">
        <v>87</v>
      </c>
      <c r="AV1613" s="14" t="s">
        <v>87</v>
      </c>
      <c r="AW1613" s="14" t="s">
        <v>37</v>
      </c>
      <c r="AX1613" s="14" t="s">
        <v>77</v>
      </c>
      <c r="AY1613" s="215" t="s">
        <v>144</v>
      </c>
    </row>
    <row r="1614" spans="2:51" s="14" customFormat="1" ht="11.25">
      <c r="B1614" s="205"/>
      <c r="C1614" s="206"/>
      <c r="D1614" s="196" t="s">
        <v>159</v>
      </c>
      <c r="E1614" s="207" t="s">
        <v>19</v>
      </c>
      <c r="F1614" s="208" t="s">
        <v>459</v>
      </c>
      <c r="G1614" s="206"/>
      <c r="H1614" s="209">
        <v>2.89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159</v>
      </c>
      <c r="AU1614" s="215" t="s">
        <v>87</v>
      </c>
      <c r="AV1614" s="14" t="s">
        <v>87</v>
      </c>
      <c r="AW1614" s="14" t="s">
        <v>37</v>
      </c>
      <c r="AX1614" s="14" t="s">
        <v>77</v>
      </c>
      <c r="AY1614" s="215" t="s">
        <v>144</v>
      </c>
    </row>
    <row r="1615" spans="2:51" s="14" customFormat="1" ht="11.25">
      <c r="B1615" s="205"/>
      <c r="C1615" s="206"/>
      <c r="D1615" s="196" t="s">
        <v>159</v>
      </c>
      <c r="E1615" s="207" t="s">
        <v>19</v>
      </c>
      <c r="F1615" s="208" t="s">
        <v>460</v>
      </c>
      <c r="G1615" s="206"/>
      <c r="H1615" s="209">
        <v>3.49</v>
      </c>
      <c r="I1615" s="210"/>
      <c r="J1615" s="206"/>
      <c r="K1615" s="206"/>
      <c r="L1615" s="211"/>
      <c r="M1615" s="212"/>
      <c r="N1615" s="213"/>
      <c r="O1615" s="213"/>
      <c r="P1615" s="213"/>
      <c r="Q1615" s="213"/>
      <c r="R1615" s="213"/>
      <c r="S1615" s="213"/>
      <c r="T1615" s="214"/>
      <c r="AT1615" s="215" t="s">
        <v>159</v>
      </c>
      <c r="AU1615" s="215" t="s">
        <v>87</v>
      </c>
      <c r="AV1615" s="14" t="s">
        <v>87</v>
      </c>
      <c r="AW1615" s="14" t="s">
        <v>37</v>
      </c>
      <c r="AX1615" s="14" t="s">
        <v>77</v>
      </c>
      <c r="AY1615" s="215" t="s">
        <v>144</v>
      </c>
    </row>
    <row r="1616" spans="2:51" s="14" customFormat="1" ht="11.25">
      <c r="B1616" s="205"/>
      <c r="C1616" s="206"/>
      <c r="D1616" s="196" t="s">
        <v>159</v>
      </c>
      <c r="E1616" s="207" t="s">
        <v>19</v>
      </c>
      <c r="F1616" s="208" t="s">
        <v>461</v>
      </c>
      <c r="G1616" s="206"/>
      <c r="H1616" s="209">
        <v>4.62</v>
      </c>
      <c r="I1616" s="210"/>
      <c r="J1616" s="206"/>
      <c r="K1616" s="206"/>
      <c r="L1616" s="211"/>
      <c r="M1616" s="212"/>
      <c r="N1616" s="213"/>
      <c r="O1616" s="213"/>
      <c r="P1616" s="213"/>
      <c r="Q1616" s="213"/>
      <c r="R1616" s="213"/>
      <c r="S1616" s="213"/>
      <c r="T1616" s="214"/>
      <c r="AT1616" s="215" t="s">
        <v>159</v>
      </c>
      <c r="AU1616" s="215" t="s">
        <v>87</v>
      </c>
      <c r="AV1616" s="14" t="s">
        <v>87</v>
      </c>
      <c r="AW1616" s="14" t="s">
        <v>37</v>
      </c>
      <c r="AX1616" s="14" t="s">
        <v>77</v>
      </c>
      <c r="AY1616" s="215" t="s">
        <v>144</v>
      </c>
    </row>
    <row r="1617" spans="2:51" s="14" customFormat="1" ht="11.25">
      <c r="B1617" s="205"/>
      <c r="C1617" s="206"/>
      <c r="D1617" s="196" t="s">
        <v>159</v>
      </c>
      <c r="E1617" s="207" t="s">
        <v>19</v>
      </c>
      <c r="F1617" s="208" t="s">
        <v>462</v>
      </c>
      <c r="G1617" s="206"/>
      <c r="H1617" s="209">
        <v>3.41</v>
      </c>
      <c r="I1617" s="210"/>
      <c r="J1617" s="206"/>
      <c r="K1617" s="206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159</v>
      </c>
      <c r="AU1617" s="215" t="s">
        <v>87</v>
      </c>
      <c r="AV1617" s="14" t="s">
        <v>87</v>
      </c>
      <c r="AW1617" s="14" t="s">
        <v>37</v>
      </c>
      <c r="AX1617" s="14" t="s">
        <v>77</v>
      </c>
      <c r="AY1617" s="215" t="s">
        <v>144</v>
      </c>
    </row>
    <row r="1618" spans="2:51" s="14" customFormat="1" ht="11.25">
      <c r="B1618" s="205"/>
      <c r="C1618" s="206"/>
      <c r="D1618" s="196" t="s">
        <v>159</v>
      </c>
      <c r="E1618" s="207" t="s">
        <v>19</v>
      </c>
      <c r="F1618" s="208" t="s">
        <v>463</v>
      </c>
      <c r="G1618" s="206"/>
      <c r="H1618" s="209">
        <v>3.48</v>
      </c>
      <c r="I1618" s="210"/>
      <c r="J1618" s="206"/>
      <c r="K1618" s="206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159</v>
      </c>
      <c r="AU1618" s="215" t="s">
        <v>87</v>
      </c>
      <c r="AV1618" s="14" t="s">
        <v>87</v>
      </c>
      <c r="AW1618" s="14" t="s">
        <v>37</v>
      </c>
      <c r="AX1618" s="14" t="s">
        <v>77</v>
      </c>
      <c r="AY1618" s="215" t="s">
        <v>144</v>
      </c>
    </row>
    <row r="1619" spans="2:51" s="15" customFormat="1" ht="11.25">
      <c r="B1619" s="216"/>
      <c r="C1619" s="217"/>
      <c r="D1619" s="196" t="s">
        <v>159</v>
      </c>
      <c r="E1619" s="218" t="s">
        <v>19</v>
      </c>
      <c r="F1619" s="219" t="s">
        <v>165</v>
      </c>
      <c r="G1619" s="217"/>
      <c r="H1619" s="220">
        <v>74.83</v>
      </c>
      <c r="I1619" s="221"/>
      <c r="J1619" s="217"/>
      <c r="K1619" s="217"/>
      <c r="L1619" s="222"/>
      <c r="M1619" s="223"/>
      <c r="N1619" s="224"/>
      <c r="O1619" s="224"/>
      <c r="P1619" s="224"/>
      <c r="Q1619" s="224"/>
      <c r="R1619" s="224"/>
      <c r="S1619" s="224"/>
      <c r="T1619" s="225"/>
      <c r="AT1619" s="226" t="s">
        <v>159</v>
      </c>
      <c r="AU1619" s="226" t="s">
        <v>87</v>
      </c>
      <c r="AV1619" s="15" t="s">
        <v>155</v>
      </c>
      <c r="AW1619" s="15" t="s">
        <v>37</v>
      </c>
      <c r="AX1619" s="15" t="s">
        <v>77</v>
      </c>
      <c r="AY1619" s="226" t="s">
        <v>144</v>
      </c>
    </row>
    <row r="1620" spans="2:51" s="13" customFormat="1" ht="11.25">
      <c r="B1620" s="194"/>
      <c r="C1620" s="195"/>
      <c r="D1620" s="196" t="s">
        <v>159</v>
      </c>
      <c r="E1620" s="197" t="s">
        <v>19</v>
      </c>
      <c r="F1620" s="198" t="s">
        <v>229</v>
      </c>
      <c r="G1620" s="195"/>
      <c r="H1620" s="197" t="s">
        <v>19</v>
      </c>
      <c r="I1620" s="199"/>
      <c r="J1620" s="195"/>
      <c r="K1620" s="195"/>
      <c r="L1620" s="200"/>
      <c r="M1620" s="201"/>
      <c r="N1620" s="202"/>
      <c r="O1620" s="202"/>
      <c r="P1620" s="202"/>
      <c r="Q1620" s="202"/>
      <c r="R1620" s="202"/>
      <c r="S1620" s="202"/>
      <c r="T1620" s="203"/>
      <c r="AT1620" s="204" t="s">
        <v>159</v>
      </c>
      <c r="AU1620" s="204" t="s">
        <v>87</v>
      </c>
      <c r="AV1620" s="13" t="s">
        <v>85</v>
      </c>
      <c r="AW1620" s="13" t="s">
        <v>37</v>
      </c>
      <c r="AX1620" s="13" t="s">
        <v>77</v>
      </c>
      <c r="AY1620" s="204" t="s">
        <v>144</v>
      </c>
    </row>
    <row r="1621" spans="2:51" s="14" customFormat="1" ht="11.25">
      <c r="B1621" s="205"/>
      <c r="C1621" s="206"/>
      <c r="D1621" s="196" t="s">
        <v>159</v>
      </c>
      <c r="E1621" s="207" t="s">
        <v>19</v>
      </c>
      <c r="F1621" s="208" t="s">
        <v>464</v>
      </c>
      <c r="G1621" s="206"/>
      <c r="H1621" s="209">
        <v>2.06</v>
      </c>
      <c r="I1621" s="210"/>
      <c r="J1621" s="206"/>
      <c r="K1621" s="206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159</v>
      </c>
      <c r="AU1621" s="215" t="s">
        <v>87</v>
      </c>
      <c r="AV1621" s="14" t="s">
        <v>87</v>
      </c>
      <c r="AW1621" s="14" t="s">
        <v>37</v>
      </c>
      <c r="AX1621" s="14" t="s">
        <v>77</v>
      </c>
      <c r="AY1621" s="215" t="s">
        <v>144</v>
      </c>
    </row>
    <row r="1622" spans="2:51" s="14" customFormat="1" ht="11.25">
      <c r="B1622" s="205"/>
      <c r="C1622" s="206"/>
      <c r="D1622" s="196" t="s">
        <v>159</v>
      </c>
      <c r="E1622" s="207" t="s">
        <v>19</v>
      </c>
      <c r="F1622" s="208" t="s">
        <v>465</v>
      </c>
      <c r="G1622" s="206"/>
      <c r="H1622" s="209">
        <v>3.46</v>
      </c>
      <c r="I1622" s="210"/>
      <c r="J1622" s="206"/>
      <c r="K1622" s="206"/>
      <c r="L1622" s="211"/>
      <c r="M1622" s="212"/>
      <c r="N1622" s="213"/>
      <c r="O1622" s="213"/>
      <c r="P1622" s="213"/>
      <c r="Q1622" s="213"/>
      <c r="R1622" s="213"/>
      <c r="S1622" s="213"/>
      <c r="T1622" s="214"/>
      <c r="AT1622" s="215" t="s">
        <v>159</v>
      </c>
      <c r="AU1622" s="215" t="s">
        <v>87</v>
      </c>
      <c r="AV1622" s="14" t="s">
        <v>87</v>
      </c>
      <c r="AW1622" s="14" t="s">
        <v>37</v>
      </c>
      <c r="AX1622" s="14" t="s">
        <v>77</v>
      </c>
      <c r="AY1622" s="215" t="s">
        <v>144</v>
      </c>
    </row>
    <row r="1623" spans="2:51" s="14" customFormat="1" ht="11.25">
      <c r="B1623" s="205"/>
      <c r="C1623" s="206"/>
      <c r="D1623" s="196" t="s">
        <v>159</v>
      </c>
      <c r="E1623" s="207" t="s">
        <v>19</v>
      </c>
      <c r="F1623" s="208" t="s">
        <v>466</v>
      </c>
      <c r="G1623" s="206"/>
      <c r="H1623" s="209">
        <v>2.44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159</v>
      </c>
      <c r="AU1623" s="215" t="s">
        <v>87</v>
      </c>
      <c r="AV1623" s="14" t="s">
        <v>87</v>
      </c>
      <c r="AW1623" s="14" t="s">
        <v>37</v>
      </c>
      <c r="AX1623" s="14" t="s">
        <v>77</v>
      </c>
      <c r="AY1623" s="215" t="s">
        <v>144</v>
      </c>
    </row>
    <row r="1624" spans="2:51" s="14" customFormat="1" ht="11.25">
      <c r="B1624" s="205"/>
      <c r="C1624" s="206"/>
      <c r="D1624" s="196" t="s">
        <v>159</v>
      </c>
      <c r="E1624" s="207" t="s">
        <v>19</v>
      </c>
      <c r="F1624" s="208" t="s">
        <v>467</v>
      </c>
      <c r="G1624" s="206"/>
      <c r="H1624" s="209">
        <v>3.62</v>
      </c>
      <c r="I1624" s="210"/>
      <c r="J1624" s="206"/>
      <c r="K1624" s="206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159</v>
      </c>
      <c r="AU1624" s="215" t="s">
        <v>87</v>
      </c>
      <c r="AV1624" s="14" t="s">
        <v>87</v>
      </c>
      <c r="AW1624" s="14" t="s">
        <v>37</v>
      </c>
      <c r="AX1624" s="14" t="s">
        <v>77</v>
      </c>
      <c r="AY1624" s="215" t="s">
        <v>144</v>
      </c>
    </row>
    <row r="1625" spans="2:51" s="14" customFormat="1" ht="11.25">
      <c r="B1625" s="205"/>
      <c r="C1625" s="206"/>
      <c r="D1625" s="196" t="s">
        <v>159</v>
      </c>
      <c r="E1625" s="207" t="s">
        <v>19</v>
      </c>
      <c r="F1625" s="208" t="s">
        <v>468</v>
      </c>
      <c r="G1625" s="206"/>
      <c r="H1625" s="209">
        <v>3.2</v>
      </c>
      <c r="I1625" s="210"/>
      <c r="J1625" s="206"/>
      <c r="K1625" s="206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159</v>
      </c>
      <c r="AU1625" s="215" t="s">
        <v>87</v>
      </c>
      <c r="AV1625" s="14" t="s">
        <v>87</v>
      </c>
      <c r="AW1625" s="14" t="s">
        <v>37</v>
      </c>
      <c r="AX1625" s="14" t="s">
        <v>77</v>
      </c>
      <c r="AY1625" s="215" t="s">
        <v>144</v>
      </c>
    </row>
    <row r="1626" spans="2:51" s="14" customFormat="1" ht="11.25">
      <c r="B1626" s="205"/>
      <c r="C1626" s="206"/>
      <c r="D1626" s="196" t="s">
        <v>159</v>
      </c>
      <c r="E1626" s="207" t="s">
        <v>19</v>
      </c>
      <c r="F1626" s="208" t="s">
        <v>469</v>
      </c>
      <c r="G1626" s="206"/>
      <c r="H1626" s="209">
        <v>3.84</v>
      </c>
      <c r="I1626" s="210"/>
      <c r="J1626" s="206"/>
      <c r="K1626" s="206"/>
      <c r="L1626" s="211"/>
      <c r="M1626" s="212"/>
      <c r="N1626" s="213"/>
      <c r="O1626" s="213"/>
      <c r="P1626" s="213"/>
      <c r="Q1626" s="213"/>
      <c r="R1626" s="213"/>
      <c r="S1626" s="213"/>
      <c r="T1626" s="214"/>
      <c r="AT1626" s="215" t="s">
        <v>159</v>
      </c>
      <c r="AU1626" s="215" t="s">
        <v>87</v>
      </c>
      <c r="AV1626" s="14" t="s">
        <v>87</v>
      </c>
      <c r="AW1626" s="14" t="s">
        <v>37</v>
      </c>
      <c r="AX1626" s="14" t="s">
        <v>77</v>
      </c>
      <c r="AY1626" s="215" t="s">
        <v>144</v>
      </c>
    </row>
    <row r="1627" spans="2:51" s="14" customFormat="1" ht="11.25">
      <c r="B1627" s="205"/>
      <c r="C1627" s="206"/>
      <c r="D1627" s="196" t="s">
        <v>159</v>
      </c>
      <c r="E1627" s="207" t="s">
        <v>19</v>
      </c>
      <c r="F1627" s="208" t="s">
        <v>470</v>
      </c>
      <c r="G1627" s="206"/>
      <c r="H1627" s="209">
        <v>3.79</v>
      </c>
      <c r="I1627" s="210"/>
      <c r="J1627" s="206"/>
      <c r="K1627" s="206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159</v>
      </c>
      <c r="AU1627" s="215" t="s">
        <v>87</v>
      </c>
      <c r="AV1627" s="14" t="s">
        <v>87</v>
      </c>
      <c r="AW1627" s="14" t="s">
        <v>37</v>
      </c>
      <c r="AX1627" s="14" t="s">
        <v>77</v>
      </c>
      <c r="AY1627" s="215" t="s">
        <v>144</v>
      </c>
    </row>
    <row r="1628" spans="2:51" s="14" customFormat="1" ht="11.25">
      <c r="B1628" s="205"/>
      <c r="C1628" s="206"/>
      <c r="D1628" s="196" t="s">
        <v>159</v>
      </c>
      <c r="E1628" s="207" t="s">
        <v>19</v>
      </c>
      <c r="F1628" s="208" t="s">
        <v>471</v>
      </c>
      <c r="G1628" s="206"/>
      <c r="H1628" s="209">
        <v>3.22</v>
      </c>
      <c r="I1628" s="210"/>
      <c r="J1628" s="206"/>
      <c r="K1628" s="206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159</v>
      </c>
      <c r="AU1628" s="215" t="s">
        <v>87</v>
      </c>
      <c r="AV1628" s="14" t="s">
        <v>87</v>
      </c>
      <c r="AW1628" s="14" t="s">
        <v>37</v>
      </c>
      <c r="AX1628" s="14" t="s">
        <v>77</v>
      </c>
      <c r="AY1628" s="215" t="s">
        <v>144</v>
      </c>
    </row>
    <row r="1629" spans="2:51" s="14" customFormat="1" ht="11.25">
      <c r="B1629" s="205"/>
      <c r="C1629" s="206"/>
      <c r="D1629" s="196" t="s">
        <v>159</v>
      </c>
      <c r="E1629" s="207" t="s">
        <v>19</v>
      </c>
      <c r="F1629" s="208" t="s">
        <v>472</v>
      </c>
      <c r="G1629" s="206"/>
      <c r="H1629" s="209">
        <v>4.8499999999999996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159</v>
      </c>
      <c r="AU1629" s="215" t="s">
        <v>87</v>
      </c>
      <c r="AV1629" s="14" t="s">
        <v>87</v>
      </c>
      <c r="AW1629" s="14" t="s">
        <v>37</v>
      </c>
      <c r="AX1629" s="14" t="s">
        <v>77</v>
      </c>
      <c r="AY1629" s="215" t="s">
        <v>144</v>
      </c>
    </row>
    <row r="1630" spans="2:51" s="14" customFormat="1" ht="11.25">
      <c r="B1630" s="205"/>
      <c r="C1630" s="206"/>
      <c r="D1630" s="196" t="s">
        <v>159</v>
      </c>
      <c r="E1630" s="207" t="s">
        <v>19</v>
      </c>
      <c r="F1630" s="208" t="s">
        <v>473</v>
      </c>
      <c r="G1630" s="206"/>
      <c r="H1630" s="209">
        <v>3.93</v>
      </c>
      <c r="I1630" s="210"/>
      <c r="J1630" s="206"/>
      <c r="K1630" s="206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159</v>
      </c>
      <c r="AU1630" s="215" t="s">
        <v>87</v>
      </c>
      <c r="AV1630" s="14" t="s">
        <v>87</v>
      </c>
      <c r="AW1630" s="14" t="s">
        <v>37</v>
      </c>
      <c r="AX1630" s="14" t="s">
        <v>77</v>
      </c>
      <c r="AY1630" s="215" t="s">
        <v>144</v>
      </c>
    </row>
    <row r="1631" spans="2:51" s="14" customFormat="1" ht="11.25">
      <c r="B1631" s="205"/>
      <c r="C1631" s="206"/>
      <c r="D1631" s="196" t="s">
        <v>159</v>
      </c>
      <c r="E1631" s="207" t="s">
        <v>19</v>
      </c>
      <c r="F1631" s="208" t="s">
        <v>474</v>
      </c>
      <c r="G1631" s="206"/>
      <c r="H1631" s="209">
        <v>4.0599999999999996</v>
      </c>
      <c r="I1631" s="210"/>
      <c r="J1631" s="206"/>
      <c r="K1631" s="206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159</v>
      </c>
      <c r="AU1631" s="215" t="s">
        <v>87</v>
      </c>
      <c r="AV1631" s="14" t="s">
        <v>87</v>
      </c>
      <c r="AW1631" s="14" t="s">
        <v>37</v>
      </c>
      <c r="AX1631" s="14" t="s">
        <v>77</v>
      </c>
      <c r="AY1631" s="215" t="s">
        <v>144</v>
      </c>
    </row>
    <row r="1632" spans="2:51" s="14" customFormat="1" ht="11.25">
      <c r="B1632" s="205"/>
      <c r="C1632" s="206"/>
      <c r="D1632" s="196" t="s">
        <v>159</v>
      </c>
      <c r="E1632" s="207" t="s">
        <v>19</v>
      </c>
      <c r="F1632" s="208" t="s">
        <v>475</v>
      </c>
      <c r="G1632" s="206"/>
      <c r="H1632" s="209">
        <v>3.8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159</v>
      </c>
      <c r="AU1632" s="215" t="s">
        <v>87</v>
      </c>
      <c r="AV1632" s="14" t="s">
        <v>87</v>
      </c>
      <c r="AW1632" s="14" t="s">
        <v>37</v>
      </c>
      <c r="AX1632" s="14" t="s">
        <v>77</v>
      </c>
      <c r="AY1632" s="215" t="s">
        <v>144</v>
      </c>
    </row>
    <row r="1633" spans="2:51" s="14" customFormat="1" ht="11.25">
      <c r="B1633" s="205"/>
      <c r="C1633" s="206"/>
      <c r="D1633" s="196" t="s">
        <v>159</v>
      </c>
      <c r="E1633" s="207" t="s">
        <v>19</v>
      </c>
      <c r="F1633" s="208" t="s">
        <v>476</v>
      </c>
      <c r="G1633" s="206"/>
      <c r="H1633" s="209">
        <v>4.04</v>
      </c>
      <c r="I1633" s="210"/>
      <c r="J1633" s="206"/>
      <c r="K1633" s="206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159</v>
      </c>
      <c r="AU1633" s="215" t="s">
        <v>87</v>
      </c>
      <c r="AV1633" s="14" t="s">
        <v>87</v>
      </c>
      <c r="AW1633" s="14" t="s">
        <v>37</v>
      </c>
      <c r="AX1633" s="14" t="s">
        <v>77</v>
      </c>
      <c r="AY1633" s="215" t="s">
        <v>144</v>
      </c>
    </row>
    <row r="1634" spans="2:51" s="14" customFormat="1" ht="11.25">
      <c r="B1634" s="205"/>
      <c r="C1634" s="206"/>
      <c r="D1634" s="196" t="s">
        <v>159</v>
      </c>
      <c r="E1634" s="207" t="s">
        <v>19</v>
      </c>
      <c r="F1634" s="208" t="s">
        <v>477</v>
      </c>
      <c r="G1634" s="206"/>
      <c r="H1634" s="209">
        <v>3.8</v>
      </c>
      <c r="I1634" s="210"/>
      <c r="J1634" s="206"/>
      <c r="K1634" s="206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159</v>
      </c>
      <c r="AU1634" s="215" t="s">
        <v>87</v>
      </c>
      <c r="AV1634" s="14" t="s">
        <v>87</v>
      </c>
      <c r="AW1634" s="14" t="s">
        <v>37</v>
      </c>
      <c r="AX1634" s="14" t="s">
        <v>77</v>
      </c>
      <c r="AY1634" s="215" t="s">
        <v>144</v>
      </c>
    </row>
    <row r="1635" spans="2:51" s="14" customFormat="1" ht="11.25">
      <c r="B1635" s="205"/>
      <c r="C1635" s="206"/>
      <c r="D1635" s="196" t="s">
        <v>159</v>
      </c>
      <c r="E1635" s="207" t="s">
        <v>19</v>
      </c>
      <c r="F1635" s="208" t="s">
        <v>478</v>
      </c>
      <c r="G1635" s="206"/>
      <c r="H1635" s="209">
        <v>4.84</v>
      </c>
      <c r="I1635" s="210"/>
      <c r="J1635" s="206"/>
      <c r="K1635" s="206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159</v>
      </c>
      <c r="AU1635" s="215" t="s">
        <v>87</v>
      </c>
      <c r="AV1635" s="14" t="s">
        <v>87</v>
      </c>
      <c r="AW1635" s="14" t="s">
        <v>37</v>
      </c>
      <c r="AX1635" s="14" t="s">
        <v>77</v>
      </c>
      <c r="AY1635" s="215" t="s">
        <v>144</v>
      </c>
    </row>
    <row r="1636" spans="2:51" s="14" customFormat="1" ht="11.25">
      <c r="B1636" s="205"/>
      <c r="C1636" s="206"/>
      <c r="D1636" s="196" t="s">
        <v>159</v>
      </c>
      <c r="E1636" s="207" t="s">
        <v>19</v>
      </c>
      <c r="F1636" s="208" t="s">
        <v>479</v>
      </c>
      <c r="G1636" s="206"/>
      <c r="H1636" s="209">
        <v>3.8</v>
      </c>
      <c r="I1636" s="210"/>
      <c r="J1636" s="206"/>
      <c r="K1636" s="206"/>
      <c r="L1636" s="211"/>
      <c r="M1636" s="212"/>
      <c r="N1636" s="213"/>
      <c r="O1636" s="213"/>
      <c r="P1636" s="213"/>
      <c r="Q1636" s="213"/>
      <c r="R1636" s="213"/>
      <c r="S1636" s="213"/>
      <c r="T1636" s="214"/>
      <c r="AT1636" s="215" t="s">
        <v>159</v>
      </c>
      <c r="AU1636" s="215" t="s">
        <v>87</v>
      </c>
      <c r="AV1636" s="14" t="s">
        <v>87</v>
      </c>
      <c r="AW1636" s="14" t="s">
        <v>37</v>
      </c>
      <c r="AX1636" s="14" t="s">
        <v>77</v>
      </c>
      <c r="AY1636" s="215" t="s">
        <v>144</v>
      </c>
    </row>
    <row r="1637" spans="2:51" s="14" customFormat="1" ht="11.25">
      <c r="B1637" s="205"/>
      <c r="C1637" s="206"/>
      <c r="D1637" s="196" t="s">
        <v>159</v>
      </c>
      <c r="E1637" s="207" t="s">
        <v>19</v>
      </c>
      <c r="F1637" s="208" t="s">
        <v>480</v>
      </c>
      <c r="G1637" s="206"/>
      <c r="H1637" s="209">
        <v>3.71</v>
      </c>
      <c r="I1637" s="210"/>
      <c r="J1637" s="206"/>
      <c r="K1637" s="206"/>
      <c r="L1637" s="211"/>
      <c r="M1637" s="212"/>
      <c r="N1637" s="213"/>
      <c r="O1637" s="213"/>
      <c r="P1637" s="213"/>
      <c r="Q1637" s="213"/>
      <c r="R1637" s="213"/>
      <c r="S1637" s="213"/>
      <c r="T1637" s="214"/>
      <c r="AT1637" s="215" t="s">
        <v>159</v>
      </c>
      <c r="AU1637" s="215" t="s">
        <v>87</v>
      </c>
      <c r="AV1637" s="14" t="s">
        <v>87</v>
      </c>
      <c r="AW1637" s="14" t="s">
        <v>37</v>
      </c>
      <c r="AX1637" s="14" t="s">
        <v>77</v>
      </c>
      <c r="AY1637" s="215" t="s">
        <v>144</v>
      </c>
    </row>
    <row r="1638" spans="2:51" s="14" customFormat="1" ht="11.25">
      <c r="B1638" s="205"/>
      <c r="C1638" s="206"/>
      <c r="D1638" s="196" t="s">
        <v>159</v>
      </c>
      <c r="E1638" s="207" t="s">
        <v>19</v>
      </c>
      <c r="F1638" s="208" t="s">
        <v>481</v>
      </c>
      <c r="G1638" s="206"/>
      <c r="H1638" s="209">
        <v>2.89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159</v>
      </c>
      <c r="AU1638" s="215" t="s">
        <v>87</v>
      </c>
      <c r="AV1638" s="14" t="s">
        <v>87</v>
      </c>
      <c r="AW1638" s="14" t="s">
        <v>37</v>
      </c>
      <c r="AX1638" s="14" t="s">
        <v>77</v>
      </c>
      <c r="AY1638" s="215" t="s">
        <v>144</v>
      </c>
    </row>
    <row r="1639" spans="2:51" s="14" customFormat="1" ht="11.25">
      <c r="B1639" s="205"/>
      <c r="C1639" s="206"/>
      <c r="D1639" s="196" t="s">
        <v>159</v>
      </c>
      <c r="E1639" s="207" t="s">
        <v>19</v>
      </c>
      <c r="F1639" s="208" t="s">
        <v>482</v>
      </c>
      <c r="G1639" s="206"/>
      <c r="H1639" s="209">
        <v>3.49</v>
      </c>
      <c r="I1639" s="210"/>
      <c r="J1639" s="206"/>
      <c r="K1639" s="206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159</v>
      </c>
      <c r="AU1639" s="215" t="s">
        <v>87</v>
      </c>
      <c r="AV1639" s="14" t="s">
        <v>87</v>
      </c>
      <c r="AW1639" s="14" t="s">
        <v>37</v>
      </c>
      <c r="AX1639" s="14" t="s">
        <v>77</v>
      </c>
      <c r="AY1639" s="215" t="s">
        <v>144</v>
      </c>
    </row>
    <row r="1640" spans="2:51" s="14" customFormat="1" ht="11.25">
      <c r="B1640" s="205"/>
      <c r="C1640" s="206"/>
      <c r="D1640" s="196" t="s">
        <v>159</v>
      </c>
      <c r="E1640" s="207" t="s">
        <v>19</v>
      </c>
      <c r="F1640" s="208" t="s">
        <v>483</v>
      </c>
      <c r="G1640" s="206"/>
      <c r="H1640" s="209">
        <v>4.62</v>
      </c>
      <c r="I1640" s="210"/>
      <c r="J1640" s="206"/>
      <c r="K1640" s="206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159</v>
      </c>
      <c r="AU1640" s="215" t="s">
        <v>87</v>
      </c>
      <c r="AV1640" s="14" t="s">
        <v>87</v>
      </c>
      <c r="AW1640" s="14" t="s">
        <v>37</v>
      </c>
      <c r="AX1640" s="14" t="s">
        <v>77</v>
      </c>
      <c r="AY1640" s="215" t="s">
        <v>144</v>
      </c>
    </row>
    <row r="1641" spans="2:51" s="14" customFormat="1" ht="11.25">
      <c r="B1641" s="205"/>
      <c r="C1641" s="206"/>
      <c r="D1641" s="196" t="s">
        <v>159</v>
      </c>
      <c r="E1641" s="207" t="s">
        <v>19</v>
      </c>
      <c r="F1641" s="208" t="s">
        <v>484</v>
      </c>
      <c r="G1641" s="206"/>
      <c r="H1641" s="209">
        <v>3.41</v>
      </c>
      <c r="I1641" s="210"/>
      <c r="J1641" s="206"/>
      <c r="K1641" s="206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159</v>
      </c>
      <c r="AU1641" s="215" t="s">
        <v>87</v>
      </c>
      <c r="AV1641" s="14" t="s">
        <v>87</v>
      </c>
      <c r="AW1641" s="14" t="s">
        <v>37</v>
      </c>
      <c r="AX1641" s="14" t="s">
        <v>77</v>
      </c>
      <c r="AY1641" s="215" t="s">
        <v>144</v>
      </c>
    </row>
    <row r="1642" spans="2:51" s="14" customFormat="1" ht="11.25">
      <c r="B1642" s="205"/>
      <c r="C1642" s="206"/>
      <c r="D1642" s="196" t="s">
        <v>159</v>
      </c>
      <c r="E1642" s="207" t="s">
        <v>19</v>
      </c>
      <c r="F1642" s="208" t="s">
        <v>485</v>
      </c>
      <c r="G1642" s="206"/>
      <c r="H1642" s="209">
        <v>3.48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159</v>
      </c>
      <c r="AU1642" s="215" t="s">
        <v>87</v>
      </c>
      <c r="AV1642" s="14" t="s">
        <v>87</v>
      </c>
      <c r="AW1642" s="14" t="s">
        <v>37</v>
      </c>
      <c r="AX1642" s="14" t="s">
        <v>77</v>
      </c>
      <c r="AY1642" s="215" t="s">
        <v>144</v>
      </c>
    </row>
    <row r="1643" spans="2:51" s="15" customFormat="1" ht="11.25">
      <c r="B1643" s="216"/>
      <c r="C1643" s="217"/>
      <c r="D1643" s="196" t="s">
        <v>159</v>
      </c>
      <c r="E1643" s="218" t="s">
        <v>19</v>
      </c>
      <c r="F1643" s="219" t="s">
        <v>165</v>
      </c>
      <c r="G1643" s="217"/>
      <c r="H1643" s="220">
        <v>80.34999999999998</v>
      </c>
      <c r="I1643" s="221"/>
      <c r="J1643" s="217"/>
      <c r="K1643" s="217"/>
      <c r="L1643" s="222"/>
      <c r="M1643" s="223"/>
      <c r="N1643" s="224"/>
      <c r="O1643" s="224"/>
      <c r="P1643" s="224"/>
      <c r="Q1643" s="224"/>
      <c r="R1643" s="224"/>
      <c r="S1643" s="224"/>
      <c r="T1643" s="225"/>
      <c r="AT1643" s="226" t="s">
        <v>159</v>
      </c>
      <c r="AU1643" s="226" t="s">
        <v>87</v>
      </c>
      <c r="AV1643" s="15" t="s">
        <v>155</v>
      </c>
      <c r="AW1643" s="15" t="s">
        <v>37</v>
      </c>
      <c r="AX1643" s="15" t="s">
        <v>77</v>
      </c>
      <c r="AY1643" s="226" t="s">
        <v>144</v>
      </c>
    </row>
    <row r="1644" spans="2:51" s="13" customFormat="1" ht="11.25">
      <c r="B1644" s="194"/>
      <c r="C1644" s="195"/>
      <c r="D1644" s="196" t="s">
        <v>159</v>
      </c>
      <c r="E1644" s="197" t="s">
        <v>19</v>
      </c>
      <c r="F1644" s="198" t="s">
        <v>252</v>
      </c>
      <c r="G1644" s="195"/>
      <c r="H1644" s="197" t="s">
        <v>19</v>
      </c>
      <c r="I1644" s="199"/>
      <c r="J1644" s="195"/>
      <c r="K1644" s="195"/>
      <c r="L1644" s="200"/>
      <c r="M1644" s="201"/>
      <c r="N1644" s="202"/>
      <c r="O1644" s="202"/>
      <c r="P1644" s="202"/>
      <c r="Q1644" s="202"/>
      <c r="R1644" s="202"/>
      <c r="S1644" s="202"/>
      <c r="T1644" s="203"/>
      <c r="AT1644" s="204" t="s">
        <v>159</v>
      </c>
      <c r="AU1644" s="204" t="s">
        <v>87</v>
      </c>
      <c r="AV1644" s="13" t="s">
        <v>85</v>
      </c>
      <c r="AW1644" s="13" t="s">
        <v>37</v>
      </c>
      <c r="AX1644" s="13" t="s">
        <v>77</v>
      </c>
      <c r="AY1644" s="204" t="s">
        <v>144</v>
      </c>
    </row>
    <row r="1645" spans="2:51" s="14" customFormat="1" ht="11.25">
      <c r="B1645" s="205"/>
      <c r="C1645" s="206"/>
      <c r="D1645" s="196" t="s">
        <v>159</v>
      </c>
      <c r="E1645" s="207" t="s">
        <v>19</v>
      </c>
      <c r="F1645" s="208" t="s">
        <v>486</v>
      </c>
      <c r="G1645" s="206"/>
      <c r="H1645" s="209">
        <v>2.06</v>
      </c>
      <c r="I1645" s="210"/>
      <c r="J1645" s="206"/>
      <c r="K1645" s="206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159</v>
      </c>
      <c r="AU1645" s="215" t="s">
        <v>87</v>
      </c>
      <c r="AV1645" s="14" t="s">
        <v>87</v>
      </c>
      <c r="AW1645" s="14" t="s">
        <v>37</v>
      </c>
      <c r="AX1645" s="14" t="s">
        <v>77</v>
      </c>
      <c r="AY1645" s="215" t="s">
        <v>144</v>
      </c>
    </row>
    <row r="1646" spans="2:51" s="14" customFormat="1" ht="11.25">
      <c r="B1646" s="205"/>
      <c r="C1646" s="206"/>
      <c r="D1646" s="196" t="s">
        <v>159</v>
      </c>
      <c r="E1646" s="207" t="s">
        <v>19</v>
      </c>
      <c r="F1646" s="208" t="s">
        <v>487</v>
      </c>
      <c r="G1646" s="206"/>
      <c r="H1646" s="209">
        <v>3.46</v>
      </c>
      <c r="I1646" s="210"/>
      <c r="J1646" s="206"/>
      <c r="K1646" s="206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159</v>
      </c>
      <c r="AU1646" s="215" t="s">
        <v>87</v>
      </c>
      <c r="AV1646" s="14" t="s">
        <v>87</v>
      </c>
      <c r="AW1646" s="14" t="s">
        <v>37</v>
      </c>
      <c r="AX1646" s="14" t="s">
        <v>77</v>
      </c>
      <c r="AY1646" s="215" t="s">
        <v>144</v>
      </c>
    </row>
    <row r="1647" spans="2:51" s="14" customFormat="1" ht="11.25">
      <c r="B1647" s="205"/>
      <c r="C1647" s="206"/>
      <c r="D1647" s="196" t="s">
        <v>159</v>
      </c>
      <c r="E1647" s="207" t="s">
        <v>19</v>
      </c>
      <c r="F1647" s="208" t="s">
        <v>488</v>
      </c>
      <c r="G1647" s="206"/>
      <c r="H1647" s="209">
        <v>2.44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159</v>
      </c>
      <c r="AU1647" s="215" t="s">
        <v>87</v>
      </c>
      <c r="AV1647" s="14" t="s">
        <v>87</v>
      </c>
      <c r="AW1647" s="14" t="s">
        <v>37</v>
      </c>
      <c r="AX1647" s="14" t="s">
        <v>77</v>
      </c>
      <c r="AY1647" s="215" t="s">
        <v>144</v>
      </c>
    </row>
    <row r="1648" spans="2:51" s="14" customFormat="1" ht="11.25">
      <c r="B1648" s="205"/>
      <c r="C1648" s="206"/>
      <c r="D1648" s="196" t="s">
        <v>159</v>
      </c>
      <c r="E1648" s="207" t="s">
        <v>19</v>
      </c>
      <c r="F1648" s="208" t="s">
        <v>489</v>
      </c>
      <c r="G1648" s="206"/>
      <c r="H1648" s="209">
        <v>3.62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159</v>
      </c>
      <c r="AU1648" s="215" t="s">
        <v>87</v>
      </c>
      <c r="AV1648" s="14" t="s">
        <v>87</v>
      </c>
      <c r="AW1648" s="14" t="s">
        <v>37</v>
      </c>
      <c r="AX1648" s="14" t="s">
        <v>77</v>
      </c>
      <c r="AY1648" s="215" t="s">
        <v>144</v>
      </c>
    </row>
    <row r="1649" spans="2:51" s="14" customFormat="1" ht="11.25">
      <c r="B1649" s="205"/>
      <c r="C1649" s="206"/>
      <c r="D1649" s="196" t="s">
        <v>159</v>
      </c>
      <c r="E1649" s="207" t="s">
        <v>19</v>
      </c>
      <c r="F1649" s="208" t="s">
        <v>490</v>
      </c>
      <c r="G1649" s="206"/>
      <c r="H1649" s="209">
        <v>3.2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159</v>
      </c>
      <c r="AU1649" s="215" t="s">
        <v>87</v>
      </c>
      <c r="AV1649" s="14" t="s">
        <v>87</v>
      </c>
      <c r="AW1649" s="14" t="s">
        <v>37</v>
      </c>
      <c r="AX1649" s="14" t="s">
        <v>77</v>
      </c>
      <c r="AY1649" s="215" t="s">
        <v>144</v>
      </c>
    </row>
    <row r="1650" spans="2:51" s="14" customFormat="1" ht="11.25">
      <c r="B1650" s="205"/>
      <c r="C1650" s="206"/>
      <c r="D1650" s="196" t="s">
        <v>159</v>
      </c>
      <c r="E1650" s="207" t="s">
        <v>19</v>
      </c>
      <c r="F1650" s="208" t="s">
        <v>491</v>
      </c>
      <c r="G1650" s="206"/>
      <c r="H1650" s="209">
        <v>3.84</v>
      </c>
      <c r="I1650" s="210"/>
      <c r="J1650" s="206"/>
      <c r="K1650" s="206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159</v>
      </c>
      <c r="AU1650" s="215" t="s">
        <v>87</v>
      </c>
      <c r="AV1650" s="14" t="s">
        <v>87</v>
      </c>
      <c r="AW1650" s="14" t="s">
        <v>37</v>
      </c>
      <c r="AX1650" s="14" t="s">
        <v>77</v>
      </c>
      <c r="AY1650" s="215" t="s">
        <v>144</v>
      </c>
    </row>
    <row r="1651" spans="2:51" s="14" customFormat="1" ht="11.25">
      <c r="B1651" s="205"/>
      <c r="C1651" s="206"/>
      <c r="D1651" s="196" t="s">
        <v>159</v>
      </c>
      <c r="E1651" s="207" t="s">
        <v>19</v>
      </c>
      <c r="F1651" s="208" t="s">
        <v>492</v>
      </c>
      <c r="G1651" s="206"/>
      <c r="H1651" s="209">
        <v>3.79</v>
      </c>
      <c r="I1651" s="210"/>
      <c r="J1651" s="206"/>
      <c r="K1651" s="206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159</v>
      </c>
      <c r="AU1651" s="215" t="s">
        <v>87</v>
      </c>
      <c r="AV1651" s="14" t="s">
        <v>87</v>
      </c>
      <c r="AW1651" s="14" t="s">
        <v>37</v>
      </c>
      <c r="AX1651" s="14" t="s">
        <v>77</v>
      </c>
      <c r="AY1651" s="215" t="s">
        <v>144</v>
      </c>
    </row>
    <row r="1652" spans="2:51" s="14" customFormat="1" ht="11.25">
      <c r="B1652" s="205"/>
      <c r="C1652" s="206"/>
      <c r="D1652" s="196" t="s">
        <v>159</v>
      </c>
      <c r="E1652" s="207" t="s">
        <v>19</v>
      </c>
      <c r="F1652" s="208" t="s">
        <v>493</v>
      </c>
      <c r="G1652" s="206"/>
      <c r="H1652" s="209">
        <v>3.22</v>
      </c>
      <c r="I1652" s="210"/>
      <c r="J1652" s="206"/>
      <c r="K1652" s="206"/>
      <c r="L1652" s="211"/>
      <c r="M1652" s="212"/>
      <c r="N1652" s="213"/>
      <c r="O1652" s="213"/>
      <c r="P1652" s="213"/>
      <c r="Q1652" s="213"/>
      <c r="R1652" s="213"/>
      <c r="S1652" s="213"/>
      <c r="T1652" s="214"/>
      <c r="AT1652" s="215" t="s">
        <v>159</v>
      </c>
      <c r="AU1652" s="215" t="s">
        <v>87</v>
      </c>
      <c r="AV1652" s="14" t="s">
        <v>87</v>
      </c>
      <c r="AW1652" s="14" t="s">
        <v>37</v>
      </c>
      <c r="AX1652" s="14" t="s">
        <v>77</v>
      </c>
      <c r="AY1652" s="215" t="s">
        <v>144</v>
      </c>
    </row>
    <row r="1653" spans="2:51" s="14" customFormat="1" ht="11.25">
      <c r="B1653" s="205"/>
      <c r="C1653" s="206"/>
      <c r="D1653" s="196" t="s">
        <v>159</v>
      </c>
      <c r="E1653" s="207" t="s">
        <v>19</v>
      </c>
      <c r="F1653" s="208" t="s">
        <v>494</v>
      </c>
      <c r="G1653" s="206"/>
      <c r="H1653" s="209">
        <v>4.8499999999999996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159</v>
      </c>
      <c r="AU1653" s="215" t="s">
        <v>87</v>
      </c>
      <c r="AV1653" s="14" t="s">
        <v>87</v>
      </c>
      <c r="AW1653" s="14" t="s">
        <v>37</v>
      </c>
      <c r="AX1653" s="14" t="s">
        <v>77</v>
      </c>
      <c r="AY1653" s="215" t="s">
        <v>144</v>
      </c>
    </row>
    <row r="1654" spans="2:51" s="14" customFormat="1" ht="11.25">
      <c r="B1654" s="205"/>
      <c r="C1654" s="206"/>
      <c r="D1654" s="196" t="s">
        <v>159</v>
      </c>
      <c r="E1654" s="207" t="s">
        <v>19</v>
      </c>
      <c r="F1654" s="208" t="s">
        <v>495</v>
      </c>
      <c r="G1654" s="206"/>
      <c r="H1654" s="209">
        <v>3.93</v>
      </c>
      <c r="I1654" s="210"/>
      <c r="J1654" s="206"/>
      <c r="K1654" s="206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159</v>
      </c>
      <c r="AU1654" s="215" t="s">
        <v>87</v>
      </c>
      <c r="AV1654" s="14" t="s">
        <v>87</v>
      </c>
      <c r="AW1654" s="14" t="s">
        <v>37</v>
      </c>
      <c r="AX1654" s="14" t="s">
        <v>77</v>
      </c>
      <c r="AY1654" s="215" t="s">
        <v>144</v>
      </c>
    </row>
    <row r="1655" spans="2:51" s="14" customFormat="1" ht="11.25">
      <c r="B1655" s="205"/>
      <c r="C1655" s="206"/>
      <c r="D1655" s="196" t="s">
        <v>159</v>
      </c>
      <c r="E1655" s="207" t="s">
        <v>19</v>
      </c>
      <c r="F1655" s="208" t="s">
        <v>496</v>
      </c>
      <c r="G1655" s="206"/>
      <c r="H1655" s="209">
        <v>4.0599999999999996</v>
      </c>
      <c r="I1655" s="210"/>
      <c r="J1655" s="206"/>
      <c r="K1655" s="206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159</v>
      </c>
      <c r="AU1655" s="215" t="s">
        <v>87</v>
      </c>
      <c r="AV1655" s="14" t="s">
        <v>87</v>
      </c>
      <c r="AW1655" s="14" t="s">
        <v>37</v>
      </c>
      <c r="AX1655" s="14" t="s">
        <v>77</v>
      </c>
      <c r="AY1655" s="215" t="s">
        <v>144</v>
      </c>
    </row>
    <row r="1656" spans="2:51" s="14" customFormat="1" ht="11.25">
      <c r="B1656" s="205"/>
      <c r="C1656" s="206"/>
      <c r="D1656" s="196" t="s">
        <v>159</v>
      </c>
      <c r="E1656" s="207" t="s">
        <v>19</v>
      </c>
      <c r="F1656" s="208" t="s">
        <v>497</v>
      </c>
      <c r="G1656" s="206"/>
      <c r="H1656" s="209">
        <v>3.8</v>
      </c>
      <c r="I1656" s="210"/>
      <c r="J1656" s="206"/>
      <c r="K1656" s="206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159</v>
      </c>
      <c r="AU1656" s="215" t="s">
        <v>87</v>
      </c>
      <c r="AV1656" s="14" t="s">
        <v>87</v>
      </c>
      <c r="AW1656" s="14" t="s">
        <v>37</v>
      </c>
      <c r="AX1656" s="14" t="s">
        <v>77</v>
      </c>
      <c r="AY1656" s="215" t="s">
        <v>144</v>
      </c>
    </row>
    <row r="1657" spans="2:51" s="14" customFormat="1" ht="11.25">
      <c r="B1657" s="205"/>
      <c r="C1657" s="206"/>
      <c r="D1657" s="196" t="s">
        <v>159</v>
      </c>
      <c r="E1657" s="207" t="s">
        <v>19</v>
      </c>
      <c r="F1657" s="208" t="s">
        <v>498</v>
      </c>
      <c r="G1657" s="206"/>
      <c r="H1657" s="209">
        <v>4.04</v>
      </c>
      <c r="I1657" s="210"/>
      <c r="J1657" s="206"/>
      <c r="K1657" s="206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159</v>
      </c>
      <c r="AU1657" s="215" t="s">
        <v>87</v>
      </c>
      <c r="AV1657" s="14" t="s">
        <v>87</v>
      </c>
      <c r="AW1657" s="14" t="s">
        <v>37</v>
      </c>
      <c r="AX1657" s="14" t="s">
        <v>77</v>
      </c>
      <c r="AY1657" s="215" t="s">
        <v>144</v>
      </c>
    </row>
    <row r="1658" spans="2:51" s="14" customFormat="1" ht="11.25">
      <c r="B1658" s="205"/>
      <c r="C1658" s="206"/>
      <c r="D1658" s="196" t="s">
        <v>159</v>
      </c>
      <c r="E1658" s="207" t="s">
        <v>19</v>
      </c>
      <c r="F1658" s="208" t="s">
        <v>499</v>
      </c>
      <c r="G1658" s="206"/>
      <c r="H1658" s="209">
        <v>3.8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159</v>
      </c>
      <c r="AU1658" s="215" t="s">
        <v>87</v>
      </c>
      <c r="AV1658" s="14" t="s">
        <v>87</v>
      </c>
      <c r="AW1658" s="14" t="s">
        <v>37</v>
      </c>
      <c r="AX1658" s="14" t="s">
        <v>77</v>
      </c>
      <c r="AY1658" s="215" t="s">
        <v>144</v>
      </c>
    </row>
    <row r="1659" spans="2:51" s="14" customFormat="1" ht="11.25">
      <c r="B1659" s="205"/>
      <c r="C1659" s="206"/>
      <c r="D1659" s="196" t="s">
        <v>159</v>
      </c>
      <c r="E1659" s="207" t="s">
        <v>19</v>
      </c>
      <c r="F1659" s="208" t="s">
        <v>500</v>
      </c>
      <c r="G1659" s="206"/>
      <c r="H1659" s="209">
        <v>4.84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159</v>
      </c>
      <c r="AU1659" s="215" t="s">
        <v>87</v>
      </c>
      <c r="AV1659" s="14" t="s">
        <v>87</v>
      </c>
      <c r="AW1659" s="14" t="s">
        <v>37</v>
      </c>
      <c r="AX1659" s="14" t="s">
        <v>77</v>
      </c>
      <c r="AY1659" s="215" t="s">
        <v>144</v>
      </c>
    </row>
    <row r="1660" spans="2:51" s="14" customFormat="1" ht="11.25">
      <c r="B1660" s="205"/>
      <c r="C1660" s="206"/>
      <c r="D1660" s="196" t="s">
        <v>159</v>
      </c>
      <c r="E1660" s="207" t="s">
        <v>19</v>
      </c>
      <c r="F1660" s="208" t="s">
        <v>501</v>
      </c>
      <c r="G1660" s="206"/>
      <c r="H1660" s="209">
        <v>3.8</v>
      </c>
      <c r="I1660" s="210"/>
      <c r="J1660" s="206"/>
      <c r="K1660" s="206"/>
      <c r="L1660" s="211"/>
      <c r="M1660" s="212"/>
      <c r="N1660" s="213"/>
      <c r="O1660" s="213"/>
      <c r="P1660" s="213"/>
      <c r="Q1660" s="213"/>
      <c r="R1660" s="213"/>
      <c r="S1660" s="213"/>
      <c r="T1660" s="214"/>
      <c r="AT1660" s="215" t="s">
        <v>159</v>
      </c>
      <c r="AU1660" s="215" t="s">
        <v>87</v>
      </c>
      <c r="AV1660" s="14" t="s">
        <v>87</v>
      </c>
      <c r="AW1660" s="14" t="s">
        <v>37</v>
      </c>
      <c r="AX1660" s="14" t="s">
        <v>77</v>
      </c>
      <c r="AY1660" s="215" t="s">
        <v>144</v>
      </c>
    </row>
    <row r="1661" spans="2:51" s="14" customFormat="1" ht="11.25">
      <c r="B1661" s="205"/>
      <c r="C1661" s="206"/>
      <c r="D1661" s="196" t="s">
        <v>159</v>
      </c>
      <c r="E1661" s="207" t="s">
        <v>19</v>
      </c>
      <c r="F1661" s="208" t="s">
        <v>502</v>
      </c>
      <c r="G1661" s="206"/>
      <c r="H1661" s="209">
        <v>3.71</v>
      </c>
      <c r="I1661" s="210"/>
      <c r="J1661" s="206"/>
      <c r="K1661" s="206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159</v>
      </c>
      <c r="AU1661" s="215" t="s">
        <v>87</v>
      </c>
      <c r="AV1661" s="14" t="s">
        <v>87</v>
      </c>
      <c r="AW1661" s="14" t="s">
        <v>37</v>
      </c>
      <c r="AX1661" s="14" t="s">
        <v>77</v>
      </c>
      <c r="AY1661" s="215" t="s">
        <v>144</v>
      </c>
    </row>
    <row r="1662" spans="2:51" s="14" customFormat="1" ht="11.25">
      <c r="B1662" s="205"/>
      <c r="C1662" s="206"/>
      <c r="D1662" s="196" t="s">
        <v>159</v>
      </c>
      <c r="E1662" s="207" t="s">
        <v>19</v>
      </c>
      <c r="F1662" s="208" t="s">
        <v>503</v>
      </c>
      <c r="G1662" s="206"/>
      <c r="H1662" s="209">
        <v>2.89</v>
      </c>
      <c r="I1662" s="210"/>
      <c r="J1662" s="206"/>
      <c r="K1662" s="206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159</v>
      </c>
      <c r="AU1662" s="215" t="s">
        <v>87</v>
      </c>
      <c r="AV1662" s="14" t="s">
        <v>87</v>
      </c>
      <c r="AW1662" s="14" t="s">
        <v>37</v>
      </c>
      <c r="AX1662" s="14" t="s">
        <v>77</v>
      </c>
      <c r="AY1662" s="215" t="s">
        <v>144</v>
      </c>
    </row>
    <row r="1663" spans="2:51" s="14" customFormat="1" ht="11.25">
      <c r="B1663" s="205"/>
      <c r="C1663" s="206"/>
      <c r="D1663" s="196" t="s">
        <v>159</v>
      </c>
      <c r="E1663" s="207" t="s">
        <v>19</v>
      </c>
      <c r="F1663" s="208" t="s">
        <v>504</v>
      </c>
      <c r="G1663" s="206"/>
      <c r="H1663" s="209">
        <v>3.49</v>
      </c>
      <c r="I1663" s="210"/>
      <c r="J1663" s="206"/>
      <c r="K1663" s="206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159</v>
      </c>
      <c r="AU1663" s="215" t="s">
        <v>87</v>
      </c>
      <c r="AV1663" s="14" t="s">
        <v>87</v>
      </c>
      <c r="AW1663" s="14" t="s">
        <v>37</v>
      </c>
      <c r="AX1663" s="14" t="s">
        <v>77</v>
      </c>
      <c r="AY1663" s="215" t="s">
        <v>144</v>
      </c>
    </row>
    <row r="1664" spans="2:51" s="14" customFormat="1" ht="11.25">
      <c r="B1664" s="205"/>
      <c r="C1664" s="206"/>
      <c r="D1664" s="196" t="s">
        <v>159</v>
      </c>
      <c r="E1664" s="207" t="s">
        <v>19</v>
      </c>
      <c r="F1664" s="208" t="s">
        <v>505</v>
      </c>
      <c r="G1664" s="206"/>
      <c r="H1664" s="209">
        <v>4.62</v>
      </c>
      <c r="I1664" s="210"/>
      <c r="J1664" s="206"/>
      <c r="K1664" s="206"/>
      <c r="L1664" s="211"/>
      <c r="M1664" s="212"/>
      <c r="N1664" s="213"/>
      <c r="O1664" s="213"/>
      <c r="P1664" s="213"/>
      <c r="Q1664" s="213"/>
      <c r="R1664" s="213"/>
      <c r="S1664" s="213"/>
      <c r="T1664" s="214"/>
      <c r="AT1664" s="215" t="s">
        <v>159</v>
      </c>
      <c r="AU1664" s="215" t="s">
        <v>87</v>
      </c>
      <c r="AV1664" s="14" t="s">
        <v>87</v>
      </c>
      <c r="AW1664" s="14" t="s">
        <v>37</v>
      </c>
      <c r="AX1664" s="14" t="s">
        <v>77</v>
      </c>
      <c r="AY1664" s="215" t="s">
        <v>144</v>
      </c>
    </row>
    <row r="1665" spans="1:65" s="14" customFormat="1" ht="11.25">
      <c r="B1665" s="205"/>
      <c r="C1665" s="206"/>
      <c r="D1665" s="196" t="s">
        <v>159</v>
      </c>
      <c r="E1665" s="207" t="s">
        <v>19</v>
      </c>
      <c r="F1665" s="208" t="s">
        <v>506</v>
      </c>
      <c r="G1665" s="206"/>
      <c r="H1665" s="209">
        <v>3.41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159</v>
      </c>
      <c r="AU1665" s="215" t="s">
        <v>87</v>
      </c>
      <c r="AV1665" s="14" t="s">
        <v>87</v>
      </c>
      <c r="AW1665" s="14" t="s">
        <v>37</v>
      </c>
      <c r="AX1665" s="14" t="s">
        <v>77</v>
      </c>
      <c r="AY1665" s="215" t="s">
        <v>144</v>
      </c>
    </row>
    <row r="1666" spans="1:65" s="14" customFormat="1" ht="11.25">
      <c r="B1666" s="205"/>
      <c r="C1666" s="206"/>
      <c r="D1666" s="196" t="s">
        <v>159</v>
      </c>
      <c r="E1666" s="207" t="s">
        <v>19</v>
      </c>
      <c r="F1666" s="208" t="s">
        <v>507</v>
      </c>
      <c r="G1666" s="206"/>
      <c r="H1666" s="209">
        <v>3.48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159</v>
      </c>
      <c r="AU1666" s="215" t="s">
        <v>87</v>
      </c>
      <c r="AV1666" s="14" t="s">
        <v>87</v>
      </c>
      <c r="AW1666" s="14" t="s">
        <v>37</v>
      </c>
      <c r="AX1666" s="14" t="s">
        <v>77</v>
      </c>
      <c r="AY1666" s="215" t="s">
        <v>144</v>
      </c>
    </row>
    <row r="1667" spans="1:65" s="15" customFormat="1" ht="11.25">
      <c r="B1667" s="216"/>
      <c r="C1667" s="217"/>
      <c r="D1667" s="196" t="s">
        <v>159</v>
      </c>
      <c r="E1667" s="218" t="s">
        <v>19</v>
      </c>
      <c r="F1667" s="219" t="s">
        <v>165</v>
      </c>
      <c r="G1667" s="217"/>
      <c r="H1667" s="220">
        <v>80.34999999999998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159</v>
      </c>
      <c r="AU1667" s="226" t="s">
        <v>87</v>
      </c>
      <c r="AV1667" s="15" t="s">
        <v>155</v>
      </c>
      <c r="AW1667" s="15" t="s">
        <v>37</v>
      </c>
      <c r="AX1667" s="15" t="s">
        <v>77</v>
      </c>
      <c r="AY1667" s="226" t="s">
        <v>144</v>
      </c>
    </row>
    <row r="1668" spans="1:65" s="16" customFormat="1" ht="11.25">
      <c r="B1668" s="227"/>
      <c r="C1668" s="228"/>
      <c r="D1668" s="196" t="s">
        <v>159</v>
      </c>
      <c r="E1668" s="229" t="s">
        <v>19</v>
      </c>
      <c r="F1668" s="230" t="s">
        <v>275</v>
      </c>
      <c r="G1668" s="228"/>
      <c r="H1668" s="231">
        <v>400.32000000000022</v>
      </c>
      <c r="I1668" s="232"/>
      <c r="J1668" s="228"/>
      <c r="K1668" s="228"/>
      <c r="L1668" s="233"/>
      <c r="M1668" s="234"/>
      <c r="N1668" s="235"/>
      <c r="O1668" s="235"/>
      <c r="P1668" s="235"/>
      <c r="Q1668" s="235"/>
      <c r="R1668" s="235"/>
      <c r="S1668" s="235"/>
      <c r="T1668" s="236"/>
      <c r="AT1668" s="237" t="s">
        <v>159</v>
      </c>
      <c r="AU1668" s="237" t="s">
        <v>87</v>
      </c>
      <c r="AV1668" s="16" t="s">
        <v>154</v>
      </c>
      <c r="AW1668" s="16" t="s">
        <v>37</v>
      </c>
      <c r="AX1668" s="16" t="s">
        <v>85</v>
      </c>
      <c r="AY1668" s="237" t="s">
        <v>144</v>
      </c>
    </row>
    <row r="1669" spans="1:65" s="2" customFormat="1" ht="24.2" customHeight="1">
      <c r="A1669" s="37"/>
      <c r="B1669" s="38"/>
      <c r="C1669" s="176" t="s">
        <v>953</v>
      </c>
      <c r="D1669" s="176" t="s">
        <v>149</v>
      </c>
      <c r="E1669" s="177" t="s">
        <v>954</v>
      </c>
      <c r="F1669" s="178" t="s">
        <v>955</v>
      </c>
      <c r="G1669" s="179" t="s">
        <v>956</v>
      </c>
      <c r="H1669" s="180">
        <v>283.25</v>
      </c>
      <c r="I1669" s="181"/>
      <c r="J1669" s="182">
        <f>ROUND(I1669*H1669,2)</f>
        <v>0</v>
      </c>
      <c r="K1669" s="178" t="s">
        <v>153</v>
      </c>
      <c r="L1669" s="42"/>
      <c r="M1669" s="183" t="s">
        <v>19</v>
      </c>
      <c r="N1669" s="184" t="s">
        <v>48</v>
      </c>
      <c r="O1669" s="67"/>
      <c r="P1669" s="185">
        <f>O1669*H1669</f>
        <v>0</v>
      </c>
      <c r="Q1669" s="185">
        <v>0</v>
      </c>
      <c r="R1669" s="185">
        <f>Q1669*H1669</f>
        <v>0</v>
      </c>
      <c r="S1669" s="185">
        <v>3.2499999999999999E-3</v>
      </c>
      <c r="T1669" s="186">
        <f>S1669*H1669</f>
        <v>0.92056249999999995</v>
      </c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R1669" s="187" t="s">
        <v>556</v>
      </c>
      <c r="AT1669" s="187" t="s">
        <v>149</v>
      </c>
      <c r="AU1669" s="187" t="s">
        <v>87</v>
      </c>
      <c r="AY1669" s="20" t="s">
        <v>144</v>
      </c>
      <c r="BE1669" s="188">
        <f>IF(N1669="základní",J1669,0)</f>
        <v>0</v>
      </c>
      <c r="BF1669" s="188">
        <f>IF(N1669="snížená",J1669,0)</f>
        <v>0</v>
      </c>
      <c r="BG1669" s="188">
        <f>IF(N1669="zákl. přenesená",J1669,0)</f>
        <v>0</v>
      </c>
      <c r="BH1669" s="188">
        <f>IF(N1669="sníž. přenesená",J1669,0)</f>
        <v>0</v>
      </c>
      <c r="BI1669" s="188">
        <f>IF(N1669="nulová",J1669,0)</f>
        <v>0</v>
      </c>
      <c r="BJ1669" s="20" t="s">
        <v>85</v>
      </c>
      <c r="BK1669" s="188">
        <f>ROUND(I1669*H1669,2)</f>
        <v>0</v>
      </c>
      <c r="BL1669" s="20" t="s">
        <v>556</v>
      </c>
      <c r="BM1669" s="187" t="s">
        <v>957</v>
      </c>
    </row>
    <row r="1670" spans="1:65" s="2" customFormat="1" ht="11.25">
      <c r="A1670" s="37"/>
      <c r="B1670" s="38"/>
      <c r="C1670" s="39"/>
      <c r="D1670" s="189" t="s">
        <v>157</v>
      </c>
      <c r="E1670" s="39"/>
      <c r="F1670" s="190" t="s">
        <v>958</v>
      </c>
      <c r="G1670" s="39"/>
      <c r="H1670" s="39"/>
      <c r="I1670" s="191"/>
      <c r="J1670" s="39"/>
      <c r="K1670" s="39"/>
      <c r="L1670" s="42"/>
      <c r="M1670" s="192"/>
      <c r="N1670" s="193"/>
      <c r="O1670" s="67"/>
      <c r="P1670" s="67"/>
      <c r="Q1670" s="67"/>
      <c r="R1670" s="67"/>
      <c r="S1670" s="67"/>
      <c r="T1670" s="68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T1670" s="20" t="s">
        <v>157</v>
      </c>
      <c r="AU1670" s="20" t="s">
        <v>87</v>
      </c>
    </row>
    <row r="1671" spans="1:65" s="13" customFormat="1" ht="11.25">
      <c r="B1671" s="194"/>
      <c r="C1671" s="195"/>
      <c r="D1671" s="196" t="s">
        <v>159</v>
      </c>
      <c r="E1671" s="197" t="s">
        <v>19</v>
      </c>
      <c r="F1671" s="198" t="s">
        <v>160</v>
      </c>
      <c r="G1671" s="195"/>
      <c r="H1671" s="197" t="s">
        <v>19</v>
      </c>
      <c r="I1671" s="199"/>
      <c r="J1671" s="195"/>
      <c r="K1671" s="195"/>
      <c r="L1671" s="200"/>
      <c r="M1671" s="201"/>
      <c r="N1671" s="202"/>
      <c r="O1671" s="202"/>
      <c r="P1671" s="202"/>
      <c r="Q1671" s="202"/>
      <c r="R1671" s="202"/>
      <c r="S1671" s="202"/>
      <c r="T1671" s="203"/>
      <c r="AT1671" s="204" t="s">
        <v>159</v>
      </c>
      <c r="AU1671" s="204" t="s">
        <v>87</v>
      </c>
      <c r="AV1671" s="13" t="s">
        <v>85</v>
      </c>
      <c r="AW1671" s="13" t="s">
        <v>37</v>
      </c>
      <c r="AX1671" s="13" t="s">
        <v>77</v>
      </c>
      <c r="AY1671" s="204" t="s">
        <v>144</v>
      </c>
    </row>
    <row r="1672" spans="1:65" s="14" customFormat="1" ht="11.25">
      <c r="B1672" s="205"/>
      <c r="C1672" s="206"/>
      <c r="D1672" s="196" t="s">
        <v>159</v>
      </c>
      <c r="E1672" s="207" t="s">
        <v>19</v>
      </c>
      <c r="F1672" s="208" t="s">
        <v>959</v>
      </c>
      <c r="G1672" s="206"/>
      <c r="H1672" s="209">
        <v>4.63</v>
      </c>
      <c r="I1672" s="210"/>
      <c r="J1672" s="206"/>
      <c r="K1672" s="206"/>
      <c r="L1672" s="211"/>
      <c r="M1672" s="212"/>
      <c r="N1672" s="213"/>
      <c r="O1672" s="213"/>
      <c r="P1672" s="213"/>
      <c r="Q1672" s="213"/>
      <c r="R1672" s="213"/>
      <c r="S1672" s="213"/>
      <c r="T1672" s="214"/>
      <c r="AT1672" s="215" t="s">
        <v>159</v>
      </c>
      <c r="AU1672" s="215" t="s">
        <v>87</v>
      </c>
      <c r="AV1672" s="14" t="s">
        <v>87</v>
      </c>
      <c r="AW1672" s="14" t="s">
        <v>37</v>
      </c>
      <c r="AX1672" s="14" t="s">
        <v>77</v>
      </c>
      <c r="AY1672" s="215" t="s">
        <v>144</v>
      </c>
    </row>
    <row r="1673" spans="1:65" s="14" customFormat="1" ht="11.25">
      <c r="B1673" s="205"/>
      <c r="C1673" s="206"/>
      <c r="D1673" s="196" t="s">
        <v>159</v>
      </c>
      <c r="E1673" s="207" t="s">
        <v>19</v>
      </c>
      <c r="F1673" s="208" t="s">
        <v>960</v>
      </c>
      <c r="G1673" s="206"/>
      <c r="H1673" s="209">
        <v>5.12</v>
      </c>
      <c r="I1673" s="210"/>
      <c r="J1673" s="206"/>
      <c r="K1673" s="206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159</v>
      </c>
      <c r="AU1673" s="215" t="s">
        <v>87</v>
      </c>
      <c r="AV1673" s="14" t="s">
        <v>87</v>
      </c>
      <c r="AW1673" s="14" t="s">
        <v>37</v>
      </c>
      <c r="AX1673" s="14" t="s">
        <v>77</v>
      </c>
      <c r="AY1673" s="215" t="s">
        <v>144</v>
      </c>
    </row>
    <row r="1674" spans="1:65" s="15" customFormat="1" ht="11.25">
      <c r="B1674" s="216"/>
      <c r="C1674" s="217"/>
      <c r="D1674" s="196" t="s">
        <v>159</v>
      </c>
      <c r="E1674" s="218" t="s">
        <v>19</v>
      </c>
      <c r="F1674" s="219" t="s">
        <v>165</v>
      </c>
      <c r="G1674" s="217"/>
      <c r="H1674" s="220">
        <v>9.75</v>
      </c>
      <c r="I1674" s="221"/>
      <c r="J1674" s="217"/>
      <c r="K1674" s="217"/>
      <c r="L1674" s="222"/>
      <c r="M1674" s="223"/>
      <c r="N1674" s="224"/>
      <c r="O1674" s="224"/>
      <c r="P1674" s="224"/>
      <c r="Q1674" s="224"/>
      <c r="R1674" s="224"/>
      <c r="S1674" s="224"/>
      <c r="T1674" s="225"/>
      <c r="AT1674" s="226" t="s">
        <v>159</v>
      </c>
      <c r="AU1674" s="226" t="s">
        <v>87</v>
      </c>
      <c r="AV1674" s="15" t="s">
        <v>155</v>
      </c>
      <c r="AW1674" s="15" t="s">
        <v>37</v>
      </c>
      <c r="AX1674" s="15" t="s">
        <v>77</v>
      </c>
      <c r="AY1674" s="226" t="s">
        <v>144</v>
      </c>
    </row>
    <row r="1675" spans="1:65" s="13" customFormat="1" ht="11.25">
      <c r="B1675" s="194"/>
      <c r="C1675" s="195"/>
      <c r="D1675" s="196" t="s">
        <v>159</v>
      </c>
      <c r="E1675" s="197" t="s">
        <v>19</v>
      </c>
      <c r="F1675" s="198" t="s">
        <v>166</v>
      </c>
      <c r="G1675" s="195"/>
      <c r="H1675" s="197" t="s">
        <v>19</v>
      </c>
      <c r="I1675" s="199"/>
      <c r="J1675" s="195"/>
      <c r="K1675" s="195"/>
      <c r="L1675" s="200"/>
      <c r="M1675" s="201"/>
      <c r="N1675" s="202"/>
      <c r="O1675" s="202"/>
      <c r="P1675" s="202"/>
      <c r="Q1675" s="202"/>
      <c r="R1675" s="202"/>
      <c r="S1675" s="202"/>
      <c r="T1675" s="203"/>
      <c r="AT1675" s="204" t="s">
        <v>159</v>
      </c>
      <c r="AU1675" s="204" t="s">
        <v>87</v>
      </c>
      <c r="AV1675" s="13" t="s">
        <v>85</v>
      </c>
      <c r="AW1675" s="13" t="s">
        <v>37</v>
      </c>
      <c r="AX1675" s="13" t="s">
        <v>77</v>
      </c>
      <c r="AY1675" s="204" t="s">
        <v>144</v>
      </c>
    </row>
    <row r="1676" spans="1:65" s="14" customFormat="1" ht="11.25">
      <c r="B1676" s="205"/>
      <c r="C1676" s="206"/>
      <c r="D1676" s="196" t="s">
        <v>159</v>
      </c>
      <c r="E1676" s="207" t="s">
        <v>19</v>
      </c>
      <c r="F1676" s="208" t="s">
        <v>961</v>
      </c>
      <c r="G1676" s="206"/>
      <c r="H1676" s="209">
        <v>3.83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159</v>
      </c>
      <c r="AU1676" s="215" t="s">
        <v>87</v>
      </c>
      <c r="AV1676" s="14" t="s">
        <v>87</v>
      </c>
      <c r="AW1676" s="14" t="s">
        <v>37</v>
      </c>
      <c r="AX1676" s="14" t="s">
        <v>77</v>
      </c>
      <c r="AY1676" s="215" t="s">
        <v>144</v>
      </c>
    </row>
    <row r="1677" spans="1:65" s="14" customFormat="1" ht="11.25">
      <c r="B1677" s="205"/>
      <c r="C1677" s="206"/>
      <c r="D1677" s="196" t="s">
        <v>159</v>
      </c>
      <c r="E1677" s="207" t="s">
        <v>19</v>
      </c>
      <c r="F1677" s="208" t="s">
        <v>962</v>
      </c>
      <c r="G1677" s="206"/>
      <c r="H1677" s="209">
        <v>4.63</v>
      </c>
      <c r="I1677" s="210"/>
      <c r="J1677" s="206"/>
      <c r="K1677" s="206"/>
      <c r="L1677" s="211"/>
      <c r="M1677" s="212"/>
      <c r="N1677" s="213"/>
      <c r="O1677" s="213"/>
      <c r="P1677" s="213"/>
      <c r="Q1677" s="213"/>
      <c r="R1677" s="213"/>
      <c r="S1677" s="213"/>
      <c r="T1677" s="214"/>
      <c r="AT1677" s="215" t="s">
        <v>159</v>
      </c>
      <c r="AU1677" s="215" t="s">
        <v>87</v>
      </c>
      <c r="AV1677" s="14" t="s">
        <v>87</v>
      </c>
      <c r="AW1677" s="14" t="s">
        <v>37</v>
      </c>
      <c r="AX1677" s="14" t="s">
        <v>77</v>
      </c>
      <c r="AY1677" s="215" t="s">
        <v>144</v>
      </c>
    </row>
    <row r="1678" spans="1:65" s="14" customFormat="1" ht="11.25">
      <c r="B1678" s="205"/>
      <c r="C1678" s="206"/>
      <c r="D1678" s="196" t="s">
        <v>159</v>
      </c>
      <c r="E1678" s="207" t="s">
        <v>19</v>
      </c>
      <c r="F1678" s="208" t="s">
        <v>963</v>
      </c>
      <c r="G1678" s="206"/>
      <c r="H1678" s="209">
        <v>5.42</v>
      </c>
      <c r="I1678" s="210"/>
      <c r="J1678" s="206"/>
      <c r="K1678" s="206"/>
      <c r="L1678" s="211"/>
      <c r="M1678" s="212"/>
      <c r="N1678" s="213"/>
      <c r="O1678" s="213"/>
      <c r="P1678" s="213"/>
      <c r="Q1678" s="213"/>
      <c r="R1678" s="213"/>
      <c r="S1678" s="213"/>
      <c r="T1678" s="214"/>
      <c r="AT1678" s="215" t="s">
        <v>159</v>
      </c>
      <c r="AU1678" s="215" t="s">
        <v>87</v>
      </c>
      <c r="AV1678" s="14" t="s">
        <v>87</v>
      </c>
      <c r="AW1678" s="14" t="s">
        <v>37</v>
      </c>
      <c r="AX1678" s="14" t="s">
        <v>77</v>
      </c>
      <c r="AY1678" s="215" t="s">
        <v>144</v>
      </c>
    </row>
    <row r="1679" spans="1:65" s="14" customFormat="1" ht="11.25">
      <c r="B1679" s="205"/>
      <c r="C1679" s="206"/>
      <c r="D1679" s="196" t="s">
        <v>159</v>
      </c>
      <c r="E1679" s="207" t="s">
        <v>19</v>
      </c>
      <c r="F1679" s="208" t="s">
        <v>964</v>
      </c>
      <c r="G1679" s="206"/>
      <c r="H1679" s="209">
        <v>6.46</v>
      </c>
      <c r="I1679" s="210"/>
      <c r="J1679" s="206"/>
      <c r="K1679" s="206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159</v>
      </c>
      <c r="AU1679" s="215" t="s">
        <v>87</v>
      </c>
      <c r="AV1679" s="14" t="s">
        <v>87</v>
      </c>
      <c r="AW1679" s="14" t="s">
        <v>37</v>
      </c>
      <c r="AX1679" s="14" t="s">
        <v>77</v>
      </c>
      <c r="AY1679" s="215" t="s">
        <v>144</v>
      </c>
    </row>
    <row r="1680" spans="1:65" s="14" customFormat="1" ht="11.25">
      <c r="B1680" s="205"/>
      <c r="C1680" s="206"/>
      <c r="D1680" s="196" t="s">
        <v>159</v>
      </c>
      <c r="E1680" s="207" t="s">
        <v>19</v>
      </c>
      <c r="F1680" s="208" t="s">
        <v>965</v>
      </c>
      <c r="G1680" s="206"/>
      <c r="H1680" s="209">
        <v>5.59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159</v>
      </c>
      <c r="AU1680" s="215" t="s">
        <v>87</v>
      </c>
      <c r="AV1680" s="14" t="s">
        <v>87</v>
      </c>
      <c r="AW1680" s="14" t="s">
        <v>37</v>
      </c>
      <c r="AX1680" s="14" t="s">
        <v>77</v>
      </c>
      <c r="AY1680" s="215" t="s">
        <v>144</v>
      </c>
    </row>
    <row r="1681" spans="2:51" s="14" customFormat="1" ht="11.25">
      <c r="B1681" s="205"/>
      <c r="C1681" s="206"/>
      <c r="D1681" s="196" t="s">
        <v>159</v>
      </c>
      <c r="E1681" s="207" t="s">
        <v>19</v>
      </c>
      <c r="F1681" s="208" t="s">
        <v>966</v>
      </c>
      <c r="G1681" s="206"/>
      <c r="H1681" s="209">
        <v>5.57</v>
      </c>
      <c r="I1681" s="210"/>
      <c r="J1681" s="206"/>
      <c r="K1681" s="206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159</v>
      </c>
      <c r="AU1681" s="215" t="s">
        <v>87</v>
      </c>
      <c r="AV1681" s="14" t="s">
        <v>87</v>
      </c>
      <c r="AW1681" s="14" t="s">
        <v>37</v>
      </c>
      <c r="AX1681" s="14" t="s">
        <v>77</v>
      </c>
      <c r="AY1681" s="215" t="s">
        <v>144</v>
      </c>
    </row>
    <row r="1682" spans="2:51" s="14" customFormat="1" ht="11.25">
      <c r="B1682" s="205"/>
      <c r="C1682" s="206"/>
      <c r="D1682" s="196" t="s">
        <v>159</v>
      </c>
      <c r="E1682" s="207" t="s">
        <v>19</v>
      </c>
      <c r="F1682" s="208" t="s">
        <v>967</v>
      </c>
      <c r="G1682" s="206"/>
      <c r="H1682" s="209">
        <v>6.46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159</v>
      </c>
      <c r="AU1682" s="215" t="s">
        <v>87</v>
      </c>
      <c r="AV1682" s="14" t="s">
        <v>87</v>
      </c>
      <c r="AW1682" s="14" t="s">
        <v>37</v>
      </c>
      <c r="AX1682" s="14" t="s">
        <v>77</v>
      </c>
      <c r="AY1682" s="215" t="s">
        <v>144</v>
      </c>
    </row>
    <row r="1683" spans="2:51" s="14" customFormat="1" ht="11.25">
      <c r="B1683" s="205"/>
      <c r="C1683" s="206"/>
      <c r="D1683" s="196" t="s">
        <v>159</v>
      </c>
      <c r="E1683" s="207" t="s">
        <v>19</v>
      </c>
      <c r="F1683" s="208" t="s">
        <v>968</v>
      </c>
      <c r="G1683" s="206"/>
      <c r="H1683" s="209">
        <v>5.43</v>
      </c>
      <c r="I1683" s="210"/>
      <c r="J1683" s="206"/>
      <c r="K1683" s="206"/>
      <c r="L1683" s="211"/>
      <c r="M1683" s="212"/>
      <c r="N1683" s="213"/>
      <c r="O1683" s="213"/>
      <c r="P1683" s="213"/>
      <c r="Q1683" s="213"/>
      <c r="R1683" s="213"/>
      <c r="S1683" s="213"/>
      <c r="T1683" s="214"/>
      <c r="AT1683" s="215" t="s">
        <v>159</v>
      </c>
      <c r="AU1683" s="215" t="s">
        <v>87</v>
      </c>
      <c r="AV1683" s="14" t="s">
        <v>87</v>
      </c>
      <c r="AW1683" s="14" t="s">
        <v>37</v>
      </c>
      <c r="AX1683" s="14" t="s">
        <v>77</v>
      </c>
      <c r="AY1683" s="215" t="s">
        <v>144</v>
      </c>
    </row>
    <row r="1684" spans="2:51" s="14" customFormat="1" ht="11.25">
      <c r="B1684" s="205"/>
      <c r="C1684" s="206"/>
      <c r="D1684" s="196" t="s">
        <v>159</v>
      </c>
      <c r="E1684" s="207" t="s">
        <v>19</v>
      </c>
      <c r="F1684" s="208" t="s">
        <v>969</v>
      </c>
      <c r="G1684" s="206"/>
      <c r="H1684" s="209">
        <v>5.12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159</v>
      </c>
      <c r="AU1684" s="215" t="s">
        <v>87</v>
      </c>
      <c r="AV1684" s="14" t="s">
        <v>87</v>
      </c>
      <c r="AW1684" s="14" t="s">
        <v>37</v>
      </c>
      <c r="AX1684" s="14" t="s">
        <v>77</v>
      </c>
      <c r="AY1684" s="215" t="s">
        <v>144</v>
      </c>
    </row>
    <row r="1685" spans="2:51" s="14" customFormat="1" ht="11.25">
      <c r="B1685" s="205"/>
      <c r="C1685" s="206"/>
      <c r="D1685" s="196" t="s">
        <v>159</v>
      </c>
      <c r="E1685" s="207" t="s">
        <v>19</v>
      </c>
      <c r="F1685" s="208" t="s">
        <v>970</v>
      </c>
      <c r="G1685" s="206"/>
      <c r="H1685" s="209">
        <v>4.95</v>
      </c>
      <c r="I1685" s="210"/>
      <c r="J1685" s="206"/>
      <c r="K1685" s="206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159</v>
      </c>
      <c r="AU1685" s="215" t="s">
        <v>87</v>
      </c>
      <c r="AV1685" s="14" t="s">
        <v>87</v>
      </c>
      <c r="AW1685" s="14" t="s">
        <v>37</v>
      </c>
      <c r="AX1685" s="14" t="s">
        <v>77</v>
      </c>
      <c r="AY1685" s="215" t="s">
        <v>144</v>
      </c>
    </row>
    <row r="1686" spans="2:51" s="15" customFormat="1" ht="11.25">
      <c r="B1686" s="216"/>
      <c r="C1686" s="217"/>
      <c r="D1686" s="196" t="s">
        <v>159</v>
      </c>
      <c r="E1686" s="218" t="s">
        <v>19</v>
      </c>
      <c r="F1686" s="219" t="s">
        <v>165</v>
      </c>
      <c r="G1686" s="217"/>
      <c r="H1686" s="220">
        <v>53.46</v>
      </c>
      <c r="I1686" s="221"/>
      <c r="J1686" s="217"/>
      <c r="K1686" s="217"/>
      <c r="L1686" s="222"/>
      <c r="M1686" s="223"/>
      <c r="N1686" s="224"/>
      <c r="O1686" s="224"/>
      <c r="P1686" s="224"/>
      <c r="Q1686" s="224"/>
      <c r="R1686" s="224"/>
      <c r="S1686" s="224"/>
      <c r="T1686" s="225"/>
      <c r="AT1686" s="226" t="s">
        <v>159</v>
      </c>
      <c r="AU1686" s="226" t="s">
        <v>87</v>
      </c>
      <c r="AV1686" s="15" t="s">
        <v>155</v>
      </c>
      <c r="AW1686" s="15" t="s">
        <v>37</v>
      </c>
      <c r="AX1686" s="15" t="s">
        <v>77</v>
      </c>
      <c r="AY1686" s="226" t="s">
        <v>144</v>
      </c>
    </row>
    <row r="1687" spans="2:51" s="13" customFormat="1" ht="11.25">
      <c r="B1687" s="194"/>
      <c r="C1687" s="195"/>
      <c r="D1687" s="196" t="s">
        <v>159</v>
      </c>
      <c r="E1687" s="197" t="s">
        <v>19</v>
      </c>
      <c r="F1687" s="198" t="s">
        <v>187</v>
      </c>
      <c r="G1687" s="195"/>
      <c r="H1687" s="197" t="s">
        <v>19</v>
      </c>
      <c r="I1687" s="199"/>
      <c r="J1687" s="195"/>
      <c r="K1687" s="195"/>
      <c r="L1687" s="200"/>
      <c r="M1687" s="201"/>
      <c r="N1687" s="202"/>
      <c r="O1687" s="202"/>
      <c r="P1687" s="202"/>
      <c r="Q1687" s="202"/>
      <c r="R1687" s="202"/>
      <c r="S1687" s="202"/>
      <c r="T1687" s="203"/>
      <c r="AT1687" s="204" t="s">
        <v>159</v>
      </c>
      <c r="AU1687" s="204" t="s">
        <v>87</v>
      </c>
      <c r="AV1687" s="13" t="s">
        <v>85</v>
      </c>
      <c r="AW1687" s="13" t="s">
        <v>37</v>
      </c>
      <c r="AX1687" s="13" t="s">
        <v>77</v>
      </c>
      <c r="AY1687" s="204" t="s">
        <v>144</v>
      </c>
    </row>
    <row r="1688" spans="2:51" s="14" customFormat="1" ht="11.25">
      <c r="B1688" s="205"/>
      <c r="C1688" s="206"/>
      <c r="D1688" s="196" t="s">
        <v>159</v>
      </c>
      <c r="E1688" s="207" t="s">
        <v>19</v>
      </c>
      <c r="F1688" s="208" t="s">
        <v>971</v>
      </c>
      <c r="G1688" s="206"/>
      <c r="H1688" s="209">
        <v>3.83</v>
      </c>
      <c r="I1688" s="210"/>
      <c r="J1688" s="206"/>
      <c r="K1688" s="206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159</v>
      </c>
      <c r="AU1688" s="215" t="s">
        <v>87</v>
      </c>
      <c r="AV1688" s="14" t="s">
        <v>87</v>
      </c>
      <c r="AW1688" s="14" t="s">
        <v>37</v>
      </c>
      <c r="AX1688" s="14" t="s">
        <v>77</v>
      </c>
      <c r="AY1688" s="215" t="s">
        <v>144</v>
      </c>
    </row>
    <row r="1689" spans="2:51" s="14" customFormat="1" ht="11.25">
      <c r="B1689" s="205"/>
      <c r="C1689" s="206"/>
      <c r="D1689" s="196" t="s">
        <v>159</v>
      </c>
      <c r="E1689" s="207" t="s">
        <v>19</v>
      </c>
      <c r="F1689" s="208" t="s">
        <v>972</v>
      </c>
      <c r="G1689" s="206"/>
      <c r="H1689" s="209">
        <v>4.63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159</v>
      </c>
      <c r="AU1689" s="215" t="s">
        <v>87</v>
      </c>
      <c r="AV1689" s="14" t="s">
        <v>87</v>
      </c>
      <c r="AW1689" s="14" t="s">
        <v>37</v>
      </c>
      <c r="AX1689" s="14" t="s">
        <v>77</v>
      </c>
      <c r="AY1689" s="215" t="s">
        <v>144</v>
      </c>
    </row>
    <row r="1690" spans="2:51" s="14" customFormat="1" ht="11.25">
      <c r="B1690" s="205"/>
      <c r="C1690" s="206"/>
      <c r="D1690" s="196" t="s">
        <v>159</v>
      </c>
      <c r="E1690" s="207" t="s">
        <v>19</v>
      </c>
      <c r="F1690" s="208" t="s">
        <v>973</v>
      </c>
      <c r="G1690" s="206"/>
      <c r="H1690" s="209">
        <v>5.42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159</v>
      </c>
      <c r="AU1690" s="215" t="s">
        <v>87</v>
      </c>
      <c r="AV1690" s="14" t="s">
        <v>87</v>
      </c>
      <c r="AW1690" s="14" t="s">
        <v>37</v>
      </c>
      <c r="AX1690" s="14" t="s">
        <v>77</v>
      </c>
      <c r="AY1690" s="215" t="s">
        <v>144</v>
      </c>
    </row>
    <row r="1691" spans="2:51" s="14" customFormat="1" ht="11.25">
      <c r="B1691" s="205"/>
      <c r="C1691" s="206"/>
      <c r="D1691" s="196" t="s">
        <v>159</v>
      </c>
      <c r="E1691" s="207" t="s">
        <v>19</v>
      </c>
      <c r="F1691" s="208" t="s">
        <v>974</v>
      </c>
      <c r="G1691" s="206"/>
      <c r="H1691" s="209">
        <v>6.46</v>
      </c>
      <c r="I1691" s="210"/>
      <c r="J1691" s="206"/>
      <c r="K1691" s="206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159</v>
      </c>
      <c r="AU1691" s="215" t="s">
        <v>87</v>
      </c>
      <c r="AV1691" s="14" t="s">
        <v>87</v>
      </c>
      <c r="AW1691" s="14" t="s">
        <v>37</v>
      </c>
      <c r="AX1691" s="14" t="s">
        <v>77</v>
      </c>
      <c r="AY1691" s="215" t="s">
        <v>144</v>
      </c>
    </row>
    <row r="1692" spans="2:51" s="14" customFormat="1" ht="11.25">
      <c r="B1692" s="205"/>
      <c r="C1692" s="206"/>
      <c r="D1692" s="196" t="s">
        <v>159</v>
      </c>
      <c r="E1692" s="207" t="s">
        <v>19</v>
      </c>
      <c r="F1692" s="208" t="s">
        <v>975</v>
      </c>
      <c r="G1692" s="206"/>
      <c r="H1692" s="209">
        <v>5.59</v>
      </c>
      <c r="I1692" s="210"/>
      <c r="J1692" s="206"/>
      <c r="K1692" s="206"/>
      <c r="L1692" s="211"/>
      <c r="M1692" s="212"/>
      <c r="N1692" s="213"/>
      <c r="O1692" s="213"/>
      <c r="P1692" s="213"/>
      <c r="Q1692" s="213"/>
      <c r="R1692" s="213"/>
      <c r="S1692" s="213"/>
      <c r="T1692" s="214"/>
      <c r="AT1692" s="215" t="s">
        <v>159</v>
      </c>
      <c r="AU1692" s="215" t="s">
        <v>87</v>
      </c>
      <c r="AV1692" s="14" t="s">
        <v>87</v>
      </c>
      <c r="AW1692" s="14" t="s">
        <v>37</v>
      </c>
      <c r="AX1692" s="14" t="s">
        <v>77</v>
      </c>
      <c r="AY1692" s="215" t="s">
        <v>144</v>
      </c>
    </row>
    <row r="1693" spans="2:51" s="14" customFormat="1" ht="11.25">
      <c r="B1693" s="205"/>
      <c r="C1693" s="206"/>
      <c r="D1693" s="196" t="s">
        <v>159</v>
      </c>
      <c r="E1693" s="207" t="s">
        <v>19</v>
      </c>
      <c r="F1693" s="208" t="s">
        <v>976</v>
      </c>
      <c r="G1693" s="206"/>
      <c r="H1693" s="209">
        <v>5.57</v>
      </c>
      <c r="I1693" s="210"/>
      <c r="J1693" s="206"/>
      <c r="K1693" s="206"/>
      <c r="L1693" s="211"/>
      <c r="M1693" s="212"/>
      <c r="N1693" s="213"/>
      <c r="O1693" s="213"/>
      <c r="P1693" s="213"/>
      <c r="Q1693" s="213"/>
      <c r="R1693" s="213"/>
      <c r="S1693" s="213"/>
      <c r="T1693" s="214"/>
      <c r="AT1693" s="215" t="s">
        <v>159</v>
      </c>
      <c r="AU1693" s="215" t="s">
        <v>87</v>
      </c>
      <c r="AV1693" s="14" t="s">
        <v>87</v>
      </c>
      <c r="AW1693" s="14" t="s">
        <v>37</v>
      </c>
      <c r="AX1693" s="14" t="s">
        <v>77</v>
      </c>
      <c r="AY1693" s="215" t="s">
        <v>144</v>
      </c>
    </row>
    <row r="1694" spans="2:51" s="14" customFormat="1" ht="11.25">
      <c r="B1694" s="205"/>
      <c r="C1694" s="206"/>
      <c r="D1694" s="196" t="s">
        <v>159</v>
      </c>
      <c r="E1694" s="207" t="s">
        <v>19</v>
      </c>
      <c r="F1694" s="208" t="s">
        <v>977</v>
      </c>
      <c r="G1694" s="206"/>
      <c r="H1694" s="209">
        <v>6.46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159</v>
      </c>
      <c r="AU1694" s="215" t="s">
        <v>87</v>
      </c>
      <c r="AV1694" s="14" t="s">
        <v>87</v>
      </c>
      <c r="AW1694" s="14" t="s">
        <v>37</v>
      </c>
      <c r="AX1694" s="14" t="s">
        <v>77</v>
      </c>
      <c r="AY1694" s="215" t="s">
        <v>144</v>
      </c>
    </row>
    <row r="1695" spans="2:51" s="14" customFormat="1" ht="11.25">
      <c r="B1695" s="205"/>
      <c r="C1695" s="206"/>
      <c r="D1695" s="196" t="s">
        <v>159</v>
      </c>
      <c r="E1695" s="207" t="s">
        <v>19</v>
      </c>
      <c r="F1695" s="208" t="s">
        <v>978</v>
      </c>
      <c r="G1695" s="206"/>
      <c r="H1695" s="209">
        <v>5.43</v>
      </c>
      <c r="I1695" s="210"/>
      <c r="J1695" s="206"/>
      <c r="K1695" s="206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159</v>
      </c>
      <c r="AU1695" s="215" t="s">
        <v>87</v>
      </c>
      <c r="AV1695" s="14" t="s">
        <v>87</v>
      </c>
      <c r="AW1695" s="14" t="s">
        <v>37</v>
      </c>
      <c r="AX1695" s="14" t="s">
        <v>77</v>
      </c>
      <c r="AY1695" s="215" t="s">
        <v>144</v>
      </c>
    </row>
    <row r="1696" spans="2:51" s="14" customFormat="1" ht="11.25">
      <c r="B1696" s="205"/>
      <c r="C1696" s="206"/>
      <c r="D1696" s="196" t="s">
        <v>159</v>
      </c>
      <c r="E1696" s="207" t="s">
        <v>19</v>
      </c>
      <c r="F1696" s="208" t="s">
        <v>979</v>
      </c>
      <c r="G1696" s="206"/>
      <c r="H1696" s="209">
        <v>5.12</v>
      </c>
      <c r="I1696" s="210"/>
      <c r="J1696" s="206"/>
      <c r="K1696" s="206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159</v>
      </c>
      <c r="AU1696" s="215" t="s">
        <v>87</v>
      </c>
      <c r="AV1696" s="14" t="s">
        <v>87</v>
      </c>
      <c r="AW1696" s="14" t="s">
        <v>37</v>
      </c>
      <c r="AX1696" s="14" t="s">
        <v>77</v>
      </c>
      <c r="AY1696" s="215" t="s">
        <v>144</v>
      </c>
    </row>
    <row r="1697" spans="2:51" s="14" customFormat="1" ht="11.25">
      <c r="B1697" s="205"/>
      <c r="C1697" s="206"/>
      <c r="D1697" s="196" t="s">
        <v>159</v>
      </c>
      <c r="E1697" s="207" t="s">
        <v>19</v>
      </c>
      <c r="F1697" s="208" t="s">
        <v>980</v>
      </c>
      <c r="G1697" s="206"/>
      <c r="H1697" s="209">
        <v>4.95</v>
      </c>
      <c r="I1697" s="210"/>
      <c r="J1697" s="206"/>
      <c r="K1697" s="206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159</v>
      </c>
      <c r="AU1697" s="215" t="s">
        <v>87</v>
      </c>
      <c r="AV1697" s="14" t="s">
        <v>87</v>
      </c>
      <c r="AW1697" s="14" t="s">
        <v>37</v>
      </c>
      <c r="AX1697" s="14" t="s">
        <v>77</v>
      </c>
      <c r="AY1697" s="215" t="s">
        <v>144</v>
      </c>
    </row>
    <row r="1698" spans="2:51" s="15" customFormat="1" ht="11.25">
      <c r="B1698" s="216"/>
      <c r="C1698" s="217"/>
      <c r="D1698" s="196" t="s">
        <v>159</v>
      </c>
      <c r="E1698" s="218" t="s">
        <v>19</v>
      </c>
      <c r="F1698" s="219" t="s">
        <v>165</v>
      </c>
      <c r="G1698" s="217"/>
      <c r="H1698" s="220">
        <v>53.46</v>
      </c>
      <c r="I1698" s="221"/>
      <c r="J1698" s="217"/>
      <c r="K1698" s="217"/>
      <c r="L1698" s="222"/>
      <c r="M1698" s="223"/>
      <c r="N1698" s="224"/>
      <c r="O1698" s="224"/>
      <c r="P1698" s="224"/>
      <c r="Q1698" s="224"/>
      <c r="R1698" s="224"/>
      <c r="S1698" s="224"/>
      <c r="T1698" s="225"/>
      <c r="AT1698" s="226" t="s">
        <v>159</v>
      </c>
      <c r="AU1698" s="226" t="s">
        <v>87</v>
      </c>
      <c r="AV1698" s="15" t="s">
        <v>155</v>
      </c>
      <c r="AW1698" s="15" t="s">
        <v>37</v>
      </c>
      <c r="AX1698" s="15" t="s">
        <v>77</v>
      </c>
      <c r="AY1698" s="226" t="s">
        <v>144</v>
      </c>
    </row>
    <row r="1699" spans="2:51" s="13" customFormat="1" ht="11.25">
      <c r="B1699" s="194"/>
      <c r="C1699" s="195"/>
      <c r="D1699" s="196" t="s">
        <v>159</v>
      </c>
      <c r="E1699" s="197" t="s">
        <v>19</v>
      </c>
      <c r="F1699" s="198" t="s">
        <v>208</v>
      </c>
      <c r="G1699" s="195"/>
      <c r="H1699" s="197" t="s">
        <v>19</v>
      </c>
      <c r="I1699" s="199"/>
      <c r="J1699" s="195"/>
      <c r="K1699" s="195"/>
      <c r="L1699" s="200"/>
      <c r="M1699" s="201"/>
      <c r="N1699" s="202"/>
      <c r="O1699" s="202"/>
      <c r="P1699" s="202"/>
      <c r="Q1699" s="202"/>
      <c r="R1699" s="202"/>
      <c r="S1699" s="202"/>
      <c r="T1699" s="203"/>
      <c r="AT1699" s="204" t="s">
        <v>159</v>
      </c>
      <c r="AU1699" s="204" t="s">
        <v>87</v>
      </c>
      <c r="AV1699" s="13" t="s">
        <v>85</v>
      </c>
      <c r="AW1699" s="13" t="s">
        <v>37</v>
      </c>
      <c r="AX1699" s="13" t="s">
        <v>77</v>
      </c>
      <c r="AY1699" s="204" t="s">
        <v>144</v>
      </c>
    </row>
    <row r="1700" spans="2:51" s="14" customFormat="1" ht="11.25">
      <c r="B1700" s="205"/>
      <c r="C1700" s="206"/>
      <c r="D1700" s="196" t="s">
        <v>159</v>
      </c>
      <c r="E1700" s="207" t="s">
        <v>19</v>
      </c>
      <c r="F1700" s="208" t="s">
        <v>981</v>
      </c>
      <c r="G1700" s="206"/>
      <c r="H1700" s="209">
        <v>3.83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159</v>
      </c>
      <c r="AU1700" s="215" t="s">
        <v>87</v>
      </c>
      <c r="AV1700" s="14" t="s">
        <v>87</v>
      </c>
      <c r="AW1700" s="14" t="s">
        <v>37</v>
      </c>
      <c r="AX1700" s="14" t="s">
        <v>77</v>
      </c>
      <c r="AY1700" s="215" t="s">
        <v>144</v>
      </c>
    </row>
    <row r="1701" spans="2:51" s="14" customFormat="1" ht="11.25">
      <c r="B1701" s="205"/>
      <c r="C1701" s="206"/>
      <c r="D1701" s="196" t="s">
        <v>159</v>
      </c>
      <c r="E1701" s="207" t="s">
        <v>19</v>
      </c>
      <c r="F1701" s="208" t="s">
        <v>982</v>
      </c>
      <c r="G1701" s="206"/>
      <c r="H1701" s="209">
        <v>4.63</v>
      </c>
      <c r="I1701" s="210"/>
      <c r="J1701" s="206"/>
      <c r="K1701" s="206"/>
      <c r="L1701" s="211"/>
      <c r="M1701" s="212"/>
      <c r="N1701" s="213"/>
      <c r="O1701" s="213"/>
      <c r="P1701" s="213"/>
      <c r="Q1701" s="213"/>
      <c r="R1701" s="213"/>
      <c r="S1701" s="213"/>
      <c r="T1701" s="214"/>
      <c r="AT1701" s="215" t="s">
        <v>159</v>
      </c>
      <c r="AU1701" s="215" t="s">
        <v>87</v>
      </c>
      <c r="AV1701" s="14" t="s">
        <v>87</v>
      </c>
      <c r="AW1701" s="14" t="s">
        <v>37</v>
      </c>
      <c r="AX1701" s="14" t="s">
        <v>77</v>
      </c>
      <c r="AY1701" s="215" t="s">
        <v>144</v>
      </c>
    </row>
    <row r="1702" spans="2:51" s="14" customFormat="1" ht="11.25">
      <c r="B1702" s="205"/>
      <c r="C1702" s="206"/>
      <c r="D1702" s="196" t="s">
        <v>159</v>
      </c>
      <c r="E1702" s="207" t="s">
        <v>19</v>
      </c>
      <c r="F1702" s="208" t="s">
        <v>983</v>
      </c>
      <c r="G1702" s="206"/>
      <c r="H1702" s="209">
        <v>5.42</v>
      </c>
      <c r="I1702" s="210"/>
      <c r="J1702" s="206"/>
      <c r="K1702" s="206"/>
      <c r="L1702" s="211"/>
      <c r="M1702" s="212"/>
      <c r="N1702" s="213"/>
      <c r="O1702" s="213"/>
      <c r="P1702" s="213"/>
      <c r="Q1702" s="213"/>
      <c r="R1702" s="213"/>
      <c r="S1702" s="213"/>
      <c r="T1702" s="214"/>
      <c r="AT1702" s="215" t="s">
        <v>159</v>
      </c>
      <c r="AU1702" s="215" t="s">
        <v>87</v>
      </c>
      <c r="AV1702" s="14" t="s">
        <v>87</v>
      </c>
      <c r="AW1702" s="14" t="s">
        <v>37</v>
      </c>
      <c r="AX1702" s="14" t="s">
        <v>77</v>
      </c>
      <c r="AY1702" s="215" t="s">
        <v>144</v>
      </c>
    </row>
    <row r="1703" spans="2:51" s="14" customFormat="1" ht="11.25">
      <c r="B1703" s="205"/>
      <c r="C1703" s="206"/>
      <c r="D1703" s="196" t="s">
        <v>159</v>
      </c>
      <c r="E1703" s="207" t="s">
        <v>19</v>
      </c>
      <c r="F1703" s="208" t="s">
        <v>984</v>
      </c>
      <c r="G1703" s="206"/>
      <c r="H1703" s="209">
        <v>6.46</v>
      </c>
      <c r="I1703" s="210"/>
      <c r="J1703" s="206"/>
      <c r="K1703" s="206"/>
      <c r="L1703" s="211"/>
      <c r="M1703" s="212"/>
      <c r="N1703" s="213"/>
      <c r="O1703" s="213"/>
      <c r="P1703" s="213"/>
      <c r="Q1703" s="213"/>
      <c r="R1703" s="213"/>
      <c r="S1703" s="213"/>
      <c r="T1703" s="214"/>
      <c r="AT1703" s="215" t="s">
        <v>159</v>
      </c>
      <c r="AU1703" s="215" t="s">
        <v>87</v>
      </c>
      <c r="AV1703" s="14" t="s">
        <v>87</v>
      </c>
      <c r="AW1703" s="14" t="s">
        <v>37</v>
      </c>
      <c r="AX1703" s="14" t="s">
        <v>77</v>
      </c>
      <c r="AY1703" s="215" t="s">
        <v>144</v>
      </c>
    </row>
    <row r="1704" spans="2:51" s="14" customFormat="1" ht="11.25">
      <c r="B1704" s="205"/>
      <c r="C1704" s="206"/>
      <c r="D1704" s="196" t="s">
        <v>159</v>
      </c>
      <c r="E1704" s="207" t="s">
        <v>19</v>
      </c>
      <c r="F1704" s="208" t="s">
        <v>985</v>
      </c>
      <c r="G1704" s="206"/>
      <c r="H1704" s="209">
        <v>5.59</v>
      </c>
      <c r="I1704" s="210"/>
      <c r="J1704" s="206"/>
      <c r="K1704" s="206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159</v>
      </c>
      <c r="AU1704" s="215" t="s">
        <v>87</v>
      </c>
      <c r="AV1704" s="14" t="s">
        <v>87</v>
      </c>
      <c r="AW1704" s="14" t="s">
        <v>37</v>
      </c>
      <c r="AX1704" s="14" t="s">
        <v>77</v>
      </c>
      <c r="AY1704" s="215" t="s">
        <v>144</v>
      </c>
    </row>
    <row r="1705" spans="2:51" s="14" customFormat="1" ht="11.25">
      <c r="B1705" s="205"/>
      <c r="C1705" s="206"/>
      <c r="D1705" s="196" t="s">
        <v>159</v>
      </c>
      <c r="E1705" s="207" t="s">
        <v>19</v>
      </c>
      <c r="F1705" s="208" t="s">
        <v>986</v>
      </c>
      <c r="G1705" s="206"/>
      <c r="H1705" s="209">
        <v>5.57</v>
      </c>
      <c r="I1705" s="210"/>
      <c r="J1705" s="206"/>
      <c r="K1705" s="206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159</v>
      </c>
      <c r="AU1705" s="215" t="s">
        <v>87</v>
      </c>
      <c r="AV1705" s="14" t="s">
        <v>87</v>
      </c>
      <c r="AW1705" s="14" t="s">
        <v>37</v>
      </c>
      <c r="AX1705" s="14" t="s">
        <v>77</v>
      </c>
      <c r="AY1705" s="215" t="s">
        <v>144</v>
      </c>
    </row>
    <row r="1706" spans="2:51" s="14" customFormat="1" ht="11.25">
      <c r="B1706" s="205"/>
      <c r="C1706" s="206"/>
      <c r="D1706" s="196" t="s">
        <v>159</v>
      </c>
      <c r="E1706" s="207" t="s">
        <v>19</v>
      </c>
      <c r="F1706" s="208" t="s">
        <v>987</v>
      </c>
      <c r="G1706" s="206"/>
      <c r="H1706" s="209">
        <v>6.46</v>
      </c>
      <c r="I1706" s="210"/>
      <c r="J1706" s="206"/>
      <c r="K1706" s="206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159</v>
      </c>
      <c r="AU1706" s="215" t="s">
        <v>87</v>
      </c>
      <c r="AV1706" s="14" t="s">
        <v>87</v>
      </c>
      <c r="AW1706" s="14" t="s">
        <v>37</v>
      </c>
      <c r="AX1706" s="14" t="s">
        <v>77</v>
      </c>
      <c r="AY1706" s="215" t="s">
        <v>144</v>
      </c>
    </row>
    <row r="1707" spans="2:51" s="14" customFormat="1" ht="11.25">
      <c r="B1707" s="205"/>
      <c r="C1707" s="206"/>
      <c r="D1707" s="196" t="s">
        <v>159</v>
      </c>
      <c r="E1707" s="207" t="s">
        <v>19</v>
      </c>
      <c r="F1707" s="208" t="s">
        <v>988</v>
      </c>
      <c r="G1707" s="206"/>
      <c r="H1707" s="209">
        <v>5.43</v>
      </c>
      <c r="I1707" s="210"/>
      <c r="J1707" s="206"/>
      <c r="K1707" s="206"/>
      <c r="L1707" s="211"/>
      <c r="M1707" s="212"/>
      <c r="N1707" s="213"/>
      <c r="O1707" s="213"/>
      <c r="P1707" s="213"/>
      <c r="Q1707" s="213"/>
      <c r="R1707" s="213"/>
      <c r="S1707" s="213"/>
      <c r="T1707" s="214"/>
      <c r="AT1707" s="215" t="s">
        <v>159</v>
      </c>
      <c r="AU1707" s="215" t="s">
        <v>87</v>
      </c>
      <c r="AV1707" s="14" t="s">
        <v>87</v>
      </c>
      <c r="AW1707" s="14" t="s">
        <v>37</v>
      </c>
      <c r="AX1707" s="14" t="s">
        <v>77</v>
      </c>
      <c r="AY1707" s="215" t="s">
        <v>144</v>
      </c>
    </row>
    <row r="1708" spans="2:51" s="14" customFormat="1" ht="11.25">
      <c r="B1708" s="205"/>
      <c r="C1708" s="206"/>
      <c r="D1708" s="196" t="s">
        <v>159</v>
      </c>
      <c r="E1708" s="207" t="s">
        <v>19</v>
      </c>
      <c r="F1708" s="208" t="s">
        <v>989</v>
      </c>
      <c r="G1708" s="206"/>
      <c r="H1708" s="209">
        <v>5.12</v>
      </c>
      <c r="I1708" s="210"/>
      <c r="J1708" s="206"/>
      <c r="K1708" s="206"/>
      <c r="L1708" s="211"/>
      <c r="M1708" s="212"/>
      <c r="N1708" s="213"/>
      <c r="O1708" s="213"/>
      <c r="P1708" s="213"/>
      <c r="Q1708" s="213"/>
      <c r="R1708" s="213"/>
      <c r="S1708" s="213"/>
      <c r="T1708" s="214"/>
      <c r="AT1708" s="215" t="s">
        <v>159</v>
      </c>
      <c r="AU1708" s="215" t="s">
        <v>87</v>
      </c>
      <c r="AV1708" s="14" t="s">
        <v>87</v>
      </c>
      <c r="AW1708" s="14" t="s">
        <v>37</v>
      </c>
      <c r="AX1708" s="14" t="s">
        <v>77</v>
      </c>
      <c r="AY1708" s="215" t="s">
        <v>144</v>
      </c>
    </row>
    <row r="1709" spans="2:51" s="14" customFormat="1" ht="11.25">
      <c r="B1709" s="205"/>
      <c r="C1709" s="206"/>
      <c r="D1709" s="196" t="s">
        <v>159</v>
      </c>
      <c r="E1709" s="207" t="s">
        <v>19</v>
      </c>
      <c r="F1709" s="208" t="s">
        <v>990</v>
      </c>
      <c r="G1709" s="206"/>
      <c r="H1709" s="209">
        <v>4.95</v>
      </c>
      <c r="I1709" s="210"/>
      <c r="J1709" s="206"/>
      <c r="K1709" s="206"/>
      <c r="L1709" s="211"/>
      <c r="M1709" s="212"/>
      <c r="N1709" s="213"/>
      <c r="O1709" s="213"/>
      <c r="P1709" s="213"/>
      <c r="Q1709" s="213"/>
      <c r="R1709" s="213"/>
      <c r="S1709" s="213"/>
      <c r="T1709" s="214"/>
      <c r="AT1709" s="215" t="s">
        <v>159</v>
      </c>
      <c r="AU1709" s="215" t="s">
        <v>87</v>
      </c>
      <c r="AV1709" s="14" t="s">
        <v>87</v>
      </c>
      <c r="AW1709" s="14" t="s">
        <v>37</v>
      </c>
      <c r="AX1709" s="14" t="s">
        <v>77</v>
      </c>
      <c r="AY1709" s="215" t="s">
        <v>144</v>
      </c>
    </row>
    <row r="1710" spans="2:51" s="15" customFormat="1" ht="11.25">
      <c r="B1710" s="216"/>
      <c r="C1710" s="217"/>
      <c r="D1710" s="196" t="s">
        <v>159</v>
      </c>
      <c r="E1710" s="218" t="s">
        <v>19</v>
      </c>
      <c r="F1710" s="219" t="s">
        <v>165</v>
      </c>
      <c r="G1710" s="217"/>
      <c r="H1710" s="220">
        <v>53.46</v>
      </c>
      <c r="I1710" s="221"/>
      <c r="J1710" s="217"/>
      <c r="K1710" s="217"/>
      <c r="L1710" s="222"/>
      <c r="M1710" s="223"/>
      <c r="N1710" s="224"/>
      <c r="O1710" s="224"/>
      <c r="P1710" s="224"/>
      <c r="Q1710" s="224"/>
      <c r="R1710" s="224"/>
      <c r="S1710" s="224"/>
      <c r="T1710" s="225"/>
      <c r="AT1710" s="226" t="s">
        <v>159</v>
      </c>
      <c r="AU1710" s="226" t="s">
        <v>87</v>
      </c>
      <c r="AV1710" s="15" t="s">
        <v>155</v>
      </c>
      <c r="AW1710" s="15" t="s">
        <v>37</v>
      </c>
      <c r="AX1710" s="15" t="s">
        <v>77</v>
      </c>
      <c r="AY1710" s="226" t="s">
        <v>144</v>
      </c>
    </row>
    <row r="1711" spans="2:51" s="13" customFormat="1" ht="11.25">
      <c r="B1711" s="194"/>
      <c r="C1711" s="195"/>
      <c r="D1711" s="196" t="s">
        <v>159</v>
      </c>
      <c r="E1711" s="197" t="s">
        <v>19</v>
      </c>
      <c r="F1711" s="198" t="s">
        <v>229</v>
      </c>
      <c r="G1711" s="195"/>
      <c r="H1711" s="197" t="s">
        <v>19</v>
      </c>
      <c r="I1711" s="199"/>
      <c r="J1711" s="195"/>
      <c r="K1711" s="195"/>
      <c r="L1711" s="200"/>
      <c r="M1711" s="201"/>
      <c r="N1711" s="202"/>
      <c r="O1711" s="202"/>
      <c r="P1711" s="202"/>
      <c r="Q1711" s="202"/>
      <c r="R1711" s="202"/>
      <c r="S1711" s="202"/>
      <c r="T1711" s="203"/>
      <c r="AT1711" s="204" t="s">
        <v>159</v>
      </c>
      <c r="AU1711" s="204" t="s">
        <v>87</v>
      </c>
      <c r="AV1711" s="13" t="s">
        <v>85</v>
      </c>
      <c r="AW1711" s="13" t="s">
        <v>37</v>
      </c>
      <c r="AX1711" s="13" t="s">
        <v>77</v>
      </c>
      <c r="AY1711" s="204" t="s">
        <v>144</v>
      </c>
    </row>
    <row r="1712" spans="2:51" s="14" customFormat="1" ht="11.25">
      <c r="B1712" s="205"/>
      <c r="C1712" s="206"/>
      <c r="D1712" s="196" t="s">
        <v>159</v>
      </c>
      <c r="E1712" s="207" t="s">
        <v>19</v>
      </c>
      <c r="F1712" s="208" t="s">
        <v>991</v>
      </c>
      <c r="G1712" s="206"/>
      <c r="H1712" s="209">
        <v>3.1</v>
      </c>
      <c r="I1712" s="210"/>
      <c r="J1712" s="206"/>
      <c r="K1712" s="206"/>
      <c r="L1712" s="211"/>
      <c r="M1712" s="212"/>
      <c r="N1712" s="213"/>
      <c r="O1712" s="213"/>
      <c r="P1712" s="213"/>
      <c r="Q1712" s="213"/>
      <c r="R1712" s="213"/>
      <c r="S1712" s="213"/>
      <c r="T1712" s="214"/>
      <c r="AT1712" s="215" t="s">
        <v>159</v>
      </c>
      <c r="AU1712" s="215" t="s">
        <v>87</v>
      </c>
      <c r="AV1712" s="14" t="s">
        <v>87</v>
      </c>
      <c r="AW1712" s="14" t="s">
        <v>37</v>
      </c>
      <c r="AX1712" s="14" t="s">
        <v>77</v>
      </c>
      <c r="AY1712" s="215" t="s">
        <v>144</v>
      </c>
    </row>
    <row r="1713" spans="2:51" s="14" customFormat="1" ht="11.25">
      <c r="B1713" s="205"/>
      <c r="C1713" s="206"/>
      <c r="D1713" s="196" t="s">
        <v>159</v>
      </c>
      <c r="E1713" s="207" t="s">
        <v>19</v>
      </c>
      <c r="F1713" s="208" t="s">
        <v>992</v>
      </c>
      <c r="G1713" s="206"/>
      <c r="H1713" s="209">
        <v>3.83</v>
      </c>
      <c r="I1713" s="210"/>
      <c r="J1713" s="206"/>
      <c r="K1713" s="206"/>
      <c r="L1713" s="211"/>
      <c r="M1713" s="212"/>
      <c r="N1713" s="213"/>
      <c r="O1713" s="213"/>
      <c r="P1713" s="213"/>
      <c r="Q1713" s="213"/>
      <c r="R1713" s="213"/>
      <c r="S1713" s="213"/>
      <c r="T1713" s="214"/>
      <c r="AT1713" s="215" t="s">
        <v>159</v>
      </c>
      <c r="AU1713" s="215" t="s">
        <v>87</v>
      </c>
      <c r="AV1713" s="14" t="s">
        <v>87</v>
      </c>
      <c r="AW1713" s="14" t="s">
        <v>37</v>
      </c>
      <c r="AX1713" s="14" t="s">
        <v>77</v>
      </c>
      <c r="AY1713" s="215" t="s">
        <v>144</v>
      </c>
    </row>
    <row r="1714" spans="2:51" s="14" customFormat="1" ht="11.25">
      <c r="B1714" s="205"/>
      <c r="C1714" s="206"/>
      <c r="D1714" s="196" t="s">
        <v>159</v>
      </c>
      <c r="E1714" s="207" t="s">
        <v>19</v>
      </c>
      <c r="F1714" s="208" t="s">
        <v>993</v>
      </c>
      <c r="G1714" s="206"/>
      <c r="H1714" s="209">
        <v>4.63</v>
      </c>
      <c r="I1714" s="210"/>
      <c r="J1714" s="206"/>
      <c r="K1714" s="206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159</v>
      </c>
      <c r="AU1714" s="215" t="s">
        <v>87</v>
      </c>
      <c r="AV1714" s="14" t="s">
        <v>87</v>
      </c>
      <c r="AW1714" s="14" t="s">
        <v>37</v>
      </c>
      <c r="AX1714" s="14" t="s">
        <v>77</v>
      </c>
      <c r="AY1714" s="215" t="s">
        <v>144</v>
      </c>
    </row>
    <row r="1715" spans="2:51" s="14" customFormat="1" ht="11.25">
      <c r="B1715" s="205"/>
      <c r="C1715" s="206"/>
      <c r="D1715" s="196" t="s">
        <v>159</v>
      </c>
      <c r="E1715" s="207" t="s">
        <v>19</v>
      </c>
      <c r="F1715" s="208" t="s">
        <v>994</v>
      </c>
      <c r="G1715" s="206"/>
      <c r="H1715" s="209">
        <v>5.42</v>
      </c>
      <c r="I1715" s="210"/>
      <c r="J1715" s="206"/>
      <c r="K1715" s="206"/>
      <c r="L1715" s="211"/>
      <c r="M1715" s="212"/>
      <c r="N1715" s="213"/>
      <c r="O1715" s="213"/>
      <c r="P1715" s="213"/>
      <c r="Q1715" s="213"/>
      <c r="R1715" s="213"/>
      <c r="S1715" s="213"/>
      <c r="T1715" s="214"/>
      <c r="AT1715" s="215" t="s">
        <v>159</v>
      </c>
      <c r="AU1715" s="215" t="s">
        <v>87</v>
      </c>
      <c r="AV1715" s="14" t="s">
        <v>87</v>
      </c>
      <c r="AW1715" s="14" t="s">
        <v>37</v>
      </c>
      <c r="AX1715" s="14" t="s">
        <v>77</v>
      </c>
      <c r="AY1715" s="215" t="s">
        <v>144</v>
      </c>
    </row>
    <row r="1716" spans="2:51" s="14" customFormat="1" ht="11.25">
      <c r="B1716" s="205"/>
      <c r="C1716" s="206"/>
      <c r="D1716" s="196" t="s">
        <v>159</v>
      </c>
      <c r="E1716" s="207" t="s">
        <v>19</v>
      </c>
      <c r="F1716" s="208" t="s">
        <v>995</v>
      </c>
      <c r="G1716" s="206"/>
      <c r="H1716" s="209">
        <v>6.46</v>
      </c>
      <c r="I1716" s="210"/>
      <c r="J1716" s="206"/>
      <c r="K1716" s="206"/>
      <c r="L1716" s="211"/>
      <c r="M1716" s="212"/>
      <c r="N1716" s="213"/>
      <c r="O1716" s="213"/>
      <c r="P1716" s="213"/>
      <c r="Q1716" s="213"/>
      <c r="R1716" s="213"/>
      <c r="S1716" s="213"/>
      <c r="T1716" s="214"/>
      <c r="AT1716" s="215" t="s">
        <v>159</v>
      </c>
      <c r="AU1716" s="215" t="s">
        <v>87</v>
      </c>
      <c r="AV1716" s="14" t="s">
        <v>87</v>
      </c>
      <c r="AW1716" s="14" t="s">
        <v>37</v>
      </c>
      <c r="AX1716" s="14" t="s">
        <v>77</v>
      </c>
      <c r="AY1716" s="215" t="s">
        <v>144</v>
      </c>
    </row>
    <row r="1717" spans="2:51" s="14" customFormat="1" ht="11.25">
      <c r="B1717" s="205"/>
      <c r="C1717" s="206"/>
      <c r="D1717" s="196" t="s">
        <v>159</v>
      </c>
      <c r="E1717" s="207" t="s">
        <v>19</v>
      </c>
      <c r="F1717" s="208" t="s">
        <v>996</v>
      </c>
      <c r="G1717" s="206"/>
      <c r="H1717" s="209">
        <v>5.59</v>
      </c>
      <c r="I1717" s="210"/>
      <c r="J1717" s="206"/>
      <c r="K1717" s="206"/>
      <c r="L1717" s="211"/>
      <c r="M1717" s="212"/>
      <c r="N1717" s="213"/>
      <c r="O1717" s="213"/>
      <c r="P1717" s="213"/>
      <c r="Q1717" s="213"/>
      <c r="R1717" s="213"/>
      <c r="S1717" s="213"/>
      <c r="T1717" s="214"/>
      <c r="AT1717" s="215" t="s">
        <v>159</v>
      </c>
      <c r="AU1717" s="215" t="s">
        <v>87</v>
      </c>
      <c r="AV1717" s="14" t="s">
        <v>87</v>
      </c>
      <c r="AW1717" s="14" t="s">
        <v>37</v>
      </c>
      <c r="AX1717" s="14" t="s">
        <v>77</v>
      </c>
      <c r="AY1717" s="215" t="s">
        <v>144</v>
      </c>
    </row>
    <row r="1718" spans="2:51" s="14" customFormat="1" ht="11.25">
      <c r="B1718" s="205"/>
      <c r="C1718" s="206"/>
      <c r="D1718" s="196" t="s">
        <v>159</v>
      </c>
      <c r="E1718" s="207" t="s">
        <v>19</v>
      </c>
      <c r="F1718" s="208" t="s">
        <v>997</v>
      </c>
      <c r="G1718" s="206"/>
      <c r="H1718" s="209">
        <v>5.57</v>
      </c>
      <c r="I1718" s="210"/>
      <c r="J1718" s="206"/>
      <c r="K1718" s="206"/>
      <c r="L1718" s="211"/>
      <c r="M1718" s="212"/>
      <c r="N1718" s="213"/>
      <c r="O1718" s="213"/>
      <c r="P1718" s="213"/>
      <c r="Q1718" s="213"/>
      <c r="R1718" s="213"/>
      <c r="S1718" s="213"/>
      <c r="T1718" s="214"/>
      <c r="AT1718" s="215" t="s">
        <v>159</v>
      </c>
      <c r="AU1718" s="215" t="s">
        <v>87</v>
      </c>
      <c r="AV1718" s="14" t="s">
        <v>87</v>
      </c>
      <c r="AW1718" s="14" t="s">
        <v>37</v>
      </c>
      <c r="AX1718" s="14" t="s">
        <v>77</v>
      </c>
      <c r="AY1718" s="215" t="s">
        <v>144</v>
      </c>
    </row>
    <row r="1719" spans="2:51" s="14" customFormat="1" ht="11.25">
      <c r="B1719" s="205"/>
      <c r="C1719" s="206"/>
      <c r="D1719" s="196" t="s">
        <v>159</v>
      </c>
      <c r="E1719" s="207" t="s">
        <v>19</v>
      </c>
      <c r="F1719" s="208" t="s">
        <v>998</v>
      </c>
      <c r="G1719" s="206"/>
      <c r="H1719" s="209">
        <v>6.46</v>
      </c>
      <c r="I1719" s="210"/>
      <c r="J1719" s="206"/>
      <c r="K1719" s="206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159</v>
      </c>
      <c r="AU1719" s="215" t="s">
        <v>87</v>
      </c>
      <c r="AV1719" s="14" t="s">
        <v>87</v>
      </c>
      <c r="AW1719" s="14" t="s">
        <v>37</v>
      </c>
      <c r="AX1719" s="14" t="s">
        <v>77</v>
      </c>
      <c r="AY1719" s="215" t="s">
        <v>144</v>
      </c>
    </row>
    <row r="1720" spans="2:51" s="14" customFormat="1" ht="11.25">
      <c r="B1720" s="205"/>
      <c r="C1720" s="206"/>
      <c r="D1720" s="196" t="s">
        <v>159</v>
      </c>
      <c r="E1720" s="207" t="s">
        <v>19</v>
      </c>
      <c r="F1720" s="208" t="s">
        <v>999</v>
      </c>
      <c r="G1720" s="206"/>
      <c r="H1720" s="209">
        <v>5.43</v>
      </c>
      <c r="I1720" s="210"/>
      <c r="J1720" s="206"/>
      <c r="K1720" s="206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159</v>
      </c>
      <c r="AU1720" s="215" t="s">
        <v>87</v>
      </c>
      <c r="AV1720" s="14" t="s">
        <v>87</v>
      </c>
      <c r="AW1720" s="14" t="s">
        <v>37</v>
      </c>
      <c r="AX1720" s="14" t="s">
        <v>77</v>
      </c>
      <c r="AY1720" s="215" t="s">
        <v>144</v>
      </c>
    </row>
    <row r="1721" spans="2:51" s="14" customFormat="1" ht="11.25">
      <c r="B1721" s="205"/>
      <c r="C1721" s="206"/>
      <c r="D1721" s="196" t="s">
        <v>159</v>
      </c>
      <c r="E1721" s="207" t="s">
        <v>19</v>
      </c>
      <c r="F1721" s="208" t="s">
        <v>1000</v>
      </c>
      <c r="G1721" s="206"/>
      <c r="H1721" s="209">
        <v>5.12</v>
      </c>
      <c r="I1721" s="210"/>
      <c r="J1721" s="206"/>
      <c r="K1721" s="206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159</v>
      </c>
      <c r="AU1721" s="215" t="s">
        <v>87</v>
      </c>
      <c r="AV1721" s="14" t="s">
        <v>87</v>
      </c>
      <c r="AW1721" s="14" t="s">
        <v>37</v>
      </c>
      <c r="AX1721" s="14" t="s">
        <v>77</v>
      </c>
      <c r="AY1721" s="215" t="s">
        <v>144</v>
      </c>
    </row>
    <row r="1722" spans="2:51" s="14" customFormat="1" ht="11.25">
      <c r="B1722" s="205"/>
      <c r="C1722" s="206"/>
      <c r="D1722" s="196" t="s">
        <v>159</v>
      </c>
      <c r="E1722" s="207" t="s">
        <v>19</v>
      </c>
      <c r="F1722" s="208" t="s">
        <v>1001</v>
      </c>
      <c r="G1722" s="206"/>
      <c r="H1722" s="209">
        <v>4.95</v>
      </c>
      <c r="I1722" s="210"/>
      <c r="J1722" s="206"/>
      <c r="K1722" s="206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159</v>
      </c>
      <c r="AU1722" s="215" t="s">
        <v>87</v>
      </c>
      <c r="AV1722" s="14" t="s">
        <v>87</v>
      </c>
      <c r="AW1722" s="14" t="s">
        <v>37</v>
      </c>
      <c r="AX1722" s="14" t="s">
        <v>77</v>
      </c>
      <c r="AY1722" s="215" t="s">
        <v>144</v>
      </c>
    </row>
    <row r="1723" spans="2:51" s="15" customFormat="1" ht="11.25">
      <c r="B1723" s="216"/>
      <c r="C1723" s="217"/>
      <c r="D1723" s="196" t="s">
        <v>159</v>
      </c>
      <c r="E1723" s="218" t="s">
        <v>19</v>
      </c>
      <c r="F1723" s="219" t="s">
        <v>165</v>
      </c>
      <c r="G1723" s="217"/>
      <c r="H1723" s="220">
        <v>56.559999999999995</v>
      </c>
      <c r="I1723" s="221"/>
      <c r="J1723" s="217"/>
      <c r="K1723" s="217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159</v>
      </c>
      <c r="AU1723" s="226" t="s">
        <v>87</v>
      </c>
      <c r="AV1723" s="15" t="s">
        <v>155</v>
      </c>
      <c r="AW1723" s="15" t="s">
        <v>37</v>
      </c>
      <c r="AX1723" s="15" t="s">
        <v>77</v>
      </c>
      <c r="AY1723" s="226" t="s">
        <v>144</v>
      </c>
    </row>
    <row r="1724" spans="2:51" s="13" customFormat="1" ht="11.25">
      <c r="B1724" s="194"/>
      <c r="C1724" s="195"/>
      <c r="D1724" s="196" t="s">
        <v>159</v>
      </c>
      <c r="E1724" s="197" t="s">
        <v>19</v>
      </c>
      <c r="F1724" s="198" t="s">
        <v>252</v>
      </c>
      <c r="G1724" s="195"/>
      <c r="H1724" s="197" t="s">
        <v>19</v>
      </c>
      <c r="I1724" s="199"/>
      <c r="J1724" s="195"/>
      <c r="K1724" s="195"/>
      <c r="L1724" s="200"/>
      <c r="M1724" s="201"/>
      <c r="N1724" s="202"/>
      <c r="O1724" s="202"/>
      <c r="P1724" s="202"/>
      <c r="Q1724" s="202"/>
      <c r="R1724" s="202"/>
      <c r="S1724" s="202"/>
      <c r="T1724" s="203"/>
      <c r="AT1724" s="204" t="s">
        <v>159</v>
      </c>
      <c r="AU1724" s="204" t="s">
        <v>87</v>
      </c>
      <c r="AV1724" s="13" t="s">
        <v>85</v>
      </c>
      <c r="AW1724" s="13" t="s">
        <v>37</v>
      </c>
      <c r="AX1724" s="13" t="s">
        <v>77</v>
      </c>
      <c r="AY1724" s="204" t="s">
        <v>144</v>
      </c>
    </row>
    <row r="1725" spans="2:51" s="14" customFormat="1" ht="11.25">
      <c r="B1725" s="205"/>
      <c r="C1725" s="206"/>
      <c r="D1725" s="196" t="s">
        <v>159</v>
      </c>
      <c r="E1725" s="207" t="s">
        <v>19</v>
      </c>
      <c r="F1725" s="208" t="s">
        <v>1002</v>
      </c>
      <c r="G1725" s="206"/>
      <c r="H1725" s="209">
        <v>3.1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159</v>
      </c>
      <c r="AU1725" s="215" t="s">
        <v>87</v>
      </c>
      <c r="AV1725" s="14" t="s">
        <v>87</v>
      </c>
      <c r="AW1725" s="14" t="s">
        <v>37</v>
      </c>
      <c r="AX1725" s="14" t="s">
        <v>77</v>
      </c>
      <c r="AY1725" s="215" t="s">
        <v>144</v>
      </c>
    </row>
    <row r="1726" spans="2:51" s="14" customFormat="1" ht="11.25">
      <c r="B1726" s="205"/>
      <c r="C1726" s="206"/>
      <c r="D1726" s="196" t="s">
        <v>159</v>
      </c>
      <c r="E1726" s="207" t="s">
        <v>19</v>
      </c>
      <c r="F1726" s="208" t="s">
        <v>1003</v>
      </c>
      <c r="G1726" s="206"/>
      <c r="H1726" s="209">
        <v>3.83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159</v>
      </c>
      <c r="AU1726" s="215" t="s">
        <v>87</v>
      </c>
      <c r="AV1726" s="14" t="s">
        <v>87</v>
      </c>
      <c r="AW1726" s="14" t="s">
        <v>37</v>
      </c>
      <c r="AX1726" s="14" t="s">
        <v>77</v>
      </c>
      <c r="AY1726" s="215" t="s">
        <v>144</v>
      </c>
    </row>
    <row r="1727" spans="2:51" s="14" customFormat="1" ht="11.25">
      <c r="B1727" s="205"/>
      <c r="C1727" s="206"/>
      <c r="D1727" s="196" t="s">
        <v>159</v>
      </c>
      <c r="E1727" s="207" t="s">
        <v>19</v>
      </c>
      <c r="F1727" s="208" t="s">
        <v>1004</v>
      </c>
      <c r="G1727" s="206"/>
      <c r="H1727" s="209">
        <v>4.63</v>
      </c>
      <c r="I1727" s="210"/>
      <c r="J1727" s="206"/>
      <c r="K1727" s="206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159</v>
      </c>
      <c r="AU1727" s="215" t="s">
        <v>87</v>
      </c>
      <c r="AV1727" s="14" t="s">
        <v>87</v>
      </c>
      <c r="AW1727" s="14" t="s">
        <v>37</v>
      </c>
      <c r="AX1727" s="14" t="s">
        <v>77</v>
      </c>
      <c r="AY1727" s="215" t="s">
        <v>144</v>
      </c>
    </row>
    <row r="1728" spans="2:51" s="14" customFormat="1" ht="11.25">
      <c r="B1728" s="205"/>
      <c r="C1728" s="206"/>
      <c r="D1728" s="196" t="s">
        <v>159</v>
      </c>
      <c r="E1728" s="207" t="s">
        <v>19</v>
      </c>
      <c r="F1728" s="208" t="s">
        <v>1005</v>
      </c>
      <c r="G1728" s="206"/>
      <c r="H1728" s="209">
        <v>5.42</v>
      </c>
      <c r="I1728" s="210"/>
      <c r="J1728" s="206"/>
      <c r="K1728" s="206"/>
      <c r="L1728" s="211"/>
      <c r="M1728" s="212"/>
      <c r="N1728" s="213"/>
      <c r="O1728" s="213"/>
      <c r="P1728" s="213"/>
      <c r="Q1728" s="213"/>
      <c r="R1728" s="213"/>
      <c r="S1728" s="213"/>
      <c r="T1728" s="214"/>
      <c r="AT1728" s="215" t="s">
        <v>159</v>
      </c>
      <c r="AU1728" s="215" t="s">
        <v>87</v>
      </c>
      <c r="AV1728" s="14" t="s">
        <v>87</v>
      </c>
      <c r="AW1728" s="14" t="s">
        <v>37</v>
      </c>
      <c r="AX1728" s="14" t="s">
        <v>77</v>
      </c>
      <c r="AY1728" s="215" t="s">
        <v>144</v>
      </c>
    </row>
    <row r="1729" spans="1:65" s="14" customFormat="1" ht="11.25">
      <c r="B1729" s="205"/>
      <c r="C1729" s="206"/>
      <c r="D1729" s="196" t="s">
        <v>159</v>
      </c>
      <c r="E1729" s="207" t="s">
        <v>19</v>
      </c>
      <c r="F1729" s="208" t="s">
        <v>1006</v>
      </c>
      <c r="G1729" s="206"/>
      <c r="H1729" s="209">
        <v>6.46</v>
      </c>
      <c r="I1729" s="210"/>
      <c r="J1729" s="206"/>
      <c r="K1729" s="206"/>
      <c r="L1729" s="211"/>
      <c r="M1729" s="212"/>
      <c r="N1729" s="213"/>
      <c r="O1729" s="213"/>
      <c r="P1729" s="213"/>
      <c r="Q1729" s="213"/>
      <c r="R1729" s="213"/>
      <c r="S1729" s="213"/>
      <c r="T1729" s="214"/>
      <c r="AT1729" s="215" t="s">
        <v>159</v>
      </c>
      <c r="AU1729" s="215" t="s">
        <v>87</v>
      </c>
      <c r="AV1729" s="14" t="s">
        <v>87</v>
      </c>
      <c r="AW1729" s="14" t="s">
        <v>37</v>
      </c>
      <c r="AX1729" s="14" t="s">
        <v>77</v>
      </c>
      <c r="AY1729" s="215" t="s">
        <v>144</v>
      </c>
    </row>
    <row r="1730" spans="1:65" s="14" customFormat="1" ht="11.25">
      <c r="B1730" s="205"/>
      <c r="C1730" s="206"/>
      <c r="D1730" s="196" t="s">
        <v>159</v>
      </c>
      <c r="E1730" s="207" t="s">
        <v>19</v>
      </c>
      <c r="F1730" s="208" t="s">
        <v>1007</v>
      </c>
      <c r="G1730" s="206"/>
      <c r="H1730" s="209">
        <v>5.59</v>
      </c>
      <c r="I1730" s="210"/>
      <c r="J1730" s="206"/>
      <c r="K1730" s="206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159</v>
      </c>
      <c r="AU1730" s="215" t="s">
        <v>87</v>
      </c>
      <c r="AV1730" s="14" t="s">
        <v>87</v>
      </c>
      <c r="AW1730" s="14" t="s">
        <v>37</v>
      </c>
      <c r="AX1730" s="14" t="s">
        <v>77</v>
      </c>
      <c r="AY1730" s="215" t="s">
        <v>144</v>
      </c>
    </row>
    <row r="1731" spans="1:65" s="14" customFormat="1" ht="11.25">
      <c r="B1731" s="205"/>
      <c r="C1731" s="206"/>
      <c r="D1731" s="196" t="s">
        <v>159</v>
      </c>
      <c r="E1731" s="207" t="s">
        <v>19</v>
      </c>
      <c r="F1731" s="208" t="s">
        <v>1008</v>
      </c>
      <c r="G1731" s="206"/>
      <c r="H1731" s="209">
        <v>5.57</v>
      </c>
      <c r="I1731" s="210"/>
      <c r="J1731" s="206"/>
      <c r="K1731" s="206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159</v>
      </c>
      <c r="AU1731" s="215" t="s">
        <v>87</v>
      </c>
      <c r="AV1731" s="14" t="s">
        <v>87</v>
      </c>
      <c r="AW1731" s="14" t="s">
        <v>37</v>
      </c>
      <c r="AX1731" s="14" t="s">
        <v>77</v>
      </c>
      <c r="AY1731" s="215" t="s">
        <v>144</v>
      </c>
    </row>
    <row r="1732" spans="1:65" s="14" customFormat="1" ht="11.25">
      <c r="B1732" s="205"/>
      <c r="C1732" s="206"/>
      <c r="D1732" s="196" t="s">
        <v>159</v>
      </c>
      <c r="E1732" s="207" t="s">
        <v>19</v>
      </c>
      <c r="F1732" s="208" t="s">
        <v>1009</v>
      </c>
      <c r="G1732" s="206"/>
      <c r="H1732" s="209">
        <v>6.46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159</v>
      </c>
      <c r="AU1732" s="215" t="s">
        <v>87</v>
      </c>
      <c r="AV1732" s="14" t="s">
        <v>87</v>
      </c>
      <c r="AW1732" s="14" t="s">
        <v>37</v>
      </c>
      <c r="AX1732" s="14" t="s">
        <v>77</v>
      </c>
      <c r="AY1732" s="215" t="s">
        <v>144</v>
      </c>
    </row>
    <row r="1733" spans="1:65" s="14" customFormat="1" ht="11.25">
      <c r="B1733" s="205"/>
      <c r="C1733" s="206"/>
      <c r="D1733" s="196" t="s">
        <v>159</v>
      </c>
      <c r="E1733" s="207" t="s">
        <v>19</v>
      </c>
      <c r="F1733" s="208" t="s">
        <v>1010</v>
      </c>
      <c r="G1733" s="206"/>
      <c r="H1733" s="209">
        <v>5.43</v>
      </c>
      <c r="I1733" s="210"/>
      <c r="J1733" s="206"/>
      <c r="K1733" s="206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159</v>
      </c>
      <c r="AU1733" s="215" t="s">
        <v>87</v>
      </c>
      <c r="AV1733" s="14" t="s">
        <v>87</v>
      </c>
      <c r="AW1733" s="14" t="s">
        <v>37</v>
      </c>
      <c r="AX1733" s="14" t="s">
        <v>77</v>
      </c>
      <c r="AY1733" s="215" t="s">
        <v>144</v>
      </c>
    </row>
    <row r="1734" spans="1:65" s="14" customFormat="1" ht="11.25">
      <c r="B1734" s="205"/>
      <c r="C1734" s="206"/>
      <c r="D1734" s="196" t="s">
        <v>159</v>
      </c>
      <c r="E1734" s="207" t="s">
        <v>19</v>
      </c>
      <c r="F1734" s="208" t="s">
        <v>1011</v>
      </c>
      <c r="G1734" s="206"/>
      <c r="H1734" s="209">
        <v>5.12</v>
      </c>
      <c r="I1734" s="210"/>
      <c r="J1734" s="206"/>
      <c r="K1734" s="206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159</v>
      </c>
      <c r="AU1734" s="215" t="s">
        <v>87</v>
      </c>
      <c r="AV1734" s="14" t="s">
        <v>87</v>
      </c>
      <c r="AW1734" s="14" t="s">
        <v>37</v>
      </c>
      <c r="AX1734" s="14" t="s">
        <v>77</v>
      </c>
      <c r="AY1734" s="215" t="s">
        <v>144</v>
      </c>
    </row>
    <row r="1735" spans="1:65" s="14" customFormat="1" ht="11.25">
      <c r="B1735" s="205"/>
      <c r="C1735" s="206"/>
      <c r="D1735" s="196" t="s">
        <v>159</v>
      </c>
      <c r="E1735" s="207" t="s">
        <v>19</v>
      </c>
      <c r="F1735" s="208" t="s">
        <v>1012</v>
      </c>
      <c r="G1735" s="206"/>
      <c r="H1735" s="209">
        <v>4.95</v>
      </c>
      <c r="I1735" s="210"/>
      <c r="J1735" s="206"/>
      <c r="K1735" s="206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159</v>
      </c>
      <c r="AU1735" s="215" t="s">
        <v>87</v>
      </c>
      <c r="AV1735" s="14" t="s">
        <v>87</v>
      </c>
      <c r="AW1735" s="14" t="s">
        <v>37</v>
      </c>
      <c r="AX1735" s="14" t="s">
        <v>77</v>
      </c>
      <c r="AY1735" s="215" t="s">
        <v>144</v>
      </c>
    </row>
    <row r="1736" spans="1:65" s="15" customFormat="1" ht="11.25">
      <c r="B1736" s="216"/>
      <c r="C1736" s="217"/>
      <c r="D1736" s="196" t="s">
        <v>159</v>
      </c>
      <c r="E1736" s="218" t="s">
        <v>19</v>
      </c>
      <c r="F1736" s="219" t="s">
        <v>165</v>
      </c>
      <c r="G1736" s="217"/>
      <c r="H1736" s="220">
        <v>56.559999999999995</v>
      </c>
      <c r="I1736" s="221"/>
      <c r="J1736" s="217"/>
      <c r="K1736" s="217"/>
      <c r="L1736" s="222"/>
      <c r="M1736" s="223"/>
      <c r="N1736" s="224"/>
      <c r="O1736" s="224"/>
      <c r="P1736" s="224"/>
      <c r="Q1736" s="224"/>
      <c r="R1736" s="224"/>
      <c r="S1736" s="224"/>
      <c r="T1736" s="225"/>
      <c r="AT1736" s="226" t="s">
        <v>159</v>
      </c>
      <c r="AU1736" s="226" t="s">
        <v>87</v>
      </c>
      <c r="AV1736" s="15" t="s">
        <v>155</v>
      </c>
      <c r="AW1736" s="15" t="s">
        <v>37</v>
      </c>
      <c r="AX1736" s="15" t="s">
        <v>77</v>
      </c>
      <c r="AY1736" s="226" t="s">
        <v>144</v>
      </c>
    </row>
    <row r="1737" spans="1:65" s="16" customFormat="1" ht="11.25">
      <c r="B1737" s="227"/>
      <c r="C1737" s="228"/>
      <c r="D1737" s="196" t="s">
        <v>159</v>
      </c>
      <c r="E1737" s="229" t="s">
        <v>19</v>
      </c>
      <c r="F1737" s="230" t="s">
        <v>275</v>
      </c>
      <c r="G1737" s="228"/>
      <c r="H1737" s="231">
        <v>283.25</v>
      </c>
      <c r="I1737" s="232"/>
      <c r="J1737" s="228"/>
      <c r="K1737" s="228"/>
      <c r="L1737" s="233"/>
      <c r="M1737" s="234"/>
      <c r="N1737" s="235"/>
      <c r="O1737" s="235"/>
      <c r="P1737" s="235"/>
      <c r="Q1737" s="235"/>
      <c r="R1737" s="235"/>
      <c r="S1737" s="235"/>
      <c r="T1737" s="236"/>
      <c r="AT1737" s="237" t="s">
        <v>159</v>
      </c>
      <c r="AU1737" s="237" t="s">
        <v>87</v>
      </c>
      <c r="AV1737" s="16" t="s">
        <v>154</v>
      </c>
      <c r="AW1737" s="16" t="s">
        <v>37</v>
      </c>
      <c r="AX1737" s="16" t="s">
        <v>85</v>
      </c>
      <c r="AY1737" s="237" t="s">
        <v>144</v>
      </c>
    </row>
    <row r="1738" spans="1:65" s="2" customFormat="1" ht="33" customHeight="1">
      <c r="A1738" s="37"/>
      <c r="B1738" s="38"/>
      <c r="C1738" s="176" t="s">
        <v>1013</v>
      </c>
      <c r="D1738" s="176" t="s">
        <v>149</v>
      </c>
      <c r="E1738" s="177" t="s">
        <v>1014</v>
      </c>
      <c r="F1738" s="178" t="s">
        <v>1015</v>
      </c>
      <c r="G1738" s="179" t="s">
        <v>152</v>
      </c>
      <c r="H1738" s="180">
        <v>400.32</v>
      </c>
      <c r="I1738" s="181"/>
      <c r="J1738" s="182">
        <f>ROUND(I1738*H1738,2)</f>
        <v>0</v>
      </c>
      <c r="K1738" s="178" t="s">
        <v>153</v>
      </c>
      <c r="L1738" s="42"/>
      <c r="M1738" s="183" t="s">
        <v>19</v>
      </c>
      <c r="N1738" s="184" t="s">
        <v>48</v>
      </c>
      <c r="O1738" s="67"/>
      <c r="P1738" s="185">
        <f>O1738*H1738</f>
        <v>0</v>
      </c>
      <c r="Q1738" s="185">
        <v>0</v>
      </c>
      <c r="R1738" s="185">
        <f>Q1738*H1738</f>
        <v>0</v>
      </c>
      <c r="S1738" s="185">
        <v>0</v>
      </c>
      <c r="T1738" s="186">
        <f>S1738*H1738</f>
        <v>0</v>
      </c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R1738" s="187" t="s">
        <v>556</v>
      </c>
      <c r="AT1738" s="187" t="s">
        <v>149</v>
      </c>
      <c r="AU1738" s="187" t="s">
        <v>87</v>
      </c>
      <c r="AY1738" s="20" t="s">
        <v>144</v>
      </c>
      <c r="BE1738" s="188">
        <f>IF(N1738="základní",J1738,0)</f>
        <v>0</v>
      </c>
      <c r="BF1738" s="188">
        <f>IF(N1738="snížená",J1738,0)</f>
        <v>0</v>
      </c>
      <c r="BG1738" s="188">
        <f>IF(N1738="zákl. přenesená",J1738,0)</f>
        <v>0</v>
      </c>
      <c r="BH1738" s="188">
        <f>IF(N1738="sníž. přenesená",J1738,0)</f>
        <v>0</v>
      </c>
      <c r="BI1738" s="188">
        <f>IF(N1738="nulová",J1738,0)</f>
        <v>0</v>
      </c>
      <c r="BJ1738" s="20" t="s">
        <v>85</v>
      </c>
      <c r="BK1738" s="188">
        <f>ROUND(I1738*H1738,2)</f>
        <v>0</v>
      </c>
      <c r="BL1738" s="20" t="s">
        <v>556</v>
      </c>
      <c r="BM1738" s="187" t="s">
        <v>1016</v>
      </c>
    </row>
    <row r="1739" spans="1:65" s="2" customFormat="1" ht="11.25">
      <c r="A1739" s="37"/>
      <c r="B1739" s="38"/>
      <c r="C1739" s="39"/>
      <c r="D1739" s="189" t="s">
        <v>157</v>
      </c>
      <c r="E1739" s="39"/>
      <c r="F1739" s="190" t="s">
        <v>1017</v>
      </c>
      <c r="G1739" s="39"/>
      <c r="H1739" s="39"/>
      <c r="I1739" s="191"/>
      <c r="J1739" s="39"/>
      <c r="K1739" s="39"/>
      <c r="L1739" s="42"/>
      <c r="M1739" s="192"/>
      <c r="N1739" s="193"/>
      <c r="O1739" s="67"/>
      <c r="P1739" s="67"/>
      <c r="Q1739" s="67"/>
      <c r="R1739" s="67"/>
      <c r="S1739" s="67"/>
      <c r="T1739" s="68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T1739" s="20" t="s">
        <v>157</v>
      </c>
      <c r="AU1739" s="20" t="s">
        <v>87</v>
      </c>
    </row>
    <row r="1740" spans="1:65" s="13" customFormat="1" ht="11.25">
      <c r="B1740" s="194"/>
      <c r="C1740" s="195"/>
      <c r="D1740" s="196" t="s">
        <v>159</v>
      </c>
      <c r="E1740" s="197" t="s">
        <v>19</v>
      </c>
      <c r="F1740" s="198" t="s">
        <v>160</v>
      </c>
      <c r="G1740" s="195"/>
      <c r="H1740" s="197" t="s">
        <v>19</v>
      </c>
      <c r="I1740" s="199"/>
      <c r="J1740" s="195"/>
      <c r="K1740" s="195"/>
      <c r="L1740" s="200"/>
      <c r="M1740" s="201"/>
      <c r="N1740" s="202"/>
      <c r="O1740" s="202"/>
      <c r="P1740" s="202"/>
      <c r="Q1740" s="202"/>
      <c r="R1740" s="202"/>
      <c r="S1740" s="202"/>
      <c r="T1740" s="203"/>
      <c r="AT1740" s="204" t="s">
        <v>159</v>
      </c>
      <c r="AU1740" s="204" t="s">
        <v>87</v>
      </c>
      <c r="AV1740" s="13" t="s">
        <v>85</v>
      </c>
      <c r="AW1740" s="13" t="s">
        <v>37</v>
      </c>
      <c r="AX1740" s="13" t="s">
        <v>77</v>
      </c>
      <c r="AY1740" s="204" t="s">
        <v>144</v>
      </c>
    </row>
    <row r="1741" spans="1:65" s="14" customFormat="1" ht="11.25">
      <c r="B1741" s="205"/>
      <c r="C1741" s="206"/>
      <c r="D1741" s="196" t="s">
        <v>159</v>
      </c>
      <c r="E1741" s="207" t="s">
        <v>19</v>
      </c>
      <c r="F1741" s="208" t="s">
        <v>400</v>
      </c>
      <c r="G1741" s="206"/>
      <c r="H1741" s="209">
        <v>3.19</v>
      </c>
      <c r="I1741" s="210"/>
      <c r="J1741" s="206"/>
      <c r="K1741" s="206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159</v>
      </c>
      <c r="AU1741" s="215" t="s">
        <v>87</v>
      </c>
      <c r="AV1741" s="14" t="s">
        <v>87</v>
      </c>
      <c r="AW1741" s="14" t="s">
        <v>37</v>
      </c>
      <c r="AX1741" s="14" t="s">
        <v>77</v>
      </c>
      <c r="AY1741" s="215" t="s">
        <v>144</v>
      </c>
    </row>
    <row r="1742" spans="1:65" s="14" customFormat="1" ht="11.25">
      <c r="B1742" s="205"/>
      <c r="C1742" s="206"/>
      <c r="D1742" s="196" t="s">
        <v>159</v>
      </c>
      <c r="E1742" s="207" t="s">
        <v>19</v>
      </c>
      <c r="F1742" s="208" t="s">
        <v>401</v>
      </c>
      <c r="G1742" s="206"/>
      <c r="H1742" s="209">
        <v>3.84</v>
      </c>
      <c r="I1742" s="210"/>
      <c r="J1742" s="206"/>
      <c r="K1742" s="206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159</v>
      </c>
      <c r="AU1742" s="215" t="s">
        <v>87</v>
      </c>
      <c r="AV1742" s="14" t="s">
        <v>87</v>
      </c>
      <c r="AW1742" s="14" t="s">
        <v>37</v>
      </c>
      <c r="AX1742" s="14" t="s">
        <v>77</v>
      </c>
      <c r="AY1742" s="215" t="s">
        <v>144</v>
      </c>
    </row>
    <row r="1743" spans="1:65" s="14" customFormat="1" ht="11.25">
      <c r="B1743" s="205"/>
      <c r="C1743" s="206"/>
      <c r="D1743" s="196" t="s">
        <v>159</v>
      </c>
      <c r="E1743" s="207" t="s">
        <v>19</v>
      </c>
      <c r="F1743" s="208" t="s">
        <v>402</v>
      </c>
      <c r="G1743" s="206"/>
      <c r="H1743" s="209">
        <v>3.49</v>
      </c>
      <c r="I1743" s="210"/>
      <c r="J1743" s="206"/>
      <c r="K1743" s="206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159</v>
      </c>
      <c r="AU1743" s="215" t="s">
        <v>87</v>
      </c>
      <c r="AV1743" s="14" t="s">
        <v>87</v>
      </c>
      <c r="AW1743" s="14" t="s">
        <v>37</v>
      </c>
      <c r="AX1743" s="14" t="s">
        <v>77</v>
      </c>
      <c r="AY1743" s="215" t="s">
        <v>144</v>
      </c>
    </row>
    <row r="1744" spans="1:65" s="14" customFormat="1" ht="11.25">
      <c r="B1744" s="205"/>
      <c r="C1744" s="206"/>
      <c r="D1744" s="196" t="s">
        <v>159</v>
      </c>
      <c r="E1744" s="207" t="s">
        <v>19</v>
      </c>
      <c r="F1744" s="208" t="s">
        <v>403</v>
      </c>
      <c r="G1744" s="206"/>
      <c r="H1744" s="209">
        <v>4.6100000000000003</v>
      </c>
      <c r="I1744" s="210"/>
      <c r="J1744" s="206"/>
      <c r="K1744" s="206"/>
      <c r="L1744" s="211"/>
      <c r="M1744" s="212"/>
      <c r="N1744" s="213"/>
      <c r="O1744" s="213"/>
      <c r="P1744" s="213"/>
      <c r="Q1744" s="213"/>
      <c r="R1744" s="213"/>
      <c r="S1744" s="213"/>
      <c r="T1744" s="214"/>
      <c r="AT1744" s="215" t="s">
        <v>159</v>
      </c>
      <c r="AU1744" s="215" t="s">
        <v>87</v>
      </c>
      <c r="AV1744" s="14" t="s">
        <v>87</v>
      </c>
      <c r="AW1744" s="14" t="s">
        <v>37</v>
      </c>
      <c r="AX1744" s="14" t="s">
        <v>77</v>
      </c>
      <c r="AY1744" s="215" t="s">
        <v>144</v>
      </c>
    </row>
    <row r="1745" spans="2:51" s="15" customFormat="1" ht="11.25">
      <c r="B1745" s="216"/>
      <c r="C1745" s="217"/>
      <c r="D1745" s="196" t="s">
        <v>159</v>
      </c>
      <c r="E1745" s="218" t="s">
        <v>19</v>
      </c>
      <c r="F1745" s="219" t="s">
        <v>165</v>
      </c>
      <c r="G1745" s="217"/>
      <c r="H1745" s="220">
        <v>15.129999999999999</v>
      </c>
      <c r="I1745" s="221"/>
      <c r="J1745" s="217"/>
      <c r="K1745" s="217"/>
      <c r="L1745" s="222"/>
      <c r="M1745" s="223"/>
      <c r="N1745" s="224"/>
      <c r="O1745" s="224"/>
      <c r="P1745" s="224"/>
      <c r="Q1745" s="224"/>
      <c r="R1745" s="224"/>
      <c r="S1745" s="224"/>
      <c r="T1745" s="225"/>
      <c r="AT1745" s="226" t="s">
        <v>159</v>
      </c>
      <c r="AU1745" s="226" t="s">
        <v>87</v>
      </c>
      <c r="AV1745" s="15" t="s">
        <v>155</v>
      </c>
      <c r="AW1745" s="15" t="s">
        <v>37</v>
      </c>
      <c r="AX1745" s="15" t="s">
        <v>77</v>
      </c>
      <c r="AY1745" s="226" t="s">
        <v>144</v>
      </c>
    </row>
    <row r="1746" spans="2:51" s="13" customFormat="1" ht="11.25">
      <c r="B1746" s="194"/>
      <c r="C1746" s="195"/>
      <c r="D1746" s="196" t="s">
        <v>159</v>
      </c>
      <c r="E1746" s="197" t="s">
        <v>19</v>
      </c>
      <c r="F1746" s="198" t="s">
        <v>166</v>
      </c>
      <c r="G1746" s="195"/>
      <c r="H1746" s="197" t="s">
        <v>19</v>
      </c>
      <c r="I1746" s="199"/>
      <c r="J1746" s="195"/>
      <c r="K1746" s="195"/>
      <c r="L1746" s="200"/>
      <c r="M1746" s="201"/>
      <c r="N1746" s="202"/>
      <c r="O1746" s="202"/>
      <c r="P1746" s="202"/>
      <c r="Q1746" s="202"/>
      <c r="R1746" s="202"/>
      <c r="S1746" s="202"/>
      <c r="T1746" s="203"/>
      <c r="AT1746" s="204" t="s">
        <v>159</v>
      </c>
      <c r="AU1746" s="204" t="s">
        <v>87</v>
      </c>
      <c r="AV1746" s="13" t="s">
        <v>85</v>
      </c>
      <c r="AW1746" s="13" t="s">
        <v>37</v>
      </c>
      <c r="AX1746" s="13" t="s">
        <v>77</v>
      </c>
      <c r="AY1746" s="204" t="s">
        <v>144</v>
      </c>
    </row>
    <row r="1747" spans="2:51" s="14" customFormat="1" ht="11.25">
      <c r="B1747" s="205"/>
      <c r="C1747" s="206"/>
      <c r="D1747" s="196" t="s">
        <v>159</v>
      </c>
      <c r="E1747" s="207" t="s">
        <v>19</v>
      </c>
      <c r="F1747" s="208" t="s">
        <v>404</v>
      </c>
      <c r="G1747" s="206"/>
      <c r="H1747" s="209">
        <v>2.44</v>
      </c>
      <c r="I1747" s="210"/>
      <c r="J1747" s="206"/>
      <c r="K1747" s="206"/>
      <c r="L1747" s="211"/>
      <c r="M1747" s="212"/>
      <c r="N1747" s="213"/>
      <c r="O1747" s="213"/>
      <c r="P1747" s="213"/>
      <c r="Q1747" s="213"/>
      <c r="R1747" s="213"/>
      <c r="S1747" s="213"/>
      <c r="T1747" s="214"/>
      <c r="AT1747" s="215" t="s">
        <v>159</v>
      </c>
      <c r="AU1747" s="215" t="s">
        <v>87</v>
      </c>
      <c r="AV1747" s="14" t="s">
        <v>87</v>
      </c>
      <c r="AW1747" s="14" t="s">
        <v>37</v>
      </c>
      <c r="AX1747" s="14" t="s">
        <v>77</v>
      </c>
      <c r="AY1747" s="215" t="s">
        <v>144</v>
      </c>
    </row>
    <row r="1748" spans="2:51" s="14" customFormat="1" ht="11.25">
      <c r="B1748" s="205"/>
      <c r="C1748" s="206"/>
      <c r="D1748" s="196" t="s">
        <v>159</v>
      </c>
      <c r="E1748" s="207" t="s">
        <v>19</v>
      </c>
      <c r="F1748" s="208" t="s">
        <v>405</v>
      </c>
      <c r="G1748" s="206"/>
      <c r="H1748" s="209">
        <v>3.62</v>
      </c>
      <c r="I1748" s="210"/>
      <c r="J1748" s="206"/>
      <c r="K1748" s="206"/>
      <c r="L1748" s="211"/>
      <c r="M1748" s="212"/>
      <c r="N1748" s="213"/>
      <c r="O1748" s="213"/>
      <c r="P1748" s="213"/>
      <c r="Q1748" s="213"/>
      <c r="R1748" s="213"/>
      <c r="S1748" s="213"/>
      <c r="T1748" s="214"/>
      <c r="AT1748" s="215" t="s">
        <v>159</v>
      </c>
      <c r="AU1748" s="215" t="s">
        <v>87</v>
      </c>
      <c r="AV1748" s="14" t="s">
        <v>87</v>
      </c>
      <c r="AW1748" s="14" t="s">
        <v>37</v>
      </c>
      <c r="AX1748" s="14" t="s">
        <v>77</v>
      </c>
      <c r="AY1748" s="215" t="s">
        <v>144</v>
      </c>
    </row>
    <row r="1749" spans="2:51" s="14" customFormat="1" ht="11.25">
      <c r="B1749" s="205"/>
      <c r="C1749" s="206"/>
      <c r="D1749" s="196" t="s">
        <v>159</v>
      </c>
      <c r="E1749" s="207" t="s">
        <v>19</v>
      </c>
      <c r="F1749" s="208" t="s">
        <v>406</v>
      </c>
      <c r="G1749" s="206"/>
      <c r="H1749" s="209">
        <v>3.2</v>
      </c>
      <c r="I1749" s="210"/>
      <c r="J1749" s="206"/>
      <c r="K1749" s="206"/>
      <c r="L1749" s="211"/>
      <c r="M1749" s="212"/>
      <c r="N1749" s="213"/>
      <c r="O1749" s="213"/>
      <c r="P1749" s="213"/>
      <c r="Q1749" s="213"/>
      <c r="R1749" s="213"/>
      <c r="S1749" s="213"/>
      <c r="T1749" s="214"/>
      <c r="AT1749" s="215" t="s">
        <v>159</v>
      </c>
      <c r="AU1749" s="215" t="s">
        <v>87</v>
      </c>
      <c r="AV1749" s="14" t="s">
        <v>87</v>
      </c>
      <c r="AW1749" s="14" t="s">
        <v>37</v>
      </c>
      <c r="AX1749" s="14" t="s">
        <v>77</v>
      </c>
      <c r="AY1749" s="215" t="s">
        <v>144</v>
      </c>
    </row>
    <row r="1750" spans="2:51" s="14" customFormat="1" ht="11.25">
      <c r="B1750" s="205"/>
      <c r="C1750" s="206"/>
      <c r="D1750" s="196" t="s">
        <v>159</v>
      </c>
      <c r="E1750" s="207" t="s">
        <v>19</v>
      </c>
      <c r="F1750" s="208" t="s">
        <v>407</v>
      </c>
      <c r="G1750" s="206"/>
      <c r="H1750" s="209">
        <v>3.84</v>
      </c>
      <c r="I1750" s="210"/>
      <c r="J1750" s="206"/>
      <c r="K1750" s="206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159</v>
      </c>
      <c r="AU1750" s="215" t="s">
        <v>87</v>
      </c>
      <c r="AV1750" s="14" t="s">
        <v>87</v>
      </c>
      <c r="AW1750" s="14" t="s">
        <v>37</v>
      </c>
      <c r="AX1750" s="14" t="s">
        <v>77</v>
      </c>
      <c r="AY1750" s="215" t="s">
        <v>144</v>
      </c>
    </row>
    <row r="1751" spans="2:51" s="14" customFormat="1" ht="11.25">
      <c r="B1751" s="205"/>
      <c r="C1751" s="206"/>
      <c r="D1751" s="196" t="s">
        <v>159</v>
      </c>
      <c r="E1751" s="207" t="s">
        <v>19</v>
      </c>
      <c r="F1751" s="208" t="s">
        <v>408</v>
      </c>
      <c r="G1751" s="206"/>
      <c r="H1751" s="209">
        <v>3.79</v>
      </c>
      <c r="I1751" s="210"/>
      <c r="J1751" s="206"/>
      <c r="K1751" s="206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159</v>
      </c>
      <c r="AU1751" s="215" t="s">
        <v>87</v>
      </c>
      <c r="AV1751" s="14" t="s">
        <v>87</v>
      </c>
      <c r="AW1751" s="14" t="s">
        <v>37</v>
      </c>
      <c r="AX1751" s="14" t="s">
        <v>77</v>
      </c>
      <c r="AY1751" s="215" t="s">
        <v>144</v>
      </c>
    </row>
    <row r="1752" spans="2:51" s="14" customFormat="1" ht="11.25">
      <c r="B1752" s="205"/>
      <c r="C1752" s="206"/>
      <c r="D1752" s="196" t="s">
        <v>159</v>
      </c>
      <c r="E1752" s="207" t="s">
        <v>19</v>
      </c>
      <c r="F1752" s="208" t="s">
        <v>409</v>
      </c>
      <c r="G1752" s="206"/>
      <c r="H1752" s="209">
        <v>3.22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159</v>
      </c>
      <c r="AU1752" s="215" t="s">
        <v>87</v>
      </c>
      <c r="AV1752" s="14" t="s">
        <v>87</v>
      </c>
      <c r="AW1752" s="14" t="s">
        <v>37</v>
      </c>
      <c r="AX1752" s="14" t="s">
        <v>77</v>
      </c>
      <c r="AY1752" s="215" t="s">
        <v>144</v>
      </c>
    </row>
    <row r="1753" spans="2:51" s="14" customFormat="1" ht="11.25">
      <c r="B1753" s="205"/>
      <c r="C1753" s="206"/>
      <c r="D1753" s="196" t="s">
        <v>159</v>
      </c>
      <c r="E1753" s="207" t="s">
        <v>19</v>
      </c>
      <c r="F1753" s="208" t="s">
        <v>410</v>
      </c>
      <c r="G1753" s="206"/>
      <c r="H1753" s="209">
        <v>4.8499999999999996</v>
      </c>
      <c r="I1753" s="210"/>
      <c r="J1753" s="206"/>
      <c r="K1753" s="206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159</v>
      </c>
      <c r="AU1753" s="215" t="s">
        <v>87</v>
      </c>
      <c r="AV1753" s="14" t="s">
        <v>87</v>
      </c>
      <c r="AW1753" s="14" t="s">
        <v>37</v>
      </c>
      <c r="AX1753" s="14" t="s">
        <v>77</v>
      </c>
      <c r="AY1753" s="215" t="s">
        <v>144</v>
      </c>
    </row>
    <row r="1754" spans="2:51" s="14" customFormat="1" ht="11.25">
      <c r="B1754" s="205"/>
      <c r="C1754" s="206"/>
      <c r="D1754" s="196" t="s">
        <v>159</v>
      </c>
      <c r="E1754" s="207" t="s">
        <v>19</v>
      </c>
      <c r="F1754" s="208" t="s">
        <v>411</v>
      </c>
      <c r="G1754" s="206"/>
      <c r="H1754" s="209">
        <v>3.93</v>
      </c>
      <c r="I1754" s="210"/>
      <c r="J1754" s="206"/>
      <c r="K1754" s="206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159</v>
      </c>
      <c r="AU1754" s="215" t="s">
        <v>87</v>
      </c>
      <c r="AV1754" s="14" t="s">
        <v>87</v>
      </c>
      <c r="AW1754" s="14" t="s">
        <v>37</v>
      </c>
      <c r="AX1754" s="14" t="s">
        <v>77</v>
      </c>
      <c r="AY1754" s="215" t="s">
        <v>144</v>
      </c>
    </row>
    <row r="1755" spans="2:51" s="14" customFormat="1" ht="11.25">
      <c r="B1755" s="205"/>
      <c r="C1755" s="206"/>
      <c r="D1755" s="196" t="s">
        <v>159</v>
      </c>
      <c r="E1755" s="207" t="s">
        <v>19</v>
      </c>
      <c r="F1755" s="208" t="s">
        <v>412</v>
      </c>
      <c r="G1755" s="206"/>
      <c r="H1755" s="209">
        <v>4.0599999999999996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159</v>
      </c>
      <c r="AU1755" s="215" t="s">
        <v>87</v>
      </c>
      <c r="AV1755" s="14" t="s">
        <v>87</v>
      </c>
      <c r="AW1755" s="14" t="s">
        <v>37</v>
      </c>
      <c r="AX1755" s="14" t="s">
        <v>77</v>
      </c>
      <c r="AY1755" s="215" t="s">
        <v>144</v>
      </c>
    </row>
    <row r="1756" spans="2:51" s="14" customFormat="1" ht="11.25">
      <c r="B1756" s="205"/>
      <c r="C1756" s="206"/>
      <c r="D1756" s="196" t="s">
        <v>159</v>
      </c>
      <c r="E1756" s="207" t="s">
        <v>19</v>
      </c>
      <c r="F1756" s="208" t="s">
        <v>413</v>
      </c>
      <c r="G1756" s="206"/>
      <c r="H1756" s="209">
        <v>3.8</v>
      </c>
      <c r="I1756" s="210"/>
      <c r="J1756" s="206"/>
      <c r="K1756" s="206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159</v>
      </c>
      <c r="AU1756" s="215" t="s">
        <v>87</v>
      </c>
      <c r="AV1756" s="14" t="s">
        <v>87</v>
      </c>
      <c r="AW1756" s="14" t="s">
        <v>37</v>
      </c>
      <c r="AX1756" s="14" t="s">
        <v>77</v>
      </c>
      <c r="AY1756" s="215" t="s">
        <v>144</v>
      </c>
    </row>
    <row r="1757" spans="2:51" s="14" customFormat="1" ht="11.25">
      <c r="B1757" s="205"/>
      <c r="C1757" s="206"/>
      <c r="D1757" s="196" t="s">
        <v>159</v>
      </c>
      <c r="E1757" s="207" t="s">
        <v>19</v>
      </c>
      <c r="F1757" s="208" t="s">
        <v>414</v>
      </c>
      <c r="G1757" s="206"/>
      <c r="H1757" s="209">
        <v>4.04</v>
      </c>
      <c r="I1757" s="210"/>
      <c r="J1757" s="206"/>
      <c r="K1757" s="206"/>
      <c r="L1757" s="211"/>
      <c r="M1757" s="212"/>
      <c r="N1757" s="213"/>
      <c r="O1757" s="213"/>
      <c r="P1757" s="213"/>
      <c r="Q1757" s="213"/>
      <c r="R1757" s="213"/>
      <c r="S1757" s="213"/>
      <c r="T1757" s="214"/>
      <c r="AT1757" s="215" t="s">
        <v>159</v>
      </c>
      <c r="AU1757" s="215" t="s">
        <v>87</v>
      </c>
      <c r="AV1757" s="14" t="s">
        <v>87</v>
      </c>
      <c r="AW1757" s="14" t="s">
        <v>37</v>
      </c>
      <c r="AX1757" s="14" t="s">
        <v>77</v>
      </c>
      <c r="AY1757" s="215" t="s">
        <v>144</v>
      </c>
    </row>
    <row r="1758" spans="2:51" s="14" customFormat="1" ht="11.25">
      <c r="B1758" s="205"/>
      <c r="C1758" s="206"/>
      <c r="D1758" s="196" t="s">
        <v>159</v>
      </c>
      <c r="E1758" s="207" t="s">
        <v>19</v>
      </c>
      <c r="F1758" s="208" t="s">
        <v>415</v>
      </c>
      <c r="G1758" s="206"/>
      <c r="H1758" s="209">
        <v>3.8</v>
      </c>
      <c r="I1758" s="210"/>
      <c r="J1758" s="206"/>
      <c r="K1758" s="206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159</v>
      </c>
      <c r="AU1758" s="215" t="s">
        <v>87</v>
      </c>
      <c r="AV1758" s="14" t="s">
        <v>87</v>
      </c>
      <c r="AW1758" s="14" t="s">
        <v>37</v>
      </c>
      <c r="AX1758" s="14" t="s">
        <v>77</v>
      </c>
      <c r="AY1758" s="215" t="s">
        <v>144</v>
      </c>
    </row>
    <row r="1759" spans="2:51" s="14" customFormat="1" ht="11.25">
      <c r="B1759" s="205"/>
      <c r="C1759" s="206"/>
      <c r="D1759" s="196" t="s">
        <v>159</v>
      </c>
      <c r="E1759" s="207" t="s">
        <v>19</v>
      </c>
      <c r="F1759" s="208" t="s">
        <v>416</v>
      </c>
      <c r="G1759" s="206"/>
      <c r="H1759" s="209">
        <v>4.84</v>
      </c>
      <c r="I1759" s="210"/>
      <c r="J1759" s="206"/>
      <c r="K1759" s="206"/>
      <c r="L1759" s="211"/>
      <c r="M1759" s="212"/>
      <c r="N1759" s="213"/>
      <c r="O1759" s="213"/>
      <c r="P1759" s="213"/>
      <c r="Q1759" s="213"/>
      <c r="R1759" s="213"/>
      <c r="S1759" s="213"/>
      <c r="T1759" s="214"/>
      <c r="AT1759" s="215" t="s">
        <v>159</v>
      </c>
      <c r="AU1759" s="215" t="s">
        <v>87</v>
      </c>
      <c r="AV1759" s="14" t="s">
        <v>87</v>
      </c>
      <c r="AW1759" s="14" t="s">
        <v>37</v>
      </c>
      <c r="AX1759" s="14" t="s">
        <v>77</v>
      </c>
      <c r="AY1759" s="215" t="s">
        <v>144</v>
      </c>
    </row>
    <row r="1760" spans="2:51" s="14" customFormat="1" ht="11.25">
      <c r="B1760" s="205"/>
      <c r="C1760" s="206"/>
      <c r="D1760" s="196" t="s">
        <v>159</v>
      </c>
      <c r="E1760" s="207" t="s">
        <v>19</v>
      </c>
      <c r="F1760" s="208" t="s">
        <v>417</v>
      </c>
      <c r="G1760" s="206"/>
      <c r="H1760" s="209">
        <v>3.8</v>
      </c>
      <c r="I1760" s="210"/>
      <c r="J1760" s="206"/>
      <c r="K1760" s="206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159</v>
      </c>
      <c r="AU1760" s="215" t="s">
        <v>87</v>
      </c>
      <c r="AV1760" s="14" t="s">
        <v>87</v>
      </c>
      <c r="AW1760" s="14" t="s">
        <v>37</v>
      </c>
      <c r="AX1760" s="14" t="s">
        <v>77</v>
      </c>
      <c r="AY1760" s="215" t="s">
        <v>144</v>
      </c>
    </row>
    <row r="1761" spans="2:51" s="14" customFormat="1" ht="11.25">
      <c r="B1761" s="205"/>
      <c r="C1761" s="206"/>
      <c r="D1761" s="196" t="s">
        <v>159</v>
      </c>
      <c r="E1761" s="207" t="s">
        <v>19</v>
      </c>
      <c r="F1761" s="208" t="s">
        <v>418</v>
      </c>
      <c r="G1761" s="206"/>
      <c r="H1761" s="209">
        <v>3.71</v>
      </c>
      <c r="I1761" s="210"/>
      <c r="J1761" s="206"/>
      <c r="K1761" s="206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159</v>
      </c>
      <c r="AU1761" s="215" t="s">
        <v>87</v>
      </c>
      <c r="AV1761" s="14" t="s">
        <v>87</v>
      </c>
      <c r="AW1761" s="14" t="s">
        <v>37</v>
      </c>
      <c r="AX1761" s="14" t="s">
        <v>77</v>
      </c>
      <c r="AY1761" s="215" t="s">
        <v>144</v>
      </c>
    </row>
    <row r="1762" spans="2:51" s="14" customFormat="1" ht="11.25">
      <c r="B1762" s="205"/>
      <c r="C1762" s="206"/>
      <c r="D1762" s="196" t="s">
        <v>159</v>
      </c>
      <c r="E1762" s="207" t="s">
        <v>19</v>
      </c>
      <c r="F1762" s="208" t="s">
        <v>419</v>
      </c>
      <c r="G1762" s="206"/>
      <c r="H1762" s="209">
        <v>2.89</v>
      </c>
      <c r="I1762" s="210"/>
      <c r="J1762" s="206"/>
      <c r="K1762" s="206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159</v>
      </c>
      <c r="AU1762" s="215" t="s">
        <v>87</v>
      </c>
      <c r="AV1762" s="14" t="s">
        <v>87</v>
      </c>
      <c r="AW1762" s="14" t="s">
        <v>37</v>
      </c>
      <c r="AX1762" s="14" t="s">
        <v>77</v>
      </c>
      <c r="AY1762" s="215" t="s">
        <v>144</v>
      </c>
    </row>
    <row r="1763" spans="2:51" s="14" customFormat="1" ht="11.25">
      <c r="B1763" s="205"/>
      <c r="C1763" s="206"/>
      <c r="D1763" s="196" t="s">
        <v>159</v>
      </c>
      <c r="E1763" s="207" t="s">
        <v>19</v>
      </c>
      <c r="F1763" s="208" t="s">
        <v>420</v>
      </c>
      <c r="G1763" s="206"/>
      <c r="H1763" s="209">
        <v>3.49</v>
      </c>
      <c r="I1763" s="210"/>
      <c r="J1763" s="206"/>
      <c r="K1763" s="206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159</v>
      </c>
      <c r="AU1763" s="215" t="s">
        <v>87</v>
      </c>
      <c r="AV1763" s="14" t="s">
        <v>87</v>
      </c>
      <c r="AW1763" s="14" t="s">
        <v>37</v>
      </c>
      <c r="AX1763" s="14" t="s">
        <v>77</v>
      </c>
      <c r="AY1763" s="215" t="s">
        <v>144</v>
      </c>
    </row>
    <row r="1764" spans="2:51" s="14" customFormat="1" ht="11.25">
      <c r="B1764" s="205"/>
      <c r="C1764" s="206"/>
      <c r="D1764" s="196" t="s">
        <v>159</v>
      </c>
      <c r="E1764" s="207" t="s">
        <v>19</v>
      </c>
      <c r="F1764" s="208" t="s">
        <v>421</v>
      </c>
      <c r="G1764" s="206"/>
      <c r="H1764" s="209">
        <v>4.62</v>
      </c>
      <c r="I1764" s="210"/>
      <c r="J1764" s="206"/>
      <c r="K1764" s="206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159</v>
      </c>
      <c r="AU1764" s="215" t="s">
        <v>87</v>
      </c>
      <c r="AV1764" s="14" t="s">
        <v>87</v>
      </c>
      <c r="AW1764" s="14" t="s">
        <v>37</v>
      </c>
      <c r="AX1764" s="14" t="s">
        <v>77</v>
      </c>
      <c r="AY1764" s="215" t="s">
        <v>144</v>
      </c>
    </row>
    <row r="1765" spans="2:51" s="14" customFormat="1" ht="11.25">
      <c r="B1765" s="205"/>
      <c r="C1765" s="206"/>
      <c r="D1765" s="196" t="s">
        <v>159</v>
      </c>
      <c r="E1765" s="207" t="s">
        <v>19</v>
      </c>
      <c r="F1765" s="208" t="s">
        <v>422</v>
      </c>
      <c r="G1765" s="206"/>
      <c r="H1765" s="209">
        <v>3.41</v>
      </c>
      <c r="I1765" s="210"/>
      <c r="J1765" s="206"/>
      <c r="K1765" s="206"/>
      <c r="L1765" s="211"/>
      <c r="M1765" s="212"/>
      <c r="N1765" s="213"/>
      <c r="O1765" s="213"/>
      <c r="P1765" s="213"/>
      <c r="Q1765" s="213"/>
      <c r="R1765" s="213"/>
      <c r="S1765" s="213"/>
      <c r="T1765" s="214"/>
      <c r="AT1765" s="215" t="s">
        <v>159</v>
      </c>
      <c r="AU1765" s="215" t="s">
        <v>87</v>
      </c>
      <c r="AV1765" s="14" t="s">
        <v>87</v>
      </c>
      <c r="AW1765" s="14" t="s">
        <v>37</v>
      </c>
      <c r="AX1765" s="14" t="s">
        <v>77</v>
      </c>
      <c r="AY1765" s="215" t="s">
        <v>144</v>
      </c>
    </row>
    <row r="1766" spans="2:51" s="14" customFormat="1" ht="11.25">
      <c r="B1766" s="205"/>
      <c r="C1766" s="206"/>
      <c r="D1766" s="196" t="s">
        <v>159</v>
      </c>
      <c r="E1766" s="207" t="s">
        <v>19</v>
      </c>
      <c r="F1766" s="208" t="s">
        <v>423</v>
      </c>
      <c r="G1766" s="206"/>
      <c r="H1766" s="209">
        <v>3.48</v>
      </c>
      <c r="I1766" s="210"/>
      <c r="J1766" s="206"/>
      <c r="K1766" s="206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159</v>
      </c>
      <c r="AU1766" s="215" t="s">
        <v>87</v>
      </c>
      <c r="AV1766" s="14" t="s">
        <v>87</v>
      </c>
      <c r="AW1766" s="14" t="s">
        <v>37</v>
      </c>
      <c r="AX1766" s="14" t="s">
        <v>77</v>
      </c>
      <c r="AY1766" s="215" t="s">
        <v>144</v>
      </c>
    </row>
    <row r="1767" spans="2:51" s="15" customFormat="1" ht="11.25">
      <c r="B1767" s="216"/>
      <c r="C1767" s="217"/>
      <c r="D1767" s="196" t="s">
        <v>159</v>
      </c>
      <c r="E1767" s="218" t="s">
        <v>19</v>
      </c>
      <c r="F1767" s="219" t="s">
        <v>165</v>
      </c>
      <c r="G1767" s="217"/>
      <c r="H1767" s="220">
        <v>74.83</v>
      </c>
      <c r="I1767" s="221"/>
      <c r="J1767" s="217"/>
      <c r="K1767" s="217"/>
      <c r="L1767" s="222"/>
      <c r="M1767" s="223"/>
      <c r="N1767" s="224"/>
      <c r="O1767" s="224"/>
      <c r="P1767" s="224"/>
      <c r="Q1767" s="224"/>
      <c r="R1767" s="224"/>
      <c r="S1767" s="224"/>
      <c r="T1767" s="225"/>
      <c r="AT1767" s="226" t="s">
        <v>159</v>
      </c>
      <c r="AU1767" s="226" t="s">
        <v>87</v>
      </c>
      <c r="AV1767" s="15" t="s">
        <v>155</v>
      </c>
      <c r="AW1767" s="15" t="s">
        <v>37</v>
      </c>
      <c r="AX1767" s="15" t="s">
        <v>77</v>
      </c>
      <c r="AY1767" s="226" t="s">
        <v>144</v>
      </c>
    </row>
    <row r="1768" spans="2:51" s="13" customFormat="1" ht="11.25">
      <c r="B1768" s="194"/>
      <c r="C1768" s="195"/>
      <c r="D1768" s="196" t="s">
        <v>159</v>
      </c>
      <c r="E1768" s="197" t="s">
        <v>19</v>
      </c>
      <c r="F1768" s="198" t="s">
        <v>187</v>
      </c>
      <c r="G1768" s="195"/>
      <c r="H1768" s="197" t="s">
        <v>19</v>
      </c>
      <c r="I1768" s="199"/>
      <c r="J1768" s="195"/>
      <c r="K1768" s="195"/>
      <c r="L1768" s="200"/>
      <c r="M1768" s="201"/>
      <c r="N1768" s="202"/>
      <c r="O1768" s="202"/>
      <c r="P1768" s="202"/>
      <c r="Q1768" s="202"/>
      <c r="R1768" s="202"/>
      <c r="S1768" s="202"/>
      <c r="T1768" s="203"/>
      <c r="AT1768" s="204" t="s">
        <v>159</v>
      </c>
      <c r="AU1768" s="204" t="s">
        <v>87</v>
      </c>
      <c r="AV1768" s="13" t="s">
        <v>85</v>
      </c>
      <c r="AW1768" s="13" t="s">
        <v>37</v>
      </c>
      <c r="AX1768" s="13" t="s">
        <v>77</v>
      </c>
      <c r="AY1768" s="204" t="s">
        <v>144</v>
      </c>
    </row>
    <row r="1769" spans="2:51" s="14" customFormat="1" ht="11.25">
      <c r="B1769" s="205"/>
      <c r="C1769" s="206"/>
      <c r="D1769" s="196" t="s">
        <v>159</v>
      </c>
      <c r="E1769" s="207" t="s">
        <v>19</v>
      </c>
      <c r="F1769" s="208" t="s">
        <v>424</v>
      </c>
      <c r="G1769" s="206"/>
      <c r="H1769" s="209">
        <v>2.44</v>
      </c>
      <c r="I1769" s="210"/>
      <c r="J1769" s="206"/>
      <c r="K1769" s="206"/>
      <c r="L1769" s="211"/>
      <c r="M1769" s="212"/>
      <c r="N1769" s="213"/>
      <c r="O1769" s="213"/>
      <c r="P1769" s="213"/>
      <c r="Q1769" s="213"/>
      <c r="R1769" s="213"/>
      <c r="S1769" s="213"/>
      <c r="T1769" s="214"/>
      <c r="AT1769" s="215" t="s">
        <v>159</v>
      </c>
      <c r="AU1769" s="215" t="s">
        <v>87</v>
      </c>
      <c r="AV1769" s="14" t="s">
        <v>87</v>
      </c>
      <c r="AW1769" s="14" t="s">
        <v>37</v>
      </c>
      <c r="AX1769" s="14" t="s">
        <v>77</v>
      </c>
      <c r="AY1769" s="215" t="s">
        <v>144</v>
      </c>
    </row>
    <row r="1770" spans="2:51" s="14" customFormat="1" ht="11.25">
      <c r="B1770" s="205"/>
      <c r="C1770" s="206"/>
      <c r="D1770" s="196" t="s">
        <v>159</v>
      </c>
      <c r="E1770" s="207" t="s">
        <v>19</v>
      </c>
      <c r="F1770" s="208" t="s">
        <v>425</v>
      </c>
      <c r="G1770" s="206"/>
      <c r="H1770" s="209">
        <v>3.62</v>
      </c>
      <c r="I1770" s="210"/>
      <c r="J1770" s="206"/>
      <c r="K1770" s="206"/>
      <c r="L1770" s="211"/>
      <c r="M1770" s="212"/>
      <c r="N1770" s="213"/>
      <c r="O1770" s="213"/>
      <c r="P1770" s="213"/>
      <c r="Q1770" s="213"/>
      <c r="R1770" s="213"/>
      <c r="S1770" s="213"/>
      <c r="T1770" s="214"/>
      <c r="AT1770" s="215" t="s">
        <v>159</v>
      </c>
      <c r="AU1770" s="215" t="s">
        <v>87</v>
      </c>
      <c r="AV1770" s="14" t="s">
        <v>87</v>
      </c>
      <c r="AW1770" s="14" t="s">
        <v>37</v>
      </c>
      <c r="AX1770" s="14" t="s">
        <v>77</v>
      </c>
      <c r="AY1770" s="215" t="s">
        <v>144</v>
      </c>
    </row>
    <row r="1771" spans="2:51" s="14" customFormat="1" ht="11.25">
      <c r="B1771" s="205"/>
      <c r="C1771" s="206"/>
      <c r="D1771" s="196" t="s">
        <v>159</v>
      </c>
      <c r="E1771" s="207" t="s">
        <v>19</v>
      </c>
      <c r="F1771" s="208" t="s">
        <v>426</v>
      </c>
      <c r="G1771" s="206"/>
      <c r="H1771" s="209">
        <v>3.2</v>
      </c>
      <c r="I1771" s="210"/>
      <c r="J1771" s="206"/>
      <c r="K1771" s="206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159</v>
      </c>
      <c r="AU1771" s="215" t="s">
        <v>87</v>
      </c>
      <c r="AV1771" s="14" t="s">
        <v>87</v>
      </c>
      <c r="AW1771" s="14" t="s">
        <v>37</v>
      </c>
      <c r="AX1771" s="14" t="s">
        <v>77</v>
      </c>
      <c r="AY1771" s="215" t="s">
        <v>144</v>
      </c>
    </row>
    <row r="1772" spans="2:51" s="14" customFormat="1" ht="11.25">
      <c r="B1772" s="205"/>
      <c r="C1772" s="206"/>
      <c r="D1772" s="196" t="s">
        <v>159</v>
      </c>
      <c r="E1772" s="207" t="s">
        <v>19</v>
      </c>
      <c r="F1772" s="208" t="s">
        <v>427</v>
      </c>
      <c r="G1772" s="206"/>
      <c r="H1772" s="209">
        <v>3.84</v>
      </c>
      <c r="I1772" s="210"/>
      <c r="J1772" s="206"/>
      <c r="K1772" s="206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159</v>
      </c>
      <c r="AU1772" s="215" t="s">
        <v>87</v>
      </c>
      <c r="AV1772" s="14" t="s">
        <v>87</v>
      </c>
      <c r="AW1772" s="14" t="s">
        <v>37</v>
      </c>
      <c r="AX1772" s="14" t="s">
        <v>77</v>
      </c>
      <c r="AY1772" s="215" t="s">
        <v>144</v>
      </c>
    </row>
    <row r="1773" spans="2:51" s="14" customFormat="1" ht="11.25">
      <c r="B1773" s="205"/>
      <c r="C1773" s="206"/>
      <c r="D1773" s="196" t="s">
        <v>159</v>
      </c>
      <c r="E1773" s="207" t="s">
        <v>19</v>
      </c>
      <c r="F1773" s="208" t="s">
        <v>428</v>
      </c>
      <c r="G1773" s="206"/>
      <c r="H1773" s="209">
        <v>3.79</v>
      </c>
      <c r="I1773" s="210"/>
      <c r="J1773" s="206"/>
      <c r="K1773" s="206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159</v>
      </c>
      <c r="AU1773" s="215" t="s">
        <v>87</v>
      </c>
      <c r="AV1773" s="14" t="s">
        <v>87</v>
      </c>
      <c r="AW1773" s="14" t="s">
        <v>37</v>
      </c>
      <c r="AX1773" s="14" t="s">
        <v>77</v>
      </c>
      <c r="AY1773" s="215" t="s">
        <v>144</v>
      </c>
    </row>
    <row r="1774" spans="2:51" s="14" customFormat="1" ht="11.25">
      <c r="B1774" s="205"/>
      <c r="C1774" s="206"/>
      <c r="D1774" s="196" t="s">
        <v>159</v>
      </c>
      <c r="E1774" s="207" t="s">
        <v>19</v>
      </c>
      <c r="F1774" s="208" t="s">
        <v>429</v>
      </c>
      <c r="G1774" s="206"/>
      <c r="H1774" s="209">
        <v>3.22</v>
      </c>
      <c r="I1774" s="210"/>
      <c r="J1774" s="206"/>
      <c r="K1774" s="206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159</v>
      </c>
      <c r="AU1774" s="215" t="s">
        <v>87</v>
      </c>
      <c r="AV1774" s="14" t="s">
        <v>87</v>
      </c>
      <c r="AW1774" s="14" t="s">
        <v>37</v>
      </c>
      <c r="AX1774" s="14" t="s">
        <v>77</v>
      </c>
      <c r="AY1774" s="215" t="s">
        <v>144</v>
      </c>
    </row>
    <row r="1775" spans="2:51" s="14" customFormat="1" ht="11.25">
      <c r="B1775" s="205"/>
      <c r="C1775" s="206"/>
      <c r="D1775" s="196" t="s">
        <v>159</v>
      </c>
      <c r="E1775" s="207" t="s">
        <v>19</v>
      </c>
      <c r="F1775" s="208" t="s">
        <v>430</v>
      </c>
      <c r="G1775" s="206"/>
      <c r="H1775" s="209">
        <v>4.8499999999999996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159</v>
      </c>
      <c r="AU1775" s="215" t="s">
        <v>87</v>
      </c>
      <c r="AV1775" s="14" t="s">
        <v>87</v>
      </c>
      <c r="AW1775" s="14" t="s">
        <v>37</v>
      </c>
      <c r="AX1775" s="14" t="s">
        <v>77</v>
      </c>
      <c r="AY1775" s="215" t="s">
        <v>144</v>
      </c>
    </row>
    <row r="1776" spans="2:51" s="14" customFormat="1" ht="11.25">
      <c r="B1776" s="205"/>
      <c r="C1776" s="206"/>
      <c r="D1776" s="196" t="s">
        <v>159</v>
      </c>
      <c r="E1776" s="207" t="s">
        <v>19</v>
      </c>
      <c r="F1776" s="208" t="s">
        <v>431</v>
      </c>
      <c r="G1776" s="206"/>
      <c r="H1776" s="209">
        <v>3.93</v>
      </c>
      <c r="I1776" s="210"/>
      <c r="J1776" s="206"/>
      <c r="K1776" s="206"/>
      <c r="L1776" s="211"/>
      <c r="M1776" s="212"/>
      <c r="N1776" s="213"/>
      <c r="O1776" s="213"/>
      <c r="P1776" s="213"/>
      <c r="Q1776" s="213"/>
      <c r="R1776" s="213"/>
      <c r="S1776" s="213"/>
      <c r="T1776" s="214"/>
      <c r="AT1776" s="215" t="s">
        <v>159</v>
      </c>
      <c r="AU1776" s="215" t="s">
        <v>87</v>
      </c>
      <c r="AV1776" s="14" t="s">
        <v>87</v>
      </c>
      <c r="AW1776" s="14" t="s">
        <v>37</v>
      </c>
      <c r="AX1776" s="14" t="s">
        <v>77</v>
      </c>
      <c r="AY1776" s="215" t="s">
        <v>144</v>
      </c>
    </row>
    <row r="1777" spans="2:51" s="14" customFormat="1" ht="11.25">
      <c r="B1777" s="205"/>
      <c r="C1777" s="206"/>
      <c r="D1777" s="196" t="s">
        <v>159</v>
      </c>
      <c r="E1777" s="207" t="s">
        <v>19</v>
      </c>
      <c r="F1777" s="208" t="s">
        <v>432</v>
      </c>
      <c r="G1777" s="206"/>
      <c r="H1777" s="209">
        <v>4.0599999999999996</v>
      </c>
      <c r="I1777" s="210"/>
      <c r="J1777" s="206"/>
      <c r="K1777" s="206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159</v>
      </c>
      <c r="AU1777" s="215" t="s">
        <v>87</v>
      </c>
      <c r="AV1777" s="14" t="s">
        <v>87</v>
      </c>
      <c r="AW1777" s="14" t="s">
        <v>37</v>
      </c>
      <c r="AX1777" s="14" t="s">
        <v>77</v>
      </c>
      <c r="AY1777" s="215" t="s">
        <v>144</v>
      </c>
    </row>
    <row r="1778" spans="2:51" s="14" customFormat="1" ht="11.25">
      <c r="B1778" s="205"/>
      <c r="C1778" s="206"/>
      <c r="D1778" s="196" t="s">
        <v>159</v>
      </c>
      <c r="E1778" s="207" t="s">
        <v>19</v>
      </c>
      <c r="F1778" s="208" t="s">
        <v>433</v>
      </c>
      <c r="G1778" s="206"/>
      <c r="H1778" s="209">
        <v>3.8</v>
      </c>
      <c r="I1778" s="210"/>
      <c r="J1778" s="206"/>
      <c r="K1778" s="206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159</v>
      </c>
      <c r="AU1778" s="215" t="s">
        <v>87</v>
      </c>
      <c r="AV1778" s="14" t="s">
        <v>87</v>
      </c>
      <c r="AW1778" s="14" t="s">
        <v>37</v>
      </c>
      <c r="AX1778" s="14" t="s">
        <v>77</v>
      </c>
      <c r="AY1778" s="215" t="s">
        <v>144</v>
      </c>
    </row>
    <row r="1779" spans="2:51" s="14" customFormat="1" ht="11.25">
      <c r="B1779" s="205"/>
      <c r="C1779" s="206"/>
      <c r="D1779" s="196" t="s">
        <v>159</v>
      </c>
      <c r="E1779" s="207" t="s">
        <v>19</v>
      </c>
      <c r="F1779" s="208" t="s">
        <v>434</v>
      </c>
      <c r="G1779" s="206"/>
      <c r="H1779" s="209">
        <v>4.04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159</v>
      </c>
      <c r="AU1779" s="215" t="s">
        <v>87</v>
      </c>
      <c r="AV1779" s="14" t="s">
        <v>87</v>
      </c>
      <c r="AW1779" s="14" t="s">
        <v>37</v>
      </c>
      <c r="AX1779" s="14" t="s">
        <v>77</v>
      </c>
      <c r="AY1779" s="215" t="s">
        <v>144</v>
      </c>
    </row>
    <row r="1780" spans="2:51" s="14" customFormat="1" ht="11.25">
      <c r="B1780" s="205"/>
      <c r="C1780" s="206"/>
      <c r="D1780" s="196" t="s">
        <v>159</v>
      </c>
      <c r="E1780" s="207" t="s">
        <v>19</v>
      </c>
      <c r="F1780" s="208" t="s">
        <v>435</v>
      </c>
      <c r="G1780" s="206"/>
      <c r="H1780" s="209">
        <v>3.8</v>
      </c>
      <c r="I1780" s="210"/>
      <c r="J1780" s="206"/>
      <c r="K1780" s="206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159</v>
      </c>
      <c r="AU1780" s="215" t="s">
        <v>87</v>
      </c>
      <c r="AV1780" s="14" t="s">
        <v>87</v>
      </c>
      <c r="AW1780" s="14" t="s">
        <v>37</v>
      </c>
      <c r="AX1780" s="14" t="s">
        <v>77</v>
      </c>
      <c r="AY1780" s="215" t="s">
        <v>144</v>
      </c>
    </row>
    <row r="1781" spans="2:51" s="14" customFormat="1" ht="11.25">
      <c r="B1781" s="205"/>
      <c r="C1781" s="206"/>
      <c r="D1781" s="196" t="s">
        <v>159</v>
      </c>
      <c r="E1781" s="207" t="s">
        <v>19</v>
      </c>
      <c r="F1781" s="208" t="s">
        <v>436</v>
      </c>
      <c r="G1781" s="206"/>
      <c r="H1781" s="209">
        <v>4.84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159</v>
      </c>
      <c r="AU1781" s="215" t="s">
        <v>87</v>
      </c>
      <c r="AV1781" s="14" t="s">
        <v>87</v>
      </c>
      <c r="AW1781" s="14" t="s">
        <v>37</v>
      </c>
      <c r="AX1781" s="14" t="s">
        <v>77</v>
      </c>
      <c r="AY1781" s="215" t="s">
        <v>144</v>
      </c>
    </row>
    <row r="1782" spans="2:51" s="14" customFormat="1" ht="11.25">
      <c r="B1782" s="205"/>
      <c r="C1782" s="206"/>
      <c r="D1782" s="196" t="s">
        <v>159</v>
      </c>
      <c r="E1782" s="207" t="s">
        <v>19</v>
      </c>
      <c r="F1782" s="208" t="s">
        <v>437</v>
      </c>
      <c r="G1782" s="206"/>
      <c r="H1782" s="209">
        <v>3.8</v>
      </c>
      <c r="I1782" s="210"/>
      <c r="J1782" s="206"/>
      <c r="K1782" s="206"/>
      <c r="L1782" s="211"/>
      <c r="M1782" s="212"/>
      <c r="N1782" s="213"/>
      <c r="O1782" s="213"/>
      <c r="P1782" s="213"/>
      <c r="Q1782" s="213"/>
      <c r="R1782" s="213"/>
      <c r="S1782" s="213"/>
      <c r="T1782" s="214"/>
      <c r="AT1782" s="215" t="s">
        <v>159</v>
      </c>
      <c r="AU1782" s="215" t="s">
        <v>87</v>
      </c>
      <c r="AV1782" s="14" t="s">
        <v>87</v>
      </c>
      <c r="AW1782" s="14" t="s">
        <v>37</v>
      </c>
      <c r="AX1782" s="14" t="s">
        <v>77</v>
      </c>
      <c r="AY1782" s="215" t="s">
        <v>144</v>
      </c>
    </row>
    <row r="1783" spans="2:51" s="14" customFormat="1" ht="11.25">
      <c r="B1783" s="205"/>
      <c r="C1783" s="206"/>
      <c r="D1783" s="196" t="s">
        <v>159</v>
      </c>
      <c r="E1783" s="207" t="s">
        <v>19</v>
      </c>
      <c r="F1783" s="208" t="s">
        <v>438</v>
      </c>
      <c r="G1783" s="206"/>
      <c r="H1783" s="209">
        <v>3.71</v>
      </c>
      <c r="I1783" s="210"/>
      <c r="J1783" s="206"/>
      <c r="K1783" s="206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159</v>
      </c>
      <c r="AU1783" s="215" t="s">
        <v>87</v>
      </c>
      <c r="AV1783" s="14" t="s">
        <v>87</v>
      </c>
      <c r="AW1783" s="14" t="s">
        <v>37</v>
      </c>
      <c r="AX1783" s="14" t="s">
        <v>77</v>
      </c>
      <c r="AY1783" s="215" t="s">
        <v>144</v>
      </c>
    </row>
    <row r="1784" spans="2:51" s="14" customFormat="1" ht="11.25">
      <c r="B1784" s="205"/>
      <c r="C1784" s="206"/>
      <c r="D1784" s="196" t="s">
        <v>159</v>
      </c>
      <c r="E1784" s="207" t="s">
        <v>19</v>
      </c>
      <c r="F1784" s="208" t="s">
        <v>439</v>
      </c>
      <c r="G1784" s="206"/>
      <c r="H1784" s="209">
        <v>2.89</v>
      </c>
      <c r="I1784" s="210"/>
      <c r="J1784" s="206"/>
      <c r="K1784" s="206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159</v>
      </c>
      <c r="AU1784" s="215" t="s">
        <v>87</v>
      </c>
      <c r="AV1784" s="14" t="s">
        <v>87</v>
      </c>
      <c r="AW1784" s="14" t="s">
        <v>37</v>
      </c>
      <c r="AX1784" s="14" t="s">
        <v>77</v>
      </c>
      <c r="AY1784" s="215" t="s">
        <v>144</v>
      </c>
    </row>
    <row r="1785" spans="2:51" s="14" customFormat="1" ht="11.25">
      <c r="B1785" s="205"/>
      <c r="C1785" s="206"/>
      <c r="D1785" s="196" t="s">
        <v>159</v>
      </c>
      <c r="E1785" s="207" t="s">
        <v>19</v>
      </c>
      <c r="F1785" s="208" t="s">
        <v>440</v>
      </c>
      <c r="G1785" s="206"/>
      <c r="H1785" s="209">
        <v>3.49</v>
      </c>
      <c r="I1785" s="210"/>
      <c r="J1785" s="206"/>
      <c r="K1785" s="206"/>
      <c r="L1785" s="211"/>
      <c r="M1785" s="212"/>
      <c r="N1785" s="213"/>
      <c r="O1785" s="213"/>
      <c r="P1785" s="213"/>
      <c r="Q1785" s="213"/>
      <c r="R1785" s="213"/>
      <c r="S1785" s="213"/>
      <c r="T1785" s="214"/>
      <c r="AT1785" s="215" t="s">
        <v>159</v>
      </c>
      <c r="AU1785" s="215" t="s">
        <v>87</v>
      </c>
      <c r="AV1785" s="14" t="s">
        <v>87</v>
      </c>
      <c r="AW1785" s="14" t="s">
        <v>37</v>
      </c>
      <c r="AX1785" s="14" t="s">
        <v>77</v>
      </c>
      <c r="AY1785" s="215" t="s">
        <v>144</v>
      </c>
    </row>
    <row r="1786" spans="2:51" s="14" customFormat="1" ht="11.25">
      <c r="B1786" s="205"/>
      <c r="C1786" s="206"/>
      <c r="D1786" s="196" t="s">
        <v>159</v>
      </c>
      <c r="E1786" s="207" t="s">
        <v>19</v>
      </c>
      <c r="F1786" s="208" t="s">
        <v>441</v>
      </c>
      <c r="G1786" s="206"/>
      <c r="H1786" s="209">
        <v>4.62</v>
      </c>
      <c r="I1786" s="210"/>
      <c r="J1786" s="206"/>
      <c r="K1786" s="206"/>
      <c r="L1786" s="211"/>
      <c r="M1786" s="212"/>
      <c r="N1786" s="213"/>
      <c r="O1786" s="213"/>
      <c r="P1786" s="213"/>
      <c r="Q1786" s="213"/>
      <c r="R1786" s="213"/>
      <c r="S1786" s="213"/>
      <c r="T1786" s="214"/>
      <c r="AT1786" s="215" t="s">
        <v>159</v>
      </c>
      <c r="AU1786" s="215" t="s">
        <v>87</v>
      </c>
      <c r="AV1786" s="14" t="s">
        <v>87</v>
      </c>
      <c r="AW1786" s="14" t="s">
        <v>37</v>
      </c>
      <c r="AX1786" s="14" t="s">
        <v>77</v>
      </c>
      <c r="AY1786" s="215" t="s">
        <v>144</v>
      </c>
    </row>
    <row r="1787" spans="2:51" s="14" customFormat="1" ht="11.25">
      <c r="B1787" s="205"/>
      <c r="C1787" s="206"/>
      <c r="D1787" s="196" t="s">
        <v>159</v>
      </c>
      <c r="E1787" s="207" t="s">
        <v>19</v>
      </c>
      <c r="F1787" s="208" t="s">
        <v>442</v>
      </c>
      <c r="G1787" s="206"/>
      <c r="H1787" s="209">
        <v>3.41</v>
      </c>
      <c r="I1787" s="210"/>
      <c r="J1787" s="206"/>
      <c r="K1787" s="206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159</v>
      </c>
      <c r="AU1787" s="215" t="s">
        <v>87</v>
      </c>
      <c r="AV1787" s="14" t="s">
        <v>87</v>
      </c>
      <c r="AW1787" s="14" t="s">
        <v>37</v>
      </c>
      <c r="AX1787" s="14" t="s">
        <v>77</v>
      </c>
      <c r="AY1787" s="215" t="s">
        <v>144</v>
      </c>
    </row>
    <row r="1788" spans="2:51" s="14" customFormat="1" ht="11.25">
      <c r="B1788" s="205"/>
      <c r="C1788" s="206"/>
      <c r="D1788" s="196" t="s">
        <v>159</v>
      </c>
      <c r="E1788" s="207" t="s">
        <v>19</v>
      </c>
      <c r="F1788" s="208" t="s">
        <v>443</v>
      </c>
      <c r="G1788" s="206"/>
      <c r="H1788" s="209">
        <v>3.48</v>
      </c>
      <c r="I1788" s="210"/>
      <c r="J1788" s="206"/>
      <c r="K1788" s="206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159</v>
      </c>
      <c r="AU1788" s="215" t="s">
        <v>87</v>
      </c>
      <c r="AV1788" s="14" t="s">
        <v>87</v>
      </c>
      <c r="AW1788" s="14" t="s">
        <v>37</v>
      </c>
      <c r="AX1788" s="14" t="s">
        <v>77</v>
      </c>
      <c r="AY1788" s="215" t="s">
        <v>144</v>
      </c>
    </row>
    <row r="1789" spans="2:51" s="15" customFormat="1" ht="11.25">
      <c r="B1789" s="216"/>
      <c r="C1789" s="217"/>
      <c r="D1789" s="196" t="s">
        <v>159</v>
      </c>
      <c r="E1789" s="218" t="s">
        <v>19</v>
      </c>
      <c r="F1789" s="219" t="s">
        <v>165</v>
      </c>
      <c r="G1789" s="217"/>
      <c r="H1789" s="220">
        <v>74.83</v>
      </c>
      <c r="I1789" s="221"/>
      <c r="J1789" s="217"/>
      <c r="K1789" s="217"/>
      <c r="L1789" s="222"/>
      <c r="M1789" s="223"/>
      <c r="N1789" s="224"/>
      <c r="O1789" s="224"/>
      <c r="P1789" s="224"/>
      <c r="Q1789" s="224"/>
      <c r="R1789" s="224"/>
      <c r="S1789" s="224"/>
      <c r="T1789" s="225"/>
      <c r="AT1789" s="226" t="s">
        <v>159</v>
      </c>
      <c r="AU1789" s="226" t="s">
        <v>87</v>
      </c>
      <c r="AV1789" s="15" t="s">
        <v>155</v>
      </c>
      <c r="AW1789" s="15" t="s">
        <v>37</v>
      </c>
      <c r="AX1789" s="15" t="s">
        <v>77</v>
      </c>
      <c r="AY1789" s="226" t="s">
        <v>144</v>
      </c>
    </row>
    <row r="1790" spans="2:51" s="13" customFormat="1" ht="11.25">
      <c r="B1790" s="194"/>
      <c r="C1790" s="195"/>
      <c r="D1790" s="196" t="s">
        <v>159</v>
      </c>
      <c r="E1790" s="197" t="s">
        <v>19</v>
      </c>
      <c r="F1790" s="198" t="s">
        <v>208</v>
      </c>
      <c r="G1790" s="195"/>
      <c r="H1790" s="197" t="s">
        <v>19</v>
      </c>
      <c r="I1790" s="199"/>
      <c r="J1790" s="195"/>
      <c r="K1790" s="195"/>
      <c r="L1790" s="200"/>
      <c r="M1790" s="201"/>
      <c r="N1790" s="202"/>
      <c r="O1790" s="202"/>
      <c r="P1790" s="202"/>
      <c r="Q1790" s="202"/>
      <c r="R1790" s="202"/>
      <c r="S1790" s="202"/>
      <c r="T1790" s="203"/>
      <c r="AT1790" s="204" t="s">
        <v>159</v>
      </c>
      <c r="AU1790" s="204" t="s">
        <v>87</v>
      </c>
      <c r="AV1790" s="13" t="s">
        <v>85</v>
      </c>
      <c r="AW1790" s="13" t="s">
        <v>37</v>
      </c>
      <c r="AX1790" s="13" t="s">
        <v>77</v>
      </c>
      <c r="AY1790" s="204" t="s">
        <v>144</v>
      </c>
    </row>
    <row r="1791" spans="2:51" s="14" customFormat="1" ht="11.25">
      <c r="B1791" s="205"/>
      <c r="C1791" s="206"/>
      <c r="D1791" s="196" t="s">
        <v>159</v>
      </c>
      <c r="E1791" s="207" t="s">
        <v>19</v>
      </c>
      <c r="F1791" s="208" t="s">
        <v>444</v>
      </c>
      <c r="G1791" s="206"/>
      <c r="H1791" s="209">
        <v>2.44</v>
      </c>
      <c r="I1791" s="210"/>
      <c r="J1791" s="206"/>
      <c r="K1791" s="206"/>
      <c r="L1791" s="211"/>
      <c r="M1791" s="212"/>
      <c r="N1791" s="213"/>
      <c r="O1791" s="213"/>
      <c r="P1791" s="213"/>
      <c r="Q1791" s="213"/>
      <c r="R1791" s="213"/>
      <c r="S1791" s="213"/>
      <c r="T1791" s="214"/>
      <c r="AT1791" s="215" t="s">
        <v>159</v>
      </c>
      <c r="AU1791" s="215" t="s">
        <v>87</v>
      </c>
      <c r="AV1791" s="14" t="s">
        <v>87</v>
      </c>
      <c r="AW1791" s="14" t="s">
        <v>37</v>
      </c>
      <c r="AX1791" s="14" t="s">
        <v>77</v>
      </c>
      <c r="AY1791" s="215" t="s">
        <v>144</v>
      </c>
    </row>
    <row r="1792" spans="2:51" s="14" customFormat="1" ht="11.25">
      <c r="B1792" s="205"/>
      <c r="C1792" s="206"/>
      <c r="D1792" s="196" t="s">
        <v>159</v>
      </c>
      <c r="E1792" s="207" t="s">
        <v>19</v>
      </c>
      <c r="F1792" s="208" t="s">
        <v>445</v>
      </c>
      <c r="G1792" s="206"/>
      <c r="H1792" s="209">
        <v>3.62</v>
      </c>
      <c r="I1792" s="210"/>
      <c r="J1792" s="206"/>
      <c r="K1792" s="206"/>
      <c r="L1792" s="211"/>
      <c r="M1792" s="212"/>
      <c r="N1792" s="213"/>
      <c r="O1792" s="213"/>
      <c r="P1792" s="213"/>
      <c r="Q1792" s="213"/>
      <c r="R1792" s="213"/>
      <c r="S1792" s="213"/>
      <c r="T1792" s="214"/>
      <c r="AT1792" s="215" t="s">
        <v>159</v>
      </c>
      <c r="AU1792" s="215" t="s">
        <v>87</v>
      </c>
      <c r="AV1792" s="14" t="s">
        <v>87</v>
      </c>
      <c r="AW1792" s="14" t="s">
        <v>37</v>
      </c>
      <c r="AX1792" s="14" t="s">
        <v>77</v>
      </c>
      <c r="AY1792" s="215" t="s">
        <v>144</v>
      </c>
    </row>
    <row r="1793" spans="2:51" s="14" customFormat="1" ht="11.25">
      <c r="B1793" s="205"/>
      <c r="C1793" s="206"/>
      <c r="D1793" s="196" t="s">
        <v>159</v>
      </c>
      <c r="E1793" s="207" t="s">
        <v>19</v>
      </c>
      <c r="F1793" s="208" t="s">
        <v>446</v>
      </c>
      <c r="G1793" s="206"/>
      <c r="H1793" s="209">
        <v>3.2</v>
      </c>
      <c r="I1793" s="210"/>
      <c r="J1793" s="206"/>
      <c r="K1793" s="206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159</v>
      </c>
      <c r="AU1793" s="215" t="s">
        <v>87</v>
      </c>
      <c r="AV1793" s="14" t="s">
        <v>87</v>
      </c>
      <c r="AW1793" s="14" t="s">
        <v>37</v>
      </c>
      <c r="AX1793" s="14" t="s">
        <v>77</v>
      </c>
      <c r="AY1793" s="215" t="s">
        <v>144</v>
      </c>
    </row>
    <row r="1794" spans="2:51" s="14" customFormat="1" ht="11.25">
      <c r="B1794" s="205"/>
      <c r="C1794" s="206"/>
      <c r="D1794" s="196" t="s">
        <v>159</v>
      </c>
      <c r="E1794" s="207" t="s">
        <v>19</v>
      </c>
      <c r="F1794" s="208" t="s">
        <v>447</v>
      </c>
      <c r="G1794" s="206"/>
      <c r="H1794" s="209">
        <v>3.84</v>
      </c>
      <c r="I1794" s="210"/>
      <c r="J1794" s="206"/>
      <c r="K1794" s="206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159</v>
      </c>
      <c r="AU1794" s="215" t="s">
        <v>87</v>
      </c>
      <c r="AV1794" s="14" t="s">
        <v>87</v>
      </c>
      <c r="AW1794" s="14" t="s">
        <v>37</v>
      </c>
      <c r="AX1794" s="14" t="s">
        <v>77</v>
      </c>
      <c r="AY1794" s="215" t="s">
        <v>144</v>
      </c>
    </row>
    <row r="1795" spans="2:51" s="14" customFormat="1" ht="11.25">
      <c r="B1795" s="205"/>
      <c r="C1795" s="206"/>
      <c r="D1795" s="196" t="s">
        <v>159</v>
      </c>
      <c r="E1795" s="207" t="s">
        <v>19</v>
      </c>
      <c r="F1795" s="208" t="s">
        <v>448</v>
      </c>
      <c r="G1795" s="206"/>
      <c r="H1795" s="209">
        <v>3.79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159</v>
      </c>
      <c r="AU1795" s="215" t="s">
        <v>87</v>
      </c>
      <c r="AV1795" s="14" t="s">
        <v>87</v>
      </c>
      <c r="AW1795" s="14" t="s">
        <v>37</v>
      </c>
      <c r="AX1795" s="14" t="s">
        <v>77</v>
      </c>
      <c r="AY1795" s="215" t="s">
        <v>144</v>
      </c>
    </row>
    <row r="1796" spans="2:51" s="14" customFormat="1" ht="11.25">
      <c r="B1796" s="205"/>
      <c r="C1796" s="206"/>
      <c r="D1796" s="196" t="s">
        <v>159</v>
      </c>
      <c r="E1796" s="207" t="s">
        <v>19</v>
      </c>
      <c r="F1796" s="208" t="s">
        <v>449</v>
      </c>
      <c r="G1796" s="206"/>
      <c r="H1796" s="209">
        <v>3.22</v>
      </c>
      <c r="I1796" s="210"/>
      <c r="J1796" s="206"/>
      <c r="K1796" s="206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159</v>
      </c>
      <c r="AU1796" s="215" t="s">
        <v>87</v>
      </c>
      <c r="AV1796" s="14" t="s">
        <v>87</v>
      </c>
      <c r="AW1796" s="14" t="s">
        <v>37</v>
      </c>
      <c r="AX1796" s="14" t="s">
        <v>77</v>
      </c>
      <c r="AY1796" s="215" t="s">
        <v>144</v>
      </c>
    </row>
    <row r="1797" spans="2:51" s="14" customFormat="1" ht="11.25">
      <c r="B1797" s="205"/>
      <c r="C1797" s="206"/>
      <c r="D1797" s="196" t="s">
        <v>159</v>
      </c>
      <c r="E1797" s="207" t="s">
        <v>19</v>
      </c>
      <c r="F1797" s="208" t="s">
        <v>450</v>
      </c>
      <c r="G1797" s="206"/>
      <c r="H1797" s="209">
        <v>4.8499999999999996</v>
      </c>
      <c r="I1797" s="210"/>
      <c r="J1797" s="206"/>
      <c r="K1797" s="206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159</v>
      </c>
      <c r="AU1797" s="215" t="s">
        <v>87</v>
      </c>
      <c r="AV1797" s="14" t="s">
        <v>87</v>
      </c>
      <c r="AW1797" s="14" t="s">
        <v>37</v>
      </c>
      <c r="AX1797" s="14" t="s">
        <v>77</v>
      </c>
      <c r="AY1797" s="215" t="s">
        <v>144</v>
      </c>
    </row>
    <row r="1798" spans="2:51" s="14" customFormat="1" ht="11.25">
      <c r="B1798" s="205"/>
      <c r="C1798" s="206"/>
      <c r="D1798" s="196" t="s">
        <v>159</v>
      </c>
      <c r="E1798" s="207" t="s">
        <v>19</v>
      </c>
      <c r="F1798" s="208" t="s">
        <v>451</v>
      </c>
      <c r="G1798" s="206"/>
      <c r="H1798" s="209">
        <v>3.93</v>
      </c>
      <c r="I1798" s="210"/>
      <c r="J1798" s="206"/>
      <c r="K1798" s="206"/>
      <c r="L1798" s="211"/>
      <c r="M1798" s="212"/>
      <c r="N1798" s="213"/>
      <c r="O1798" s="213"/>
      <c r="P1798" s="213"/>
      <c r="Q1798" s="213"/>
      <c r="R1798" s="213"/>
      <c r="S1798" s="213"/>
      <c r="T1798" s="214"/>
      <c r="AT1798" s="215" t="s">
        <v>159</v>
      </c>
      <c r="AU1798" s="215" t="s">
        <v>87</v>
      </c>
      <c r="AV1798" s="14" t="s">
        <v>87</v>
      </c>
      <c r="AW1798" s="14" t="s">
        <v>37</v>
      </c>
      <c r="AX1798" s="14" t="s">
        <v>77</v>
      </c>
      <c r="AY1798" s="215" t="s">
        <v>144</v>
      </c>
    </row>
    <row r="1799" spans="2:51" s="14" customFormat="1" ht="11.25">
      <c r="B1799" s="205"/>
      <c r="C1799" s="206"/>
      <c r="D1799" s="196" t="s">
        <v>159</v>
      </c>
      <c r="E1799" s="207" t="s">
        <v>19</v>
      </c>
      <c r="F1799" s="208" t="s">
        <v>452</v>
      </c>
      <c r="G1799" s="206"/>
      <c r="H1799" s="209">
        <v>4.0599999999999996</v>
      </c>
      <c r="I1799" s="210"/>
      <c r="J1799" s="206"/>
      <c r="K1799" s="206"/>
      <c r="L1799" s="211"/>
      <c r="M1799" s="212"/>
      <c r="N1799" s="213"/>
      <c r="O1799" s="213"/>
      <c r="P1799" s="213"/>
      <c r="Q1799" s="213"/>
      <c r="R1799" s="213"/>
      <c r="S1799" s="213"/>
      <c r="T1799" s="214"/>
      <c r="AT1799" s="215" t="s">
        <v>159</v>
      </c>
      <c r="AU1799" s="215" t="s">
        <v>87</v>
      </c>
      <c r="AV1799" s="14" t="s">
        <v>87</v>
      </c>
      <c r="AW1799" s="14" t="s">
        <v>37</v>
      </c>
      <c r="AX1799" s="14" t="s">
        <v>77</v>
      </c>
      <c r="AY1799" s="215" t="s">
        <v>144</v>
      </c>
    </row>
    <row r="1800" spans="2:51" s="14" customFormat="1" ht="11.25">
      <c r="B1800" s="205"/>
      <c r="C1800" s="206"/>
      <c r="D1800" s="196" t="s">
        <v>159</v>
      </c>
      <c r="E1800" s="207" t="s">
        <v>19</v>
      </c>
      <c r="F1800" s="208" t="s">
        <v>453</v>
      </c>
      <c r="G1800" s="206"/>
      <c r="H1800" s="209">
        <v>3.8</v>
      </c>
      <c r="I1800" s="210"/>
      <c r="J1800" s="206"/>
      <c r="K1800" s="206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159</v>
      </c>
      <c r="AU1800" s="215" t="s">
        <v>87</v>
      </c>
      <c r="AV1800" s="14" t="s">
        <v>87</v>
      </c>
      <c r="AW1800" s="14" t="s">
        <v>37</v>
      </c>
      <c r="AX1800" s="14" t="s">
        <v>77</v>
      </c>
      <c r="AY1800" s="215" t="s">
        <v>144</v>
      </c>
    </row>
    <row r="1801" spans="2:51" s="14" customFormat="1" ht="11.25">
      <c r="B1801" s="205"/>
      <c r="C1801" s="206"/>
      <c r="D1801" s="196" t="s">
        <v>159</v>
      </c>
      <c r="E1801" s="207" t="s">
        <v>19</v>
      </c>
      <c r="F1801" s="208" t="s">
        <v>454</v>
      </c>
      <c r="G1801" s="206"/>
      <c r="H1801" s="209">
        <v>4.04</v>
      </c>
      <c r="I1801" s="210"/>
      <c r="J1801" s="206"/>
      <c r="K1801" s="206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159</v>
      </c>
      <c r="AU1801" s="215" t="s">
        <v>87</v>
      </c>
      <c r="AV1801" s="14" t="s">
        <v>87</v>
      </c>
      <c r="AW1801" s="14" t="s">
        <v>37</v>
      </c>
      <c r="AX1801" s="14" t="s">
        <v>77</v>
      </c>
      <c r="AY1801" s="215" t="s">
        <v>144</v>
      </c>
    </row>
    <row r="1802" spans="2:51" s="14" customFormat="1" ht="11.25">
      <c r="B1802" s="205"/>
      <c r="C1802" s="206"/>
      <c r="D1802" s="196" t="s">
        <v>159</v>
      </c>
      <c r="E1802" s="207" t="s">
        <v>19</v>
      </c>
      <c r="F1802" s="208" t="s">
        <v>455</v>
      </c>
      <c r="G1802" s="206"/>
      <c r="H1802" s="209">
        <v>3.8</v>
      </c>
      <c r="I1802" s="210"/>
      <c r="J1802" s="206"/>
      <c r="K1802" s="206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159</v>
      </c>
      <c r="AU1802" s="215" t="s">
        <v>87</v>
      </c>
      <c r="AV1802" s="14" t="s">
        <v>87</v>
      </c>
      <c r="AW1802" s="14" t="s">
        <v>37</v>
      </c>
      <c r="AX1802" s="14" t="s">
        <v>77</v>
      </c>
      <c r="AY1802" s="215" t="s">
        <v>144</v>
      </c>
    </row>
    <row r="1803" spans="2:51" s="14" customFormat="1" ht="11.25">
      <c r="B1803" s="205"/>
      <c r="C1803" s="206"/>
      <c r="D1803" s="196" t="s">
        <v>159</v>
      </c>
      <c r="E1803" s="207" t="s">
        <v>19</v>
      </c>
      <c r="F1803" s="208" t="s">
        <v>456</v>
      </c>
      <c r="G1803" s="206"/>
      <c r="H1803" s="209">
        <v>4.84</v>
      </c>
      <c r="I1803" s="210"/>
      <c r="J1803" s="206"/>
      <c r="K1803" s="206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159</v>
      </c>
      <c r="AU1803" s="215" t="s">
        <v>87</v>
      </c>
      <c r="AV1803" s="14" t="s">
        <v>87</v>
      </c>
      <c r="AW1803" s="14" t="s">
        <v>37</v>
      </c>
      <c r="AX1803" s="14" t="s">
        <v>77</v>
      </c>
      <c r="AY1803" s="215" t="s">
        <v>144</v>
      </c>
    </row>
    <row r="1804" spans="2:51" s="14" customFormat="1" ht="11.25">
      <c r="B1804" s="205"/>
      <c r="C1804" s="206"/>
      <c r="D1804" s="196" t="s">
        <v>159</v>
      </c>
      <c r="E1804" s="207" t="s">
        <v>19</v>
      </c>
      <c r="F1804" s="208" t="s">
        <v>457</v>
      </c>
      <c r="G1804" s="206"/>
      <c r="H1804" s="209">
        <v>3.8</v>
      </c>
      <c r="I1804" s="210"/>
      <c r="J1804" s="206"/>
      <c r="K1804" s="206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159</v>
      </c>
      <c r="AU1804" s="215" t="s">
        <v>87</v>
      </c>
      <c r="AV1804" s="14" t="s">
        <v>87</v>
      </c>
      <c r="AW1804" s="14" t="s">
        <v>37</v>
      </c>
      <c r="AX1804" s="14" t="s">
        <v>77</v>
      </c>
      <c r="AY1804" s="215" t="s">
        <v>144</v>
      </c>
    </row>
    <row r="1805" spans="2:51" s="14" customFormat="1" ht="11.25">
      <c r="B1805" s="205"/>
      <c r="C1805" s="206"/>
      <c r="D1805" s="196" t="s">
        <v>159</v>
      </c>
      <c r="E1805" s="207" t="s">
        <v>19</v>
      </c>
      <c r="F1805" s="208" t="s">
        <v>458</v>
      </c>
      <c r="G1805" s="206"/>
      <c r="H1805" s="209">
        <v>3.71</v>
      </c>
      <c r="I1805" s="210"/>
      <c r="J1805" s="206"/>
      <c r="K1805" s="206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159</v>
      </c>
      <c r="AU1805" s="215" t="s">
        <v>87</v>
      </c>
      <c r="AV1805" s="14" t="s">
        <v>87</v>
      </c>
      <c r="AW1805" s="14" t="s">
        <v>37</v>
      </c>
      <c r="AX1805" s="14" t="s">
        <v>77</v>
      </c>
      <c r="AY1805" s="215" t="s">
        <v>144</v>
      </c>
    </row>
    <row r="1806" spans="2:51" s="14" customFormat="1" ht="11.25">
      <c r="B1806" s="205"/>
      <c r="C1806" s="206"/>
      <c r="D1806" s="196" t="s">
        <v>159</v>
      </c>
      <c r="E1806" s="207" t="s">
        <v>19</v>
      </c>
      <c r="F1806" s="208" t="s">
        <v>459</v>
      </c>
      <c r="G1806" s="206"/>
      <c r="H1806" s="209">
        <v>2.89</v>
      </c>
      <c r="I1806" s="210"/>
      <c r="J1806" s="206"/>
      <c r="K1806" s="206"/>
      <c r="L1806" s="211"/>
      <c r="M1806" s="212"/>
      <c r="N1806" s="213"/>
      <c r="O1806" s="213"/>
      <c r="P1806" s="213"/>
      <c r="Q1806" s="213"/>
      <c r="R1806" s="213"/>
      <c r="S1806" s="213"/>
      <c r="T1806" s="214"/>
      <c r="AT1806" s="215" t="s">
        <v>159</v>
      </c>
      <c r="AU1806" s="215" t="s">
        <v>87</v>
      </c>
      <c r="AV1806" s="14" t="s">
        <v>87</v>
      </c>
      <c r="AW1806" s="14" t="s">
        <v>37</v>
      </c>
      <c r="AX1806" s="14" t="s">
        <v>77</v>
      </c>
      <c r="AY1806" s="215" t="s">
        <v>144</v>
      </c>
    </row>
    <row r="1807" spans="2:51" s="14" customFormat="1" ht="11.25">
      <c r="B1807" s="205"/>
      <c r="C1807" s="206"/>
      <c r="D1807" s="196" t="s">
        <v>159</v>
      </c>
      <c r="E1807" s="207" t="s">
        <v>19</v>
      </c>
      <c r="F1807" s="208" t="s">
        <v>460</v>
      </c>
      <c r="G1807" s="206"/>
      <c r="H1807" s="209">
        <v>3.49</v>
      </c>
      <c r="I1807" s="210"/>
      <c r="J1807" s="206"/>
      <c r="K1807" s="206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159</v>
      </c>
      <c r="AU1807" s="215" t="s">
        <v>87</v>
      </c>
      <c r="AV1807" s="14" t="s">
        <v>87</v>
      </c>
      <c r="AW1807" s="14" t="s">
        <v>37</v>
      </c>
      <c r="AX1807" s="14" t="s">
        <v>77</v>
      </c>
      <c r="AY1807" s="215" t="s">
        <v>144</v>
      </c>
    </row>
    <row r="1808" spans="2:51" s="14" customFormat="1" ht="11.25">
      <c r="B1808" s="205"/>
      <c r="C1808" s="206"/>
      <c r="D1808" s="196" t="s">
        <v>159</v>
      </c>
      <c r="E1808" s="207" t="s">
        <v>19</v>
      </c>
      <c r="F1808" s="208" t="s">
        <v>461</v>
      </c>
      <c r="G1808" s="206"/>
      <c r="H1808" s="209">
        <v>4.62</v>
      </c>
      <c r="I1808" s="210"/>
      <c r="J1808" s="206"/>
      <c r="K1808" s="206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159</v>
      </c>
      <c r="AU1808" s="215" t="s">
        <v>87</v>
      </c>
      <c r="AV1808" s="14" t="s">
        <v>87</v>
      </c>
      <c r="AW1808" s="14" t="s">
        <v>37</v>
      </c>
      <c r="AX1808" s="14" t="s">
        <v>77</v>
      </c>
      <c r="AY1808" s="215" t="s">
        <v>144</v>
      </c>
    </row>
    <row r="1809" spans="2:51" s="14" customFormat="1" ht="11.25">
      <c r="B1809" s="205"/>
      <c r="C1809" s="206"/>
      <c r="D1809" s="196" t="s">
        <v>159</v>
      </c>
      <c r="E1809" s="207" t="s">
        <v>19</v>
      </c>
      <c r="F1809" s="208" t="s">
        <v>462</v>
      </c>
      <c r="G1809" s="206"/>
      <c r="H1809" s="209">
        <v>3.41</v>
      </c>
      <c r="I1809" s="210"/>
      <c r="J1809" s="206"/>
      <c r="K1809" s="206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159</v>
      </c>
      <c r="AU1809" s="215" t="s">
        <v>87</v>
      </c>
      <c r="AV1809" s="14" t="s">
        <v>87</v>
      </c>
      <c r="AW1809" s="14" t="s">
        <v>37</v>
      </c>
      <c r="AX1809" s="14" t="s">
        <v>77</v>
      </c>
      <c r="AY1809" s="215" t="s">
        <v>144</v>
      </c>
    </row>
    <row r="1810" spans="2:51" s="14" customFormat="1" ht="11.25">
      <c r="B1810" s="205"/>
      <c r="C1810" s="206"/>
      <c r="D1810" s="196" t="s">
        <v>159</v>
      </c>
      <c r="E1810" s="207" t="s">
        <v>19</v>
      </c>
      <c r="F1810" s="208" t="s">
        <v>463</v>
      </c>
      <c r="G1810" s="206"/>
      <c r="H1810" s="209">
        <v>3.48</v>
      </c>
      <c r="I1810" s="210"/>
      <c r="J1810" s="206"/>
      <c r="K1810" s="206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159</v>
      </c>
      <c r="AU1810" s="215" t="s">
        <v>87</v>
      </c>
      <c r="AV1810" s="14" t="s">
        <v>87</v>
      </c>
      <c r="AW1810" s="14" t="s">
        <v>37</v>
      </c>
      <c r="AX1810" s="14" t="s">
        <v>77</v>
      </c>
      <c r="AY1810" s="215" t="s">
        <v>144</v>
      </c>
    </row>
    <row r="1811" spans="2:51" s="15" customFormat="1" ht="11.25">
      <c r="B1811" s="216"/>
      <c r="C1811" s="217"/>
      <c r="D1811" s="196" t="s">
        <v>159</v>
      </c>
      <c r="E1811" s="218" t="s">
        <v>19</v>
      </c>
      <c r="F1811" s="219" t="s">
        <v>165</v>
      </c>
      <c r="G1811" s="217"/>
      <c r="H1811" s="220">
        <v>74.83</v>
      </c>
      <c r="I1811" s="221"/>
      <c r="J1811" s="217"/>
      <c r="K1811" s="217"/>
      <c r="L1811" s="222"/>
      <c r="M1811" s="223"/>
      <c r="N1811" s="224"/>
      <c r="O1811" s="224"/>
      <c r="P1811" s="224"/>
      <c r="Q1811" s="224"/>
      <c r="R1811" s="224"/>
      <c r="S1811" s="224"/>
      <c r="T1811" s="225"/>
      <c r="AT1811" s="226" t="s">
        <v>159</v>
      </c>
      <c r="AU1811" s="226" t="s">
        <v>87</v>
      </c>
      <c r="AV1811" s="15" t="s">
        <v>155</v>
      </c>
      <c r="AW1811" s="15" t="s">
        <v>37</v>
      </c>
      <c r="AX1811" s="15" t="s">
        <v>77</v>
      </c>
      <c r="AY1811" s="226" t="s">
        <v>144</v>
      </c>
    </row>
    <row r="1812" spans="2:51" s="13" customFormat="1" ht="11.25">
      <c r="B1812" s="194"/>
      <c r="C1812" s="195"/>
      <c r="D1812" s="196" t="s">
        <v>159</v>
      </c>
      <c r="E1812" s="197" t="s">
        <v>19</v>
      </c>
      <c r="F1812" s="198" t="s">
        <v>229</v>
      </c>
      <c r="G1812" s="195"/>
      <c r="H1812" s="197" t="s">
        <v>19</v>
      </c>
      <c r="I1812" s="199"/>
      <c r="J1812" s="195"/>
      <c r="K1812" s="195"/>
      <c r="L1812" s="200"/>
      <c r="M1812" s="201"/>
      <c r="N1812" s="202"/>
      <c r="O1812" s="202"/>
      <c r="P1812" s="202"/>
      <c r="Q1812" s="202"/>
      <c r="R1812" s="202"/>
      <c r="S1812" s="202"/>
      <c r="T1812" s="203"/>
      <c r="AT1812" s="204" t="s">
        <v>159</v>
      </c>
      <c r="AU1812" s="204" t="s">
        <v>87</v>
      </c>
      <c r="AV1812" s="13" t="s">
        <v>85</v>
      </c>
      <c r="AW1812" s="13" t="s">
        <v>37</v>
      </c>
      <c r="AX1812" s="13" t="s">
        <v>77</v>
      </c>
      <c r="AY1812" s="204" t="s">
        <v>144</v>
      </c>
    </row>
    <row r="1813" spans="2:51" s="14" customFormat="1" ht="11.25">
      <c r="B1813" s="205"/>
      <c r="C1813" s="206"/>
      <c r="D1813" s="196" t="s">
        <v>159</v>
      </c>
      <c r="E1813" s="207" t="s">
        <v>19</v>
      </c>
      <c r="F1813" s="208" t="s">
        <v>464</v>
      </c>
      <c r="G1813" s="206"/>
      <c r="H1813" s="209">
        <v>2.06</v>
      </c>
      <c r="I1813" s="210"/>
      <c r="J1813" s="206"/>
      <c r="K1813" s="206"/>
      <c r="L1813" s="211"/>
      <c r="M1813" s="212"/>
      <c r="N1813" s="213"/>
      <c r="O1813" s="213"/>
      <c r="P1813" s="213"/>
      <c r="Q1813" s="213"/>
      <c r="R1813" s="213"/>
      <c r="S1813" s="213"/>
      <c r="T1813" s="214"/>
      <c r="AT1813" s="215" t="s">
        <v>159</v>
      </c>
      <c r="AU1813" s="215" t="s">
        <v>87</v>
      </c>
      <c r="AV1813" s="14" t="s">
        <v>87</v>
      </c>
      <c r="AW1813" s="14" t="s">
        <v>37</v>
      </c>
      <c r="AX1813" s="14" t="s">
        <v>77</v>
      </c>
      <c r="AY1813" s="215" t="s">
        <v>144</v>
      </c>
    </row>
    <row r="1814" spans="2:51" s="14" customFormat="1" ht="11.25">
      <c r="B1814" s="205"/>
      <c r="C1814" s="206"/>
      <c r="D1814" s="196" t="s">
        <v>159</v>
      </c>
      <c r="E1814" s="207" t="s">
        <v>19</v>
      </c>
      <c r="F1814" s="208" t="s">
        <v>465</v>
      </c>
      <c r="G1814" s="206"/>
      <c r="H1814" s="209">
        <v>3.46</v>
      </c>
      <c r="I1814" s="210"/>
      <c r="J1814" s="206"/>
      <c r="K1814" s="206"/>
      <c r="L1814" s="211"/>
      <c r="M1814" s="212"/>
      <c r="N1814" s="213"/>
      <c r="O1814" s="213"/>
      <c r="P1814" s="213"/>
      <c r="Q1814" s="213"/>
      <c r="R1814" s="213"/>
      <c r="S1814" s="213"/>
      <c r="T1814" s="214"/>
      <c r="AT1814" s="215" t="s">
        <v>159</v>
      </c>
      <c r="AU1814" s="215" t="s">
        <v>87</v>
      </c>
      <c r="AV1814" s="14" t="s">
        <v>87</v>
      </c>
      <c r="AW1814" s="14" t="s">
        <v>37</v>
      </c>
      <c r="AX1814" s="14" t="s">
        <v>77</v>
      </c>
      <c r="AY1814" s="215" t="s">
        <v>144</v>
      </c>
    </row>
    <row r="1815" spans="2:51" s="14" customFormat="1" ht="11.25">
      <c r="B1815" s="205"/>
      <c r="C1815" s="206"/>
      <c r="D1815" s="196" t="s">
        <v>159</v>
      </c>
      <c r="E1815" s="207" t="s">
        <v>19</v>
      </c>
      <c r="F1815" s="208" t="s">
        <v>466</v>
      </c>
      <c r="G1815" s="206"/>
      <c r="H1815" s="209">
        <v>2.44</v>
      </c>
      <c r="I1815" s="210"/>
      <c r="J1815" s="206"/>
      <c r="K1815" s="206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159</v>
      </c>
      <c r="AU1815" s="215" t="s">
        <v>87</v>
      </c>
      <c r="AV1815" s="14" t="s">
        <v>87</v>
      </c>
      <c r="AW1815" s="14" t="s">
        <v>37</v>
      </c>
      <c r="AX1815" s="14" t="s">
        <v>77</v>
      </c>
      <c r="AY1815" s="215" t="s">
        <v>144</v>
      </c>
    </row>
    <row r="1816" spans="2:51" s="14" customFormat="1" ht="11.25">
      <c r="B1816" s="205"/>
      <c r="C1816" s="206"/>
      <c r="D1816" s="196" t="s">
        <v>159</v>
      </c>
      <c r="E1816" s="207" t="s">
        <v>19</v>
      </c>
      <c r="F1816" s="208" t="s">
        <v>467</v>
      </c>
      <c r="G1816" s="206"/>
      <c r="H1816" s="209">
        <v>3.62</v>
      </c>
      <c r="I1816" s="210"/>
      <c r="J1816" s="206"/>
      <c r="K1816" s="206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159</v>
      </c>
      <c r="AU1816" s="215" t="s">
        <v>87</v>
      </c>
      <c r="AV1816" s="14" t="s">
        <v>87</v>
      </c>
      <c r="AW1816" s="14" t="s">
        <v>37</v>
      </c>
      <c r="AX1816" s="14" t="s">
        <v>77</v>
      </c>
      <c r="AY1816" s="215" t="s">
        <v>144</v>
      </c>
    </row>
    <row r="1817" spans="2:51" s="14" customFormat="1" ht="11.25">
      <c r="B1817" s="205"/>
      <c r="C1817" s="206"/>
      <c r="D1817" s="196" t="s">
        <v>159</v>
      </c>
      <c r="E1817" s="207" t="s">
        <v>19</v>
      </c>
      <c r="F1817" s="208" t="s">
        <v>468</v>
      </c>
      <c r="G1817" s="206"/>
      <c r="H1817" s="209">
        <v>3.2</v>
      </c>
      <c r="I1817" s="210"/>
      <c r="J1817" s="206"/>
      <c r="K1817" s="206"/>
      <c r="L1817" s="211"/>
      <c r="M1817" s="212"/>
      <c r="N1817" s="213"/>
      <c r="O1817" s="213"/>
      <c r="P1817" s="213"/>
      <c r="Q1817" s="213"/>
      <c r="R1817" s="213"/>
      <c r="S1817" s="213"/>
      <c r="T1817" s="214"/>
      <c r="AT1817" s="215" t="s">
        <v>159</v>
      </c>
      <c r="AU1817" s="215" t="s">
        <v>87</v>
      </c>
      <c r="AV1817" s="14" t="s">
        <v>87</v>
      </c>
      <c r="AW1817" s="14" t="s">
        <v>37</v>
      </c>
      <c r="AX1817" s="14" t="s">
        <v>77</v>
      </c>
      <c r="AY1817" s="215" t="s">
        <v>144</v>
      </c>
    </row>
    <row r="1818" spans="2:51" s="14" customFormat="1" ht="11.25">
      <c r="B1818" s="205"/>
      <c r="C1818" s="206"/>
      <c r="D1818" s="196" t="s">
        <v>159</v>
      </c>
      <c r="E1818" s="207" t="s">
        <v>19</v>
      </c>
      <c r="F1818" s="208" t="s">
        <v>469</v>
      </c>
      <c r="G1818" s="206"/>
      <c r="H1818" s="209">
        <v>3.84</v>
      </c>
      <c r="I1818" s="210"/>
      <c r="J1818" s="206"/>
      <c r="K1818" s="206"/>
      <c r="L1818" s="211"/>
      <c r="M1818" s="212"/>
      <c r="N1818" s="213"/>
      <c r="O1818" s="213"/>
      <c r="P1818" s="213"/>
      <c r="Q1818" s="213"/>
      <c r="R1818" s="213"/>
      <c r="S1818" s="213"/>
      <c r="T1818" s="214"/>
      <c r="AT1818" s="215" t="s">
        <v>159</v>
      </c>
      <c r="AU1818" s="215" t="s">
        <v>87</v>
      </c>
      <c r="AV1818" s="14" t="s">
        <v>87</v>
      </c>
      <c r="AW1818" s="14" t="s">
        <v>37</v>
      </c>
      <c r="AX1818" s="14" t="s">
        <v>77</v>
      </c>
      <c r="AY1818" s="215" t="s">
        <v>144</v>
      </c>
    </row>
    <row r="1819" spans="2:51" s="14" customFormat="1" ht="11.25">
      <c r="B1819" s="205"/>
      <c r="C1819" s="206"/>
      <c r="D1819" s="196" t="s">
        <v>159</v>
      </c>
      <c r="E1819" s="207" t="s">
        <v>19</v>
      </c>
      <c r="F1819" s="208" t="s">
        <v>470</v>
      </c>
      <c r="G1819" s="206"/>
      <c r="H1819" s="209">
        <v>3.79</v>
      </c>
      <c r="I1819" s="210"/>
      <c r="J1819" s="206"/>
      <c r="K1819" s="206"/>
      <c r="L1819" s="211"/>
      <c r="M1819" s="212"/>
      <c r="N1819" s="213"/>
      <c r="O1819" s="213"/>
      <c r="P1819" s="213"/>
      <c r="Q1819" s="213"/>
      <c r="R1819" s="213"/>
      <c r="S1819" s="213"/>
      <c r="T1819" s="214"/>
      <c r="AT1819" s="215" t="s">
        <v>159</v>
      </c>
      <c r="AU1819" s="215" t="s">
        <v>87</v>
      </c>
      <c r="AV1819" s="14" t="s">
        <v>87</v>
      </c>
      <c r="AW1819" s="14" t="s">
        <v>37</v>
      </c>
      <c r="AX1819" s="14" t="s">
        <v>77</v>
      </c>
      <c r="AY1819" s="215" t="s">
        <v>144</v>
      </c>
    </row>
    <row r="1820" spans="2:51" s="14" customFormat="1" ht="11.25">
      <c r="B1820" s="205"/>
      <c r="C1820" s="206"/>
      <c r="D1820" s="196" t="s">
        <v>159</v>
      </c>
      <c r="E1820" s="207" t="s">
        <v>19</v>
      </c>
      <c r="F1820" s="208" t="s">
        <v>471</v>
      </c>
      <c r="G1820" s="206"/>
      <c r="H1820" s="209">
        <v>3.22</v>
      </c>
      <c r="I1820" s="210"/>
      <c r="J1820" s="206"/>
      <c r="K1820" s="206"/>
      <c r="L1820" s="211"/>
      <c r="M1820" s="212"/>
      <c r="N1820" s="213"/>
      <c r="O1820" s="213"/>
      <c r="P1820" s="213"/>
      <c r="Q1820" s="213"/>
      <c r="R1820" s="213"/>
      <c r="S1820" s="213"/>
      <c r="T1820" s="214"/>
      <c r="AT1820" s="215" t="s">
        <v>159</v>
      </c>
      <c r="AU1820" s="215" t="s">
        <v>87</v>
      </c>
      <c r="AV1820" s="14" t="s">
        <v>87</v>
      </c>
      <c r="AW1820" s="14" t="s">
        <v>37</v>
      </c>
      <c r="AX1820" s="14" t="s">
        <v>77</v>
      </c>
      <c r="AY1820" s="215" t="s">
        <v>144</v>
      </c>
    </row>
    <row r="1821" spans="2:51" s="14" customFormat="1" ht="11.25">
      <c r="B1821" s="205"/>
      <c r="C1821" s="206"/>
      <c r="D1821" s="196" t="s">
        <v>159</v>
      </c>
      <c r="E1821" s="207" t="s">
        <v>19</v>
      </c>
      <c r="F1821" s="208" t="s">
        <v>472</v>
      </c>
      <c r="G1821" s="206"/>
      <c r="H1821" s="209">
        <v>4.8499999999999996</v>
      </c>
      <c r="I1821" s="210"/>
      <c r="J1821" s="206"/>
      <c r="K1821" s="206"/>
      <c r="L1821" s="211"/>
      <c r="M1821" s="212"/>
      <c r="N1821" s="213"/>
      <c r="O1821" s="213"/>
      <c r="P1821" s="213"/>
      <c r="Q1821" s="213"/>
      <c r="R1821" s="213"/>
      <c r="S1821" s="213"/>
      <c r="T1821" s="214"/>
      <c r="AT1821" s="215" t="s">
        <v>159</v>
      </c>
      <c r="AU1821" s="215" t="s">
        <v>87</v>
      </c>
      <c r="AV1821" s="14" t="s">
        <v>87</v>
      </c>
      <c r="AW1821" s="14" t="s">
        <v>37</v>
      </c>
      <c r="AX1821" s="14" t="s">
        <v>77</v>
      </c>
      <c r="AY1821" s="215" t="s">
        <v>144</v>
      </c>
    </row>
    <row r="1822" spans="2:51" s="14" customFormat="1" ht="11.25">
      <c r="B1822" s="205"/>
      <c r="C1822" s="206"/>
      <c r="D1822" s="196" t="s">
        <v>159</v>
      </c>
      <c r="E1822" s="207" t="s">
        <v>19</v>
      </c>
      <c r="F1822" s="208" t="s">
        <v>473</v>
      </c>
      <c r="G1822" s="206"/>
      <c r="H1822" s="209">
        <v>3.93</v>
      </c>
      <c r="I1822" s="210"/>
      <c r="J1822" s="206"/>
      <c r="K1822" s="206"/>
      <c r="L1822" s="211"/>
      <c r="M1822" s="212"/>
      <c r="N1822" s="213"/>
      <c r="O1822" s="213"/>
      <c r="P1822" s="213"/>
      <c r="Q1822" s="213"/>
      <c r="R1822" s="213"/>
      <c r="S1822" s="213"/>
      <c r="T1822" s="214"/>
      <c r="AT1822" s="215" t="s">
        <v>159</v>
      </c>
      <c r="AU1822" s="215" t="s">
        <v>87</v>
      </c>
      <c r="AV1822" s="14" t="s">
        <v>87</v>
      </c>
      <c r="AW1822" s="14" t="s">
        <v>37</v>
      </c>
      <c r="AX1822" s="14" t="s">
        <v>77</v>
      </c>
      <c r="AY1822" s="215" t="s">
        <v>144</v>
      </c>
    </row>
    <row r="1823" spans="2:51" s="14" customFormat="1" ht="11.25">
      <c r="B1823" s="205"/>
      <c r="C1823" s="206"/>
      <c r="D1823" s="196" t="s">
        <v>159</v>
      </c>
      <c r="E1823" s="207" t="s">
        <v>19</v>
      </c>
      <c r="F1823" s="208" t="s">
        <v>474</v>
      </c>
      <c r="G1823" s="206"/>
      <c r="H1823" s="209">
        <v>4.0599999999999996</v>
      </c>
      <c r="I1823" s="210"/>
      <c r="J1823" s="206"/>
      <c r="K1823" s="206"/>
      <c r="L1823" s="211"/>
      <c r="M1823" s="212"/>
      <c r="N1823" s="213"/>
      <c r="O1823" s="213"/>
      <c r="P1823" s="213"/>
      <c r="Q1823" s="213"/>
      <c r="R1823" s="213"/>
      <c r="S1823" s="213"/>
      <c r="T1823" s="214"/>
      <c r="AT1823" s="215" t="s">
        <v>159</v>
      </c>
      <c r="AU1823" s="215" t="s">
        <v>87</v>
      </c>
      <c r="AV1823" s="14" t="s">
        <v>87</v>
      </c>
      <c r="AW1823" s="14" t="s">
        <v>37</v>
      </c>
      <c r="AX1823" s="14" t="s">
        <v>77</v>
      </c>
      <c r="AY1823" s="215" t="s">
        <v>144</v>
      </c>
    </row>
    <row r="1824" spans="2:51" s="14" customFormat="1" ht="11.25">
      <c r="B1824" s="205"/>
      <c r="C1824" s="206"/>
      <c r="D1824" s="196" t="s">
        <v>159</v>
      </c>
      <c r="E1824" s="207" t="s">
        <v>19</v>
      </c>
      <c r="F1824" s="208" t="s">
        <v>475</v>
      </c>
      <c r="G1824" s="206"/>
      <c r="H1824" s="209">
        <v>3.8</v>
      </c>
      <c r="I1824" s="210"/>
      <c r="J1824" s="206"/>
      <c r="K1824" s="206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159</v>
      </c>
      <c r="AU1824" s="215" t="s">
        <v>87</v>
      </c>
      <c r="AV1824" s="14" t="s">
        <v>87</v>
      </c>
      <c r="AW1824" s="14" t="s">
        <v>37</v>
      </c>
      <c r="AX1824" s="14" t="s">
        <v>77</v>
      </c>
      <c r="AY1824" s="215" t="s">
        <v>144</v>
      </c>
    </row>
    <row r="1825" spans="2:51" s="14" customFormat="1" ht="11.25">
      <c r="B1825" s="205"/>
      <c r="C1825" s="206"/>
      <c r="D1825" s="196" t="s">
        <v>159</v>
      </c>
      <c r="E1825" s="207" t="s">
        <v>19</v>
      </c>
      <c r="F1825" s="208" t="s">
        <v>476</v>
      </c>
      <c r="G1825" s="206"/>
      <c r="H1825" s="209">
        <v>4.04</v>
      </c>
      <c r="I1825" s="210"/>
      <c r="J1825" s="206"/>
      <c r="K1825" s="206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159</v>
      </c>
      <c r="AU1825" s="215" t="s">
        <v>87</v>
      </c>
      <c r="AV1825" s="14" t="s">
        <v>87</v>
      </c>
      <c r="AW1825" s="14" t="s">
        <v>37</v>
      </c>
      <c r="AX1825" s="14" t="s">
        <v>77</v>
      </c>
      <c r="AY1825" s="215" t="s">
        <v>144</v>
      </c>
    </row>
    <row r="1826" spans="2:51" s="14" customFormat="1" ht="11.25">
      <c r="B1826" s="205"/>
      <c r="C1826" s="206"/>
      <c r="D1826" s="196" t="s">
        <v>159</v>
      </c>
      <c r="E1826" s="207" t="s">
        <v>19</v>
      </c>
      <c r="F1826" s="208" t="s">
        <v>477</v>
      </c>
      <c r="G1826" s="206"/>
      <c r="H1826" s="209">
        <v>3.8</v>
      </c>
      <c r="I1826" s="210"/>
      <c r="J1826" s="206"/>
      <c r="K1826" s="206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159</v>
      </c>
      <c r="AU1826" s="215" t="s">
        <v>87</v>
      </c>
      <c r="AV1826" s="14" t="s">
        <v>87</v>
      </c>
      <c r="AW1826" s="14" t="s">
        <v>37</v>
      </c>
      <c r="AX1826" s="14" t="s">
        <v>77</v>
      </c>
      <c r="AY1826" s="215" t="s">
        <v>144</v>
      </c>
    </row>
    <row r="1827" spans="2:51" s="14" customFormat="1" ht="11.25">
      <c r="B1827" s="205"/>
      <c r="C1827" s="206"/>
      <c r="D1827" s="196" t="s">
        <v>159</v>
      </c>
      <c r="E1827" s="207" t="s">
        <v>19</v>
      </c>
      <c r="F1827" s="208" t="s">
        <v>478</v>
      </c>
      <c r="G1827" s="206"/>
      <c r="H1827" s="209">
        <v>4.84</v>
      </c>
      <c r="I1827" s="210"/>
      <c r="J1827" s="206"/>
      <c r="K1827" s="206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159</v>
      </c>
      <c r="AU1827" s="215" t="s">
        <v>87</v>
      </c>
      <c r="AV1827" s="14" t="s">
        <v>87</v>
      </c>
      <c r="AW1827" s="14" t="s">
        <v>37</v>
      </c>
      <c r="AX1827" s="14" t="s">
        <v>77</v>
      </c>
      <c r="AY1827" s="215" t="s">
        <v>144</v>
      </c>
    </row>
    <row r="1828" spans="2:51" s="14" customFormat="1" ht="11.25">
      <c r="B1828" s="205"/>
      <c r="C1828" s="206"/>
      <c r="D1828" s="196" t="s">
        <v>159</v>
      </c>
      <c r="E1828" s="207" t="s">
        <v>19</v>
      </c>
      <c r="F1828" s="208" t="s">
        <v>479</v>
      </c>
      <c r="G1828" s="206"/>
      <c r="H1828" s="209">
        <v>3.8</v>
      </c>
      <c r="I1828" s="210"/>
      <c r="J1828" s="206"/>
      <c r="K1828" s="206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159</v>
      </c>
      <c r="AU1828" s="215" t="s">
        <v>87</v>
      </c>
      <c r="AV1828" s="14" t="s">
        <v>87</v>
      </c>
      <c r="AW1828" s="14" t="s">
        <v>37</v>
      </c>
      <c r="AX1828" s="14" t="s">
        <v>77</v>
      </c>
      <c r="AY1828" s="215" t="s">
        <v>144</v>
      </c>
    </row>
    <row r="1829" spans="2:51" s="14" customFormat="1" ht="11.25">
      <c r="B1829" s="205"/>
      <c r="C1829" s="206"/>
      <c r="D1829" s="196" t="s">
        <v>159</v>
      </c>
      <c r="E1829" s="207" t="s">
        <v>19</v>
      </c>
      <c r="F1829" s="208" t="s">
        <v>480</v>
      </c>
      <c r="G1829" s="206"/>
      <c r="H1829" s="209">
        <v>3.71</v>
      </c>
      <c r="I1829" s="210"/>
      <c r="J1829" s="206"/>
      <c r="K1829" s="206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159</v>
      </c>
      <c r="AU1829" s="215" t="s">
        <v>87</v>
      </c>
      <c r="AV1829" s="14" t="s">
        <v>87</v>
      </c>
      <c r="AW1829" s="14" t="s">
        <v>37</v>
      </c>
      <c r="AX1829" s="14" t="s">
        <v>77</v>
      </c>
      <c r="AY1829" s="215" t="s">
        <v>144</v>
      </c>
    </row>
    <row r="1830" spans="2:51" s="14" customFormat="1" ht="11.25">
      <c r="B1830" s="205"/>
      <c r="C1830" s="206"/>
      <c r="D1830" s="196" t="s">
        <v>159</v>
      </c>
      <c r="E1830" s="207" t="s">
        <v>19</v>
      </c>
      <c r="F1830" s="208" t="s">
        <v>481</v>
      </c>
      <c r="G1830" s="206"/>
      <c r="H1830" s="209">
        <v>2.89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159</v>
      </c>
      <c r="AU1830" s="215" t="s">
        <v>87</v>
      </c>
      <c r="AV1830" s="14" t="s">
        <v>87</v>
      </c>
      <c r="AW1830" s="14" t="s">
        <v>37</v>
      </c>
      <c r="AX1830" s="14" t="s">
        <v>77</v>
      </c>
      <c r="AY1830" s="215" t="s">
        <v>144</v>
      </c>
    </row>
    <row r="1831" spans="2:51" s="14" customFormat="1" ht="11.25">
      <c r="B1831" s="205"/>
      <c r="C1831" s="206"/>
      <c r="D1831" s="196" t="s">
        <v>159</v>
      </c>
      <c r="E1831" s="207" t="s">
        <v>19</v>
      </c>
      <c r="F1831" s="208" t="s">
        <v>482</v>
      </c>
      <c r="G1831" s="206"/>
      <c r="H1831" s="209">
        <v>3.49</v>
      </c>
      <c r="I1831" s="210"/>
      <c r="J1831" s="206"/>
      <c r="K1831" s="206"/>
      <c r="L1831" s="211"/>
      <c r="M1831" s="212"/>
      <c r="N1831" s="213"/>
      <c r="O1831" s="213"/>
      <c r="P1831" s="213"/>
      <c r="Q1831" s="213"/>
      <c r="R1831" s="213"/>
      <c r="S1831" s="213"/>
      <c r="T1831" s="214"/>
      <c r="AT1831" s="215" t="s">
        <v>159</v>
      </c>
      <c r="AU1831" s="215" t="s">
        <v>87</v>
      </c>
      <c r="AV1831" s="14" t="s">
        <v>87</v>
      </c>
      <c r="AW1831" s="14" t="s">
        <v>37</v>
      </c>
      <c r="AX1831" s="14" t="s">
        <v>77</v>
      </c>
      <c r="AY1831" s="215" t="s">
        <v>144</v>
      </c>
    </row>
    <row r="1832" spans="2:51" s="14" customFormat="1" ht="11.25">
      <c r="B1832" s="205"/>
      <c r="C1832" s="206"/>
      <c r="D1832" s="196" t="s">
        <v>159</v>
      </c>
      <c r="E1832" s="207" t="s">
        <v>19</v>
      </c>
      <c r="F1832" s="208" t="s">
        <v>483</v>
      </c>
      <c r="G1832" s="206"/>
      <c r="H1832" s="209">
        <v>4.62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159</v>
      </c>
      <c r="AU1832" s="215" t="s">
        <v>87</v>
      </c>
      <c r="AV1832" s="14" t="s">
        <v>87</v>
      </c>
      <c r="AW1832" s="14" t="s">
        <v>37</v>
      </c>
      <c r="AX1832" s="14" t="s">
        <v>77</v>
      </c>
      <c r="AY1832" s="215" t="s">
        <v>144</v>
      </c>
    </row>
    <row r="1833" spans="2:51" s="14" customFormat="1" ht="11.25">
      <c r="B1833" s="205"/>
      <c r="C1833" s="206"/>
      <c r="D1833" s="196" t="s">
        <v>159</v>
      </c>
      <c r="E1833" s="207" t="s">
        <v>19</v>
      </c>
      <c r="F1833" s="208" t="s">
        <v>484</v>
      </c>
      <c r="G1833" s="206"/>
      <c r="H1833" s="209">
        <v>3.41</v>
      </c>
      <c r="I1833" s="210"/>
      <c r="J1833" s="206"/>
      <c r="K1833" s="206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159</v>
      </c>
      <c r="AU1833" s="215" t="s">
        <v>87</v>
      </c>
      <c r="AV1833" s="14" t="s">
        <v>87</v>
      </c>
      <c r="AW1833" s="14" t="s">
        <v>37</v>
      </c>
      <c r="AX1833" s="14" t="s">
        <v>77</v>
      </c>
      <c r="AY1833" s="215" t="s">
        <v>144</v>
      </c>
    </row>
    <row r="1834" spans="2:51" s="14" customFormat="1" ht="11.25">
      <c r="B1834" s="205"/>
      <c r="C1834" s="206"/>
      <c r="D1834" s="196" t="s">
        <v>159</v>
      </c>
      <c r="E1834" s="207" t="s">
        <v>19</v>
      </c>
      <c r="F1834" s="208" t="s">
        <v>485</v>
      </c>
      <c r="G1834" s="206"/>
      <c r="H1834" s="209">
        <v>3.48</v>
      </c>
      <c r="I1834" s="210"/>
      <c r="J1834" s="206"/>
      <c r="K1834" s="206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159</v>
      </c>
      <c r="AU1834" s="215" t="s">
        <v>87</v>
      </c>
      <c r="AV1834" s="14" t="s">
        <v>87</v>
      </c>
      <c r="AW1834" s="14" t="s">
        <v>37</v>
      </c>
      <c r="AX1834" s="14" t="s">
        <v>77</v>
      </c>
      <c r="AY1834" s="215" t="s">
        <v>144</v>
      </c>
    </row>
    <row r="1835" spans="2:51" s="15" customFormat="1" ht="11.25">
      <c r="B1835" s="216"/>
      <c r="C1835" s="217"/>
      <c r="D1835" s="196" t="s">
        <v>159</v>
      </c>
      <c r="E1835" s="218" t="s">
        <v>19</v>
      </c>
      <c r="F1835" s="219" t="s">
        <v>165</v>
      </c>
      <c r="G1835" s="217"/>
      <c r="H1835" s="220">
        <v>80.34999999999998</v>
      </c>
      <c r="I1835" s="221"/>
      <c r="J1835" s="217"/>
      <c r="K1835" s="217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159</v>
      </c>
      <c r="AU1835" s="226" t="s">
        <v>87</v>
      </c>
      <c r="AV1835" s="15" t="s">
        <v>155</v>
      </c>
      <c r="AW1835" s="15" t="s">
        <v>37</v>
      </c>
      <c r="AX1835" s="15" t="s">
        <v>77</v>
      </c>
      <c r="AY1835" s="226" t="s">
        <v>144</v>
      </c>
    </row>
    <row r="1836" spans="2:51" s="13" customFormat="1" ht="11.25">
      <c r="B1836" s="194"/>
      <c r="C1836" s="195"/>
      <c r="D1836" s="196" t="s">
        <v>159</v>
      </c>
      <c r="E1836" s="197" t="s">
        <v>19</v>
      </c>
      <c r="F1836" s="198" t="s">
        <v>252</v>
      </c>
      <c r="G1836" s="195"/>
      <c r="H1836" s="197" t="s">
        <v>19</v>
      </c>
      <c r="I1836" s="199"/>
      <c r="J1836" s="195"/>
      <c r="K1836" s="195"/>
      <c r="L1836" s="200"/>
      <c r="M1836" s="201"/>
      <c r="N1836" s="202"/>
      <c r="O1836" s="202"/>
      <c r="P1836" s="202"/>
      <c r="Q1836" s="202"/>
      <c r="R1836" s="202"/>
      <c r="S1836" s="202"/>
      <c r="T1836" s="203"/>
      <c r="AT1836" s="204" t="s">
        <v>159</v>
      </c>
      <c r="AU1836" s="204" t="s">
        <v>87</v>
      </c>
      <c r="AV1836" s="13" t="s">
        <v>85</v>
      </c>
      <c r="AW1836" s="13" t="s">
        <v>37</v>
      </c>
      <c r="AX1836" s="13" t="s">
        <v>77</v>
      </c>
      <c r="AY1836" s="204" t="s">
        <v>144</v>
      </c>
    </row>
    <row r="1837" spans="2:51" s="14" customFormat="1" ht="11.25">
      <c r="B1837" s="205"/>
      <c r="C1837" s="206"/>
      <c r="D1837" s="196" t="s">
        <v>159</v>
      </c>
      <c r="E1837" s="207" t="s">
        <v>19</v>
      </c>
      <c r="F1837" s="208" t="s">
        <v>486</v>
      </c>
      <c r="G1837" s="206"/>
      <c r="H1837" s="209">
        <v>2.06</v>
      </c>
      <c r="I1837" s="210"/>
      <c r="J1837" s="206"/>
      <c r="K1837" s="206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159</v>
      </c>
      <c r="AU1837" s="215" t="s">
        <v>87</v>
      </c>
      <c r="AV1837" s="14" t="s">
        <v>87</v>
      </c>
      <c r="AW1837" s="14" t="s">
        <v>37</v>
      </c>
      <c r="AX1837" s="14" t="s">
        <v>77</v>
      </c>
      <c r="AY1837" s="215" t="s">
        <v>144</v>
      </c>
    </row>
    <row r="1838" spans="2:51" s="14" customFormat="1" ht="11.25">
      <c r="B1838" s="205"/>
      <c r="C1838" s="206"/>
      <c r="D1838" s="196" t="s">
        <v>159</v>
      </c>
      <c r="E1838" s="207" t="s">
        <v>19</v>
      </c>
      <c r="F1838" s="208" t="s">
        <v>487</v>
      </c>
      <c r="G1838" s="206"/>
      <c r="H1838" s="209">
        <v>3.46</v>
      </c>
      <c r="I1838" s="210"/>
      <c r="J1838" s="206"/>
      <c r="K1838" s="206"/>
      <c r="L1838" s="211"/>
      <c r="M1838" s="212"/>
      <c r="N1838" s="213"/>
      <c r="O1838" s="213"/>
      <c r="P1838" s="213"/>
      <c r="Q1838" s="213"/>
      <c r="R1838" s="213"/>
      <c r="S1838" s="213"/>
      <c r="T1838" s="214"/>
      <c r="AT1838" s="215" t="s">
        <v>159</v>
      </c>
      <c r="AU1838" s="215" t="s">
        <v>87</v>
      </c>
      <c r="AV1838" s="14" t="s">
        <v>87</v>
      </c>
      <c r="AW1838" s="14" t="s">
        <v>37</v>
      </c>
      <c r="AX1838" s="14" t="s">
        <v>77</v>
      </c>
      <c r="AY1838" s="215" t="s">
        <v>144</v>
      </c>
    </row>
    <row r="1839" spans="2:51" s="14" customFormat="1" ht="11.25">
      <c r="B1839" s="205"/>
      <c r="C1839" s="206"/>
      <c r="D1839" s="196" t="s">
        <v>159</v>
      </c>
      <c r="E1839" s="207" t="s">
        <v>19</v>
      </c>
      <c r="F1839" s="208" t="s">
        <v>488</v>
      </c>
      <c r="G1839" s="206"/>
      <c r="H1839" s="209">
        <v>2.44</v>
      </c>
      <c r="I1839" s="210"/>
      <c r="J1839" s="206"/>
      <c r="K1839" s="206"/>
      <c r="L1839" s="211"/>
      <c r="M1839" s="212"/>
      <c r="N1839" s="213"/>
      <c r="O1839" s="213"/>
      <c r="P1839" s="213"/>
      <c r="Q1839" s="213"/>
      <c r="R1839" s="213"/>
      <c r="S1839" s="213"/>
      <c r="T1839" s="214"/>
      <c r="AT1839" s="215" t="s">
        <v>159</v>
      </c>
      <c r="AU1839" s="215" t="s">
        <v>87</v>
      </c>
      <c r="AV1839" s="14" t="s">
        <v>87</v>
      </c>
      <c r="AW1839" s="14" t="s">
        <v>37</v>
      </c>
      <c r="AX1839" s="14" t="s">
        <v>77</v>
      </c>
      <c r="AY1839" s="215" t="s">
        <v>144</v>
      </c>
    </row>
    <row r="1840" spans="2:51" s="14" customFormat="1" ht="11.25">
      <c r="B1840" s="205"/>
      <c r="C1840" s="206"/>
      <c r="D1840" s="196" t="s">
        <v>159</v>
      </c>
      <c r="E1840" s="207" t="s">
        <v>19</v>
      </c>
      <c r="F1840" s="208" t="s">
        <v>489</v>
      </c>
      <c r="G1840" s="206"/>
      <c r="H1840" s="209">
        <v>3.62</v>
      </c>
      <c r="I1840" s="210"/>
      <c r="J1840" s="206"/>
      <c r="K1840" s="206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159</v>
      </c>
      <c r="AU1840" s="215" t="s">
        <v>87</v>
      </c>
      <c r="AV1840" s="14" t="s">
        <v>87</v>
      </c>
      <c r="AW1840" s="14" t="s">
        <v>37</v>
      </c>
      <c r="AX1840" s="14" t="s">
        <v>77</v>
      </c>
      <c r="AY1840" s="215" t="s">
        <v>144</v>
      </c>
    </row>
    <row r="1841" spans="2:51" s="14" customFormat="1" ht="11.25">
      <c r="B1841" s="205"/>
      <c r="C1841" s="206"/>
      <c r="D1841" s="196" t="s">
        <v>159</v>
      </c>
      <c r="E1841" s="207" t="s">
        <v>19</v>
      </c>
      <c r="F1841" s="208" t="s">
        <v>490</v>
      </c>
      <c r="G1841" s="206"/>
      <c r="H1841" s="209">
        <v>3.2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159</v>
      </c>
      <c r="AU1841" s="215" t="s">
        <v>87</v>
      </c>
      <c r="AV1841" s="14" t="s">
        <v>87</v>
      </c>
      <c r="AW1841" s="14" t="s">
        <v>37</v>
      </c>
      <c r="AX1841" s="14" t="s">
        <v>77</v>
      </c>
      <c r="AY1841" s="215" t="s">
        <v>144</v>
      </c>
    </row>
    <row r="1842" spans="2:51" s="14" customFormat="1" ht="11.25">
      <c r="B1842" s="205"/>
      <c r="C1842" s="206"/>
      <c r="D1842" s="196" t="s">
        <v>159</v>
      </c>
      <c r="E1842" s="207" t="s">
        <v>19</v>
      </c>
      <c r="F1842" s="208" t="s">
        <v>491</v>
      </c>
      <c r="G1842" s="206"/>
      <c r="H1842" s="209">
        <v>3.84</v>
      </c>
      <c r="I1842" s="210"/>
      <c r="J1842" s="206"/>
      <c r="K1842" s="206"/>
      <c r="L1842" s="211"/>
      <c r="M1842" s="212"/>
      <c r="N1842" s="213"/>
      <c r="O1842" s="213"/>
      <c r="P1842" s="213"/>
      <c r="Q1842" s="213"/>
      <c r="R1842" s="213"/>
      <c r="S1842" s="213"/>
      <c r="T1842" s="214"/>
      <c r="AT1842" s="215" t="s">
        <v>159</v>
      </c>
      <c r="AU1842" s="215" t="s">
        <v>87</v>
      </c>
      <c r="AV1842" s="14" t="s">
        <v>87</v>
      </c>
      <c r="AW1842" s="14" t="s">
        <v>37</v>
      </c>
      <c r="AX1842" s="14" t="s">
        <v>77</v>
      </c>
      <c r="AY1842" s="215" t="s">
        <v>144</v>
      </c>
    </row>
    <row r="1843" spans="2:51" s="14" customFormat="1" ht="11.25">
      <c r="B1843" s="205"/>
      <c r="C1843" s="206"/>
      <c r="D1843" s="196" t="s">
        <v>159</v>
      </c>
      <c r="E1843" s="207" t="s">
        <v>19</v>
      </c>
      <c r="F1843" s="208" t="s">
        <v>492</v>
      </c>
      <c r="G1843" s="206"/>
      <c r="H1843" s="209">
        <v>3.79</v>
      </c>
      <c r="I1843" s="210"/>
      <c r="J1843" s="206"/>
      <c r="K1843" s="206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159</v>
      </c>
      <c r="AU1843" s="215" t="s">
        <v>87</v>
      </c>
      <c r="AV1843" s="14" t="s">
        <v>87</v>
      </c>
      <c r="AW1843" s="14" t="s">
        <v>37</v>
      </c>
      <c r="AX1843" s="14" t="s">
        <v>77</v>
      </c>
      <c r="AY1843" s="215" t="s">
        <v>144</v>
      </c>
    </row>
    <row r="1844" spans="2:51" s="14" customFormat="1" ht="11.25">
      <c r="B1844" s="205"/>
      <c r="C1844" s="206"/>
      <c r="D1844" s="196" t="s">
        <v>159</v>
      </c>
      <c r="E1844" s="207" t="s">
        <v>19</v>
      </c>
      <c r="F1844" s="208" t="s">
        <v>493</v>
      </c>
      <c r="G1844" s="206"/>
      <c r="H1844" s="209">
        <v>3.22</v>
      </c>
      <c r="I1844" s="210"/>
      <c r="J1844" s="206"/>
      <c r="K1844" s="206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159</v>
      </c>
      <c r="AU1844" s="215" t="s">
        <v>87</v>
      </c>
      <c r="AV1844" s="14" t="s">
        <v>87</v>
      </c>
      <c r="AW1844" s="14" t="s">
        <v>37</v>
      </c>
      <c r="AX1844" s="14" t="s">
        <v>77</v>
      </c>
      <c r="AY1844" s="215" t="s">
        <v>144</v>
      </c>
    </row>
    <row r="1845" spans="2:51" s="14" customFormat="1" ht="11.25">
      <c r="B1845" s="205"/>
      <c r="C1845" s="206"/>
      <c r="D1845" s="196" t="s">
        <v>159</v>
      </c>
      <c r="E1845" s="207" t="s">
        <v>19</v>
      </c>
      <c r="F1845" s="208" t="s">
        <v>494</v>
      </c>
      <c r="G1845" s="206"/>
      <c r="H1845" s="209">
        <v>4.8499999999999996</v>
      </c>
      <c r="I1845" s="210"/>
      <c r="J1845" s="206"/>
      <c r="K1845" s="206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159</v>
      </c>
      <c r="AU1845" s="215" t="s">
        <v>87</v>
      </c>
      <c r="AV1845" s="14" t="s">
        <v>87</v>
      </c>
      <c r="AW1845" s="14" t="s">
        <v>37</v>
      </c>
      <c r="AX1845" s="14" t="s">
        <v>77</v>
      </c>
      <c r="AY1845" s="215" t="s">
        <v>144</v>
      </c>
    </row>
    <row r="1846" spans="2:51" s="14" customFormat="1" ht="11.25">
      <c r="B1846" s="205"/>
      <c r="C1846" s="206"/>
      <c r="D1846" s="196" t="s">
        <v>159</v>
      </c>
      <c r="E1846" s="207" t="s">
        <v>19</v>
      </c>
      <c r="F1846" s="208" t="s">
        <v>495</v>
      </c>
      <c r="G1846" s="206"/>
      <c r="H1846" s="209">
        <v>3.93</v>
      </c>
      <c r="I1846" s="210"/>
      <c r="J1846" s="206"/>
      <c r="K1846" s="206"/>
      <c r="L1846" s="211"/>
      <c r="M1846" s="212"/>
      <c r="N1846" s="213"/>
      <c r="O1846" s="213"/>
      <c r="P1846" s="213"/>
      <c r="Q1846" s="213"/>
      <c r="R1846" s="213"/>
      <c r="S1846" s="213"/>
      <c r="T1846" s="214"/>
      <c r="AT1846" s="215" t="s">
        <v>159</v>
      </c>
      <c r="AU1846" s="215" t="s">
        <v>87</v>
      </c>
      <c r="AV1846" s="14" t="s">
        <v>87</v>
      </c>
      <c r="AW1846" s="14" t="s">
        <v>37</v>
      </c>
      <c r="AX1846" s="14" t="s">
        <v>77</v>
      </c>
      <c r="AY1846" s="215" t="s">
        <v>144</v>
      </c>
    </row>
    <row r="1847" spans="2:51" s="14" customFormat="1" ht="11.25">
      <c r="B1847" s="205"/>
      <c r="C1847" s="206"/>
      <c r="D1847" s="196" t="s">
        <v>159</v>
      </c>
      <c r="E1847" s="207" t="s">
        <v>19</v>
      </c>
      <c r="F1847" s="208" t="s">
        <v>496</v>
      </c>
      <c r="G1847" s="206"/>
      <c r="H1847" s="209">
        <v>4.0599999999999996</v>
      </c>
      <c r="I1847" s="210"/>
      <c r="J1847" s="206"/>
      <c r="K1847" s="206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159</v>
      </c>
      <c r="AU1847" s="215" t="s">
        <v>87</v>
      </c>
      <c r="AV1847" s="14" t="s">
        <v>87</v>
      </c>
      <c r="AW1847" s="14" t="s">
        <v>37</v>
      </c>
      <c r="AX1847" s="14" t="s">
        <v>77</v>
      </c>
      <c r="AY1847" s="215" t="s">
        <v>144</v>
      </c>
    </row>
    <row r="1848" spans="2:51" s="14" customFormat="1" ht="11.25">
      <c r="B1848" s="205"/>
      <c r="C1848" s="206"/>
      <c r="D1848" s="196" t="s">
        <v>159</v>
      </c>
      <c r="E1848" s="207" t="s">
        <v>19</v>
      </c>
      <c r="F1848" s="208" t="s">
        <v>497</v>
      </c>
      <c r="G1848" s="206"/>
      <c r="H1848" s="209">
        <v>3.8</v>
      </c>
      <c r="I1848" s="210"/>
      <c r="J1848" s="206"/>
      <c r="K1848" s="206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159</v>
      </c>
      <c r="AU1848" s="215" t="s">
        <v>87</v>
      </c>
      <c r="AV1848" s="14" t="s">
        <v>87</v>
      </c>
      <c r="AW1848" s="14" t="s">
        <v>37</v>
      </c>
      <c r="AX1848" s="14" t="s">
        <v>77</v>
      </c>
      <c r="AY1848" s="215" t="s">
        <v>144</v>
      </c>
    </row>
    <row r="1849" spans="2:51" s="14" customFormat="1" ht="11.25">
      <c r="B1849" s="205"/>
      <c r="C1849" s="206"/>
      <c r="D1849" s="196" t="s">
        <v>159</v>
      </c>
      <c r="E1849" s="207" t="s">
        <v>19</v>
      </c>
      <c r="F1849" s="208" t="s">
        <v>498</v>
      </c>
      <c r="G1849" s="206"/>
      <c r="H1849" s="209">
        <v>4.04</v>
      </c>
      <c r="I1849" s="210"/>
      <c r="J1849" s="206"/>
      <c r="K1849" s="206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159</v>
      </c>
      <c r="AU1849" s="215" t="s">
        <v>87</v>
      </c>
      <c r="AV1849" s="14" t="s">
        <v>87</v>
      </c>
      <c r="AW1849" s="14" t="s">
        <v>37</v>
      </c>
      <c r="AX1849" s="14" t="s">
        <v>77</v>
      </c>
      <c r="AY1849" s="215" t="s">
        <v>144</v>
      </c>
    </row>
    <row r="1850" spans="2:51" s="14" customFormat="1" ht="11.25">
      <c r="B1850" s="205"/>
      <c r="C1850" s="206"/>
      <c r="D1850" s="196" t="s">
        <v>159</v>
      </c>
      <c r="E1850" s="207" t="s">
        <v>19</v>
      </c>
      <c r="F1850" s="208" t="s">
        <v>499</v>
      </c>
      <c r="G1850" s="206"/>
      <c r="H1850" s="209">
        <v>3.8</v>
      </c>
      <c r="I1850" s="210"/>
      <c r="J1850" s="206"/>
      <c r="K1850" s="206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159</v>
      </c>
      <c r="AU1850" s="215" t="s">
        <v>87</v>
      </c>
      <c r="AV1850" s="14" t="s">
        <v>87</v>
      </c>
      <c r="AW1850" s="14" t="s">
        <v>37</v>
      </c>
      <c r="AX1850" s="14" t="s">
        <v>77</v>
      </c>
      <c r="AY1850" s="215" t="s">
        <v>144</v>
      </c>
    </row>
    <row r="1851" spans="2:51" s="14" customFormat="1" ht="11.25">
      <c r="B1851" s="205"/>
      <c r="C1851" s="206"/>
      <c r="D1851" s="196" t="s">
        <v>159</v>
      </c>
      <c r="E1851" s="207" t="s">
        <v>19</v>
      </c>
      <c r="F1851" s="208" t="s">
        <v>500</v>
      </c>
      <c r="G1851" s="206"/>
      <c r="H1851" s="209">
        <v>4.84</v>
      </c>
      <c r="I1851" s="210"/>
      <c r="J1851" s="206"/>
      <c r="K1851" s="206"/>
      <c r="L1851" s="211"/>
      <c r="M1851" s="212"/>
      <c r="N1851" s="213"/>
      <c r="O1851" s="213"/>
      <c r="P1851" s="213"/>
      <c r="Q1851" s="213"/>
      <c r="R1851" s="213"/>
      <c r="S1851" s="213"/>
      <c r="T1851" s="214"/>
      <c r="AT1851" s="215" t="s">
        <v>159</v>
      </c>
      <c r="AU1851" s="215" t="s">
        <v>87</v>
      </c>
      <c r="AV1851" s="14" t="s">
        <v>87</v>
      </c>
      <c r="AW1851" s="14" t="s">
        <v>37</v>
      </c>
      <c r="AX1851" s="14" t="s">
        <v>77</v>
      </c>
      <c r="AY1851" s="215" t="s">
        <v>144</v>
      </c>
    </row>
    <row r="1852" spans="2:51" s="14" customFormat="1" ht="11.25">
      <c r="B1852" s="205"/>
      <c r="C1852" s="206"/>
      <c r="D1852" s="196" t="s">
        <v>159</v>
      </c>
      <c r="E1852" s="207" t="s">
        <v>19</v>
      </c>
      <c r="F1852" s="208" t="s">
        <v>501</v>
      </c>
      <c r="G1852" s="206"/>
      <c r="H1852" s="209">
        <v>3.8</v>
      </c>
      <c r="I1852" s="210"/>
      <c r="J1852" s="206"/>
      <c r="K1852" s="206"/>
      <c r="L1852" s="211"/>
      <c r="M1852" s="212"/>
      <c r="N1852" s="213"/>
      <c r="O1852" s="213"/>
      <c r="P1852" s="213"/>
      <c r="Q1852" s="213"/>
      <c r="R1852" s="213"/>
      <c r="S1852" s="213"/>
      <c r="T1852" s="214"/>
      <c r="AT1852" s="215" t="s">
        <v>159</v>
      </c>
      <c r="AU1852" s="215" t="s">
        <v>87</v>
      </c>
      <c r="AV1852" s="14" t="s">
        <v>87</v>
      </c>
      <c r="AW1852" s="14" t="s">
        <v>37</v>
      </c>
      <c r="AX1852" s="14" t="s">
        <v>77</v>
      </c>
      <c r="AY1852" s="215" t="s">
        <v>144</v>
      </c>
    </row>
    <row r="1853" spans="2:51" s="14" customFormat="1" ht="11.25">
      <c r="B1853" s="205"/>
      <c r="C1853" s="206"/>
      <c r="D1853" s="196" t="s">
        <v>159</v>
      </c>
      <c r="E1853" s="207" t="s">
        <v>19</v>
      </c>
      <c r="F1853" s="208" t="s">
        <v>502</v>
      </c>
      <c r="G1853" s="206"/>
      <c r="H1853" s="209">
        <v>3.71</v>
      </c>
      <c r="I1853" s="210"/>
      <c r="J1853" s="206"/>
      <c r="K1853" s="206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159</v>
      </c>
      <c r="AU1853" s="215" t="s">
        <v>87</v>
      </c>
      <c r="AV1853" s="14" t="s">
        <v>87</v>
      </c>
      <c r="AW1853" s="14" t="s">
        <v>37</v>
      </c>
      <c r="AX1853" s="14" t="s">
        <v>77</v>
      </c>
      <c r="AY1853" s="215" t="s">
        <v>144</v>
      </c>
    </row>
    <row r="1854" spans="2:51" s="14" customFormat="1" ht="11.25">
      <c r="B1854" s="205"/>
      <c r="C1854" s="206"/>
      <c r="D1854" s="196" t="s">
        <v>159</v>
      </c>
      <c r="E1854" s="207" t="s">
        <v>19</v>
      </c>
      <c r="F1854" s="208" t="s">
        <v>503</v>
      </c>
      <c r="G1854" s="206"/>
      <c r="H1854" s="209">
        <v>2.89</v>
      </c>
      <c r="I1854" s="210"/>
      <c r="J1854" s="206"/>
      <c r="K1854" s="206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159</v>
      </c>
      <c r="AU1854" s="215" t="s">
        <v>87</v>
      </c>
      <c r="AV1854" s="14" t="s">
        <v>87</v>
      </c>
      <c r="AW1854" s="14" t="s">
        <v>37</v>
      </c>
      <c r="AX1854" s="14" t="s">
        <v>77</v>
      </c>
      <c r="AY1854" s="215" t="s">
        <v>144</v>
      </c>
    </row>
    <row r="1855" spans="2:51" s="14" customFormat="1" ht="11.25">
      <c r="B1855" s="205"/>
      <c r="C1855" s="206"/>
      <c r="D1855" s="196" t="s">
        <v>159</v>
      </c>
      <c r="E1855" s="207" t="s">
        <v>19</v>
      </c>
      <c r="F1855" s="208" t="s">
        <v>504</v>
      </c>
      <c r="G1855" s="206"/>
      <c r="H1855" s="209">
        <v>3.49</v>
      </c>
      <c r="I1855" s="210"/>
      <c r="J1855" s="206"/>
      <c r="K1855" s="206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159</v>
      </c>
      <c r="AU1855" s="215" t="s">
        <v>87</v>
      </c>
      <c r="AV1855" s="14" t="s">
        <v>87</v>
      </c>
      <c r="AW1855" s="14" t="s">
        <v>37</v>
      </c>
      <c r="AX1855" s="14" t="s">
        <v>77</v>
      </c>
      <c r="AY1855" s="215" t="s">
        <v>144</v>
      </c>
    </row>
    <row r="1856" spans="2:51" s="14" customFormat="1" ht="11.25">
      <c r="B1856" s="205"/>
      <c r="C1856" s="206"/>
      <c r="D1856" s="196" t="s">
        <v>159</v>
      </c>
      <c r="E1856" s="207" t="s">
        <v>19</v>
      </c>
      <c r="F1856" s="208" t="s">
        <v>505</v>
      </c>
      <c r="G1856" s="206"/>
      <c r="H1856" s="209">
        <v>4.62</v>
      </c>
      <c r="I1856" s="210"/>
      <c r="J1856" s="206"/>
      <c r="K1856" s="206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159</v>
      </c>
      <c r="AU1856" s="215" t="s">
        <v>87</v>
      </c>
      <c r="AV1856" s="14" t="s">
        <v>87</v>
      </c>
      <c r="AW1856" s="14" t="s">
        <v>37</v>
      </c>
      <c r="AX1856" s="14" t="s">
        <v>77</v>
      </c>
      <c r="AY1856" s="215" t="s">
        <v>144</v>
      </c>
    </row>
    <row r="1857" spans="1:65" s="14" customFormat="1" ht="11.25">
      <c r="B1857" s="205"/>
      <c r="C1857" s="206"/>
      <c r="D1857" s="196" t="s">
        <v>159</v>
      </c>
      <c r="E1857" s="207" t="s">
        <v>19</v>
      </c>
      <c r="F1857" s="208" t="s">
        <v>506</v>
      </c>
      <c r="G1857" s="206"/>
      <c r="H1857" s="209">
        <v>3.41</v>
      </c>
      <c r="I1857" s="210"/>
      <c r="J1857" s="206"/>
      <c r="K1857" s="206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159</v>
      </c>
      <c r="AU1857" s="215" t="s">
        <v>87</v>
      </c>
      <c r="AV1857" s="14" t="s">
        <v>87</v>
      </c>
      <c r="AW1857" s="14" t="s">
        <v>37</v>
      </c>
      <c r="AX1857" s="14" t="s">
        <v>77</v>
      </c>
      <c r="AY1857" s="215" t="s">
        <v>144</v>
      </c>
    </row>
    <row r="1858" spans="1:65" s="14" customFormat="1" ht="11.25">
      <c r="B1858" s="205"/>
      <c r="C1858" s="206"/>
      <c r="D1858" s="196" t="s">
        <v>159</v>
      </c>
      <c r="E1858" s="207" t="s">
        <v>19</v>
      </c>
      <c r="F1858" s="208" t="s">
        <v>507</v>
      </c>
      <c r="G1858" s="206"/>
      <c r="H1858" s="209">
        <v>3.48</v>
      </c>
      <c r="I1858" s="210"/>
      <c r="J1858" s="206"/>
      <c r="K1858" s="206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159</v>
      </c>
      <c r="AU1858" s="215" t="s">
        <v>87</v>
      </c>
      <c r="AV1858" s="14" t="s">
        <v>87</v>
      </c>
      <c r="AW1858" s="14" t="s">
        <v>37</v>
      </c>
      <c r="AX1858" s="14" t="s">
        <v>77</v>
      </c>
      <c r="AY1858" s="215" t="s">
        <v>144</v>
      </c>
    </row>
    <row r="1859" spans="1:65" s="15" customFormat="1" ht="11.25">
      <c r="B1859" s="216"/>
      <c r="C1859" s="217"/>
      <c r="D1859" s="196" t="s">
        <v>159</v>
      </c>
      <c r="E1859" s="218" t="s">
        <v>19</v>
      </c>
      <c r="F1859" s="219" t="s">
        <v>165</v>
      </c>
      <c r="G1859" s="217"/>
      <c r="H1859" s="220">
        <v>80.34999999999998</v>
      </c>
      <c r="I1859" s="221"/>
      <c r="J1859" s="217"/>
      <c r="K1859" s="217"/>
      <c r="L1859" s="222"/>
      <c r="M1859" s="223"/>
      <c r="N1859" s="224"/>
      <c r="O1859" s="224"/>
      <c r="P1859" s="224"/>
      <c r="Q1859" s="224"/>
      <c r="R1859" s="224"/>
      <c r="S1859" s="224"/>
      <c r="T1859" s="225"/>
      <c r="AT1859" s="226" t="s">
        <v>159</v>
      </c>
      <c r="AU1859" s="226" t="s">
        <v>87</v>
      </c>
      <c r="AV1859" s="15" t="s">
        <v>155</v>
      </c>
      <c r="AW1859" s="15" t="s">
        <v>37</v>
      </c>
      <c r="AX1859" s="15" t="s">
        <v>77</v>
      </c>
      <c r="AY1859" s="226" t="s">
        <v>144</v>
      </c>
    </row>
    <row r="1860" spans="1:65" s="16" customFormat="1" ht="11.25">
      <c r="B1860" s="227"/>
      <c r="C1860" s="228"/>
      <c r="D1860" s="196" t="s">
        <v>159</v>
      </c>
      <c r="E1860" s="229" t="s">
        <v>19</v>
      </c>
      <c r="F1860" s="230" t="s">
        <v>275</v>
      </c>
      <c r="G1860" s="228"/>
      <c r="H1860" s="231">
        <v>400.32000000000022</v>
      </c>
      <c r="I1860" s="232"/>
      <c r="J1860" s="228"/>
      <c r="K1860" s="228"/>
      <c r="L1860" s="233"/>
      <c r="M1860" s="234"/>
      <c r="N1860" s="235"/>
      <c r="O1860" s="235"/>
      <c r="P1860" s="235"/>
      <c r="Q1860" s="235"/>
      <c r="R1860" s="235"/>
      <c r="S1860" s="235"/>
      <c r="T1860" s="236"/>
      <c r="AT1860" s="237" t="s">
        <v>159</v>
      </c>
      <c r="AU1860" s="237" t="s">
        <v>87</v>
      </c>
      <c r="AV1860" s="16" t="s">
        <v>154</v>
      </c>
      <c r="AW1860" s="16" t="s">
        <v>37</v>
      </c>
      <c r="AX1860" s="16" t="s">
        <v>85</v>
      </c>
      <c r="AY1860" s="237" t="s">
        <v>144</v>
      </c>
    </row>
    <row r="1861" spans="1:65" s="2" customFormat="1" ht="24.2" customHeight="1">
      <c r="A1861" s="37"/>
      <c r="B1861" s="38"/>
      <c r="C1861" s="176" t="s">
        <v>1018</v>
      </c>
      <c r="D1861" s="176" t="s">
        <v>149</v>
      </c>
      <c r="E1861" s="177" t="s">
        <v>1019</v>
      </c>
      <c r="F1861" s="178" t="s">
        <v>1020</v>
      </c>
      <c r="G1861" s="179" t="s">
        <v>152</v>
      </c>
      <c r="H1861" s="180">
        <v>400.32</v>
      </c>
      <c r="I1861" s="181"/>
      <c r="J1861" s="182">
        <f>ROUND(I1861*H1861,2)</f>
        <v>0</v>
      </c>
      <c r="K1861" s="178" t="s">
        <v>153</v>
      </c>
      <c r="L1861" s="42"/>
      <c r="M1861" s="183" t="s">
        <v>19</v>
      </c>
      <c r="N1861" s="184" t="s">
        <v>48</v>
      </c>
      <c r="O1861" s="67"/>
      <c r="P1861" s="185">
        <f>O1861*H1861</f>
        <v>0</v>
      </c>
      <c r="Q1861" s="185">
        <v>0</v>
      </c>
      <c r="R1861" s="185">
        <f>Q1861*H1861</f>
        <v>0</v>
      </c>
      <c r="S1861" s="185">
        <v>0</v>
      </c>
      <c r="T1861" s="186">
        <f>S1861*H1861</f>
        <v>0</v>
      </c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R1861" s="187" t="s">
        <v>556</v>
      </c>
      <c r="AT1861" s="187" t="s">
        <v>149</v>
      </c>
      <c r="AU1861" s="187" t="s">
        <v>87</v>
      </c>
      <c r="AY1861" s="20" t="s">
        <v>144</v>
      </c>
      <c r="BE1861" s="188">
        <f>IF(N1861="základní",J1861,0)</f>
        <v>0</v>
      </c>
      <c r="BF1861" s="188">
        <f>IF(N1861="snížená",J1861,0)</f>
        <v>0</v>
      </c>
      <c r="BG1861" s="188">
        <f>IF(N1861="zákl. přenesená",J1861,0)</f>
        <v>0</v>
      </c>
      <c r="BH1861" s="188">
        <f>IF(N1861="sníž. přenesená",J1861,0)</f>
        <v>0</v>
      </c>
      <c r="BI1861" s="188">
        <f>IF(N1861="nulová",J1861,0)</f>
        <v>0</v>
      </c>
      <c r="BJ1861" s="20" t="s">
        <v>85</v>
      </c>
      <c r="BK1861" s="188">
        <f>ROUND(I1861*H1861,2)</f>
        <v>0</v>
      </c>
      <c r="BL1861" s="20" t="s">
        <v>556</v>
      </c>
      <c r="BM1861" s="187" t="s">
        <v>1021</v>
      </c>
    </row>
    <row r="1862" spans="1:65" s="2" customFormat="1" ht="11.25">
      <c r="A1862" s="37"/>
      <c r="B1862" s="38"/>
      <c r="C1862" s="39"/>
      <c r="D1862" s="189" t="s">
        <v>157</v>
      </c>
      <c r="E1862" s="39"/>
      <c r="F1862" s="190" t="s">
        <v>1022</v>
      </c>
      <c r="G1862" s="39"/>
      <c r="H1862" s="39"/>
      <c r="I1862" s="191"/>
      <c r="J1862" s="39"/>
      <c r="K1862" s="39"/>
      <c r="L1862" s="42"/>
      <c r="M1862" s="192"/>
      <c r="N1862" s="193"/>
      <c r="O1862" s="67"/>
      <c r="P1862" s="67"/>
      <c r="Q1862" s="67"/>
      <c r="R1862" s="67"/>
      <c r="S1862" s="67"/>
      <c r="T1862" s="68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T1862" s="20" t="s">
        <v>157</v>
      </c>
      <c r="AU1862" s="20" t="s">
        <v>87</v>
      </c>
    </row>
    <row r="1863" spans="1:65" s="2" customFormat="1" ht="37.9" customHeight="1">
      <c r="A1863" s="37"/>
      <c r="B1863" s="38"/>
      <c r="C1863" s="176" t="s">
        <v>1023</v>
      </c>
      <c r="D1863" s="176" t="s">
        <v>149</v>
      </c>
      <c r="E1863" s="177" t="s">
        <v>1024</v>
      </c>
      <c r="F1863" s="178" t="s">
        <v>1025</v>
      </c>
      <c r="G1863" s="179" t="s">
        <v>152</v>
      </c>
      <c r="H1863" s="180">
        <v>400.32</v>
      </c>
      <c r="I1863" s="181"/>
      <c r="J1863" s="182">
        <f>ROUND(I1863*H1863,2)</f>
        <v>0</v>
      </c>
      <c r="K1863" s="178" t="s">
        <v>153</v>
      </c>
      <c r="L1863" s="42"/>
      <c r="M1863" s="183" t="s">
        <v>19</v>
      </c>
      <c r="N1863" s="184" t="s">
        <v>48</v>
      </c>
      <c r="O1863" s="67"/>
      <c r="P1863" s="185">
        <f>O1863*H1863</f>
        <v>0</v>
      </c>
      <c r="Q1863" s="185">
        <v>7.5799999999999999E-3</v>
      </c>
      <c r="R1863" s="185">
        <f>Q1863*H1863</f>
        <v>3.0344256000000001</v>
      </c>
      <c r="S1863" s="185">
        <v>0</v>
      </c>
      <c r="T1863" s="186">
        <f>S1863*H1863</f>
        <v>0</v>
      </c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R1863" s="187" t="s">
        <v>556</v>
      </c>
      <c r="AT1863" s="187" t="s">
        <v>149</v>
      </c>
      <c r="AU1863" s="187" t="s">
        <v>87</v>
      </c>
      <c r="AY1863" s="20" t="s">
        <v>144</v>
      </c>
      <c r="BE1863" s="188">
        <f>IF(N1863="základní",J1863,0)</f>
        <v>0</v>
      </c>
      <c r="BF1863" s="188">
        <f>IF(N1863="snížená",J1863,0)</f>
        <v>0</v>
      </c>
      <c r="BG1863" s="188">
        <f>IF(N1863="zákl. přenesená",J1863,0)</f>
        <v>0</v>
      </c>
      <c r="BH1863" s="188">
        <f>IF(N1863="sníž. přenesená",J1863,0)</f>
        <v>0</v>
      </c>
      <c r="BI1863" s="188">
        <f>IF(N1863="nulová",J1863,0)</f>
        <v>0</v>
      </c>
      <c r="BJ1863" s="20" t="s">
        <v>85</v>
      </c>
      <c r="BK1863" s="188">
        <f>ROUND(I1863*H1863,2)</f>
        <v>0</v>
      </c>
      <c r="BL1863" s="20" t="s">
        <v>556</v>
      </c>
      <c r="BM1863" s="187" t="s">
        <v>1026</v>
      </c>
    </row>
    <row r="1864" spans="1:65" s="2" customFormat="1" ht="11.25">
      <c r="A1864" s="37"/>
      <c r="B1864" s="38"/>
      <c r="C1864" s="39"/>
      <c r="D1864" s="189" t="s">
        <v>157</v>
      </c>
      <c r="E1864" s="39"/>
      <c r="F1864" s="190" t="s">
        <v>1027</v>
      </c>
      <c r="G1864" s="39"/>
      <c r="H1864" s="39"/>
      <c r="I1864" s="191"/>
      <c r="J1864" s="39"/>
      <c r="K1864" s="39"/>
      <c r="L1864" s="42"/>
      <c r="M1864" s="192"/>
      <c r="N1864" s="193"/>
      <c r="O1864" s="67"/>
      <c r="P1864" s="67"/>
      <c r="Q1864" s="67"/>
      <c r="R1864" s="67"/>
      <c r="S1864" s="67"/>
      <c r="T1864" s="68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T1864" s="20" t="s">
        <v>157</v>
      </c>
      <c r="AU1864" s="20" t="s">
        <v>87</v>
      </c>
    </row>
    <row r="1865" spans="1:65" s="2" customFormat="1" ht="24.2" customHeight="1">
      <c r="A1865" s="37"/>
      <c r="B1865" s="38"/>
      <c r="C1865" s="176" t="s">
        <v>1028</v>
      </c>
      <c r="D1865" s="176" t="s">
        <v>149</v>
      </c>
      <c r="E1865" s="177" t="s">
        <v>1029</v>
      </c>
      <c r="F1865" s="178" t="s">
        <v>1030</v>
      </c>
      <c r="G1865" s="179" t="s">
        <v>152</v>
      </c>
      <c r="H1865" s="180">
        <v>400.32</v>
      </c>
      <c r="I1865" s="181"/>
      <c r="J1865" s="182">
        <f>ROUND(I1865*H1865,2)</f>
        <v>0</v>
      </c>
      <c r="K1865" s="178" t="s">
        <v>153</v>
      </c>
      <c r="L1865" s="42"/>
      <c r="M1865" s="183" t="s">
        <v>19</v>
      </c>
      <c r="N1865" s="184" t="s">
        <v>48</v>
      </c>
      <c r="O1865" s="67"/>
      <c r="P1865" s="185">
        <f>O1865*H1865</f>
        <v>0</v>
      </c>
      <c r="Q1865" s="185">
        <v>2.9999999999999997E-4</v>
      </c>
      <c r="R1865" s="185">
        <f>Q1865*H1865</f>
        <v>0.12009599999999998</v>
      </c>
      <c r="S1865" s="185">
        <v>0</v>
      </c>
      <c r="T1865" s="186">
        <f>S1865*H1865</f>
        <v>0</v>
      </c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R1865" s="187" t="s">
        <v>556</v>
      </c>
      <c r="AT1865" s="187" t="s">
        <v>149</v>
      </c>
      <c r="AU1865" s="187" t="s">
        <v>87</v>
      </c>
      <c r="AY1865" s="20" t="s">
        <v>144</v>
      </c>
      <c r="BE1865" s="188">
        <f>IF(N1865="základní",J1865,0)</f>
        <v>0</v>
      </c>
      <c r="BF1865" s="188">
        <f>IF(N1865="snížená",J1865,0)</f>
        <v>0</v>
      </c>
      <c r="BG1865" s="188">
        <f>IF(N1865="zákl. přenesená",J1865,0)</f>
        <v>0</v>
      </c>
      <c r="BH1865" s="188">
        <f>IF(N1865="sníž. přenesená",J1865,0)</f>
        <v>0</v>
      </c>
      <c r="BI1865" s="188">
        <f>IF(N1865="nulová",J1865,0)</f>
        <v>0</v>
      </c>
      <c r="BJ1865" s="20" t="s">
        <v>85</v>
      </c>
      <c r="BK1865" s="188">
        <f>ROUND(I1865*H1865,2)</f>
        <v>0</v>
      </c>
      <c r="BL1865" s="20" t="s">
        <v>556</v>
      </c>
      <c r="BM1865" s="187" t="s">
        <v>1031</v>
      </c>
    </row>
    <row r="1866" spans="1:65" s="2" customFormat="1" ht="11.25">
      <c r="A1866" s="37"/>
      <c r="B1866" s="38"/>
      <c r="C1866" s="39"/>
      <c r="D1866" s="189" t="s">
        <v>157</v>
      </c>
      <c r="E1866" s="39"/>
      <c r="F1866" s="190" t="s">
        <v>1032</v>
      </c>
      <c r="G1866" s="39"/>
      <c r="H1866" s="39"/>
      <c r="I1866" s="191"/>
      <c r="J1866" s="39"/>
      <c r="K1866" s="39"/>
      <c r="L1866" s="42"/>
      <c r="M1866" s="192"/>
      <c r="N1866" s="193"/>
      <c r="O1866" s="67"/>
      <c r="P1866" s="67"/>
      <c r="Q1866" s="67"/>
      <c r="R1866" s="67"/>
      <c r="S1866" s="67"/>
      <c r="T1866" s="68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T1866" s="20" t="s">
        <v>157</v>
      </c>
      <c r="AU1866" s="20" t="s">
        <v>87</v>
      </c>
    </row>
    <row r="1867" spans="1:65" s="2" customFormat="1" ht="24.2" customHeight="1">
      <c r="A1867" s="37"/>
      <c r="B1867" s="38"/>
      <c r="C1867" s="176" t="s">
        <v>1033</v>
      </c>
      <c r="D1867" s="176" t="s">
        <v>149</v>
      </c>
      <c r="E1867" s="177" t="s">
        <v>1034</v>
      </c>
      <c r="F1867" s="178" t="s">
        <v>1035</v>
      </c>
      <c r="G1867" s="179" t="s">
        <v>152</v>
      </c>
      <c r="H1867" s="180">
        <v>200.37</v>
      </c>
      <c r="I1867" s="181"/>
      <c r="J1867" s="182">
        <f>ROUND(I1867*H1867,2)</f>
        <v>0</v>
      </c>
      <c r="K1867" s="178" t="s">
        <v>153</v>
      </c>
      <c r="L1867" s="42"/>
      <c r="M1867" s="183" t="s">
        <v>19</v>
      </c>
      <c r="N1867" s="184" t="s">
        <v>48</v>
      </c>
      <c r="O1867" s="67"/>
      <c r="P1867" s="185">
        <f>O1867*H1867</f>
        <v>0</v>
      </c>
      <c r="Q1867" s="185">
        <v>1.5E-3</v>
      </c>
      <c r="R1867" s="185">
        <f>Q1867*H1867</f>
        <v>0.30055500000000002</v>
      </c>
      <c r="S1867" s="185">
        <v>0</v>
      </c>
      <c r="T1867" s="186">
        <f>S1867*H1867</f>
        <v>0</v>
      </c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R1867" s="187" t="s">
        <v>556</v>
      </c>
      <c r="AT1867" s="187" t="s">
        <v>149</v>
      </c>
      <c r="AU1867" s="187" t="s">
        <v>87</v>
      </c>
      <c r="AY1867" s="20" t="s">
        <v>144</v>
      </c>
      <c r="BE1867" s="188">
        <f>IF(N1867="základní",J1867,0)</f>
        <v>0</v>
      </c>
      <c r="BF1867" s="188">
        <f>IF(N1867="snížená",J1867,0)</f>
        <v>0</v>
      </c>
      <c r="BG1867" s="188">
        <f>IF(N1867="zákl. přenesená",J1867,0)</f>
        <v>0</v>
      </c>
      <c r="BH1867" s="188">
        <f>IF(N1867="sníž. přenesená",J1867,0)</f>
        <v>0</v>
      </c>
      <c r="BI1867" s="188">
        <f>IF(N1867="nulová",J1867,0)</f>
        <v>0</v>
      </c>
      <c r="BJ1867" s="20" t="s">
        <v>85</v>
      </c>
      <c r="BK1867" s="188">
        <f>ROUND(I1867*H1867,2)</f>
        <v>0</v>
      </c>
      <c r="BL1867" s="20" t="s">
        <v>556</v>
      </c>
      <c r="BM1867" s="187" t="s">
        <v>1036</v>
      </c>
    </row>
    <row r="1868" spans="1:65" s="2" customFormat="1" ht="11.25">
      <c r="A1868" s="37"/>
      <c r="B1868" s="38"/>
      <c r="C1868" s="39"/>
      <c r="D1868" s="189" t="s">
        <v>157</v>
      </c>
      <c r="E1868" s="39"/>
      <c r="F1868" s="190" t="s">
        <v>1037</v>
      </c>
      <c r="G1868" s="39"/>
      <c r="H1868" s="39"/>
      <c r="I1868" s="191"/>
      <c r="J1868" s="39"/>
      <c r="K1868" s="39"/>
      <c r="L1868" s="42"/>
      <c r="M1868" s="192"/>
      <c r="N1868" s="193"/>
      <c r="O1868" s="67"/>
      <c r="P1868" s="67"/>
      <c r="Q1868" s="67"/>
      <c r="R1868" s="67"/>
      <c r="S1868" s="67"/>
      <c r="T1868" s="68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T1868" s="20" t="s">
        <v>157</v>
      </c>
      <c r="AU1868" s="20" t="s">
        <v>87</v>
      </c>
    </row>
    <row r="1869" spans="1:65" s="13" customFormat="1" ht="11.25">
      <c r="B1869" s="194"/>
      <c r="C1869" s="195"/>
      <c r="D1869" s="196" t="s">
        <v>159</v>
      </c>
      <c r="E1869" s="197" t="s">
        <v>19</v>
      </c>
      <c r="F1869" s="198" t="s">
        <v>160</v>
      </c>
      <c r="G1869" s="195"/>
      <c r="H1869" s="197" t="s">
        <v>19</v>
      </c>
      <c r="I1869" s="199"/>
      <c r="J1869" s="195"/>
      <c r="K1869" s="195"/>
      <c r="L1869" s="200"/>
      <c r="M1869" s="201"/>
      <c r="N1869" s="202"/>
      <c r="O1869" s="202"/>
      <c r="P1869" s="202"/>
      <c r="Q1869" s="202"/>
      <c r="R1869" s="202"/>
      <c r="S1869" s="202"/>
      <c r="T1869" s="203"/>
      <c r="AT1869" s="204" t="s">
        <v>159</v>
      </c>
      <c r="AU1869" s="204" t="s">
        <v>87</v>
      </c>
      <c r="AV1869" s="13" t="s">
        <v>85</v>
      </c>
      <c r="AW1869" s="13" t="s">
        <v>37</v>
      </c>
      <c r="AX1869" s="13" t="s">
        <v>77</v>
      </c>
      <c r="AY1869" s="204" t="s">
        <v>144</v>
      </c>
    </row>
    <row r="1870" spans="1:65" s="14" customFormat="1" ht="11.25">
      <c r="B1870" s="205"/>
      <c r="C1870" s="206"/>
      <c r="D1870" s="196" t="s">
        <v>159</v>
      </c>
      <c r="E1870" s="207" t="s">
        <v>19</v>
      </c>
      <c r="F1870" s="208" t="s">
        <v>401</v>
      </c>
      <c r="G1870" s="206"/>
      <c r="H1870" s="209">
        <v>3.84</v>
      </c>
      <c r="I1870" s="210"/>
      <c r="J1870" s="206"/>
      <c r="K1870" s="206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159</v>
      </c>
      <c r="AU1870" s="215" t="s">
        <v>87</v>
      </c>
      <c r="AV1870" s="14" t="s">
        <v>87</v>
      </c>
      <c r="AW1870" s="14" t="s">
        <v>37</v>
      </c>
      <c r="AX1870" s="14" t="s">
        <v>77</v>
      </c>
      <c r="AY1870" s="215" t="s">
        <v>144</v>
      </c>
    </row>
    <row r="1871" spans="1:65" s="14" customFormat="1" ht="11.25">
      <c r="B1871" s="205"/>
      <c r="C1871" s="206"/>
      <c r="D1871" s="196" t="s">
        <v>159</v>
      </c>
      <c r="E1871" s="207" t="s">
        <v>19</v>
      </c>
      <c r="F1871" s="208" t="s">
        <v>403</v>
      </c>
      <c r="G1871" s="206"/>
      <c r="H1871" s="209">
        <v>4.6100000000000003</v>
      </c>
      <c r="I1871" s="210"/>
      <c r="J1871" s="206"/>
      <c r="K1871" s="206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159</v>
      </c>
      <c r="AU1871" s="215" t="s">
        <v>87</v>
      </c>
      <c r="AV1871" s="14" t="s">
        <v>87</v>
      </c>
      <c r="AW1871" s="14" t="s">
        <v>37</v>
      </c>
      <c r="AX1871" s="14" t="s">
        <v>77</v>
      </c>
      <c r="AY1871" s="215" t="s">
        <v>144</v>
      </c>
    </row>
    <row r="1872" spans="1:65" s="15" customFormat="1" ht="11.25">
      <c r="B1872" s="216"/>
      <c r="C1872" s="217"/>
      <c r="D1872" s="196" t="s">
        <v>159</v>
      </c>
      <c r="E1872" s="218" t="s">
        <v>19</v>
      </c>
      <c r="F1872" s="219" t="s">
        <v>165</v>
      </c>
      <c r="G1872" s="217"/>
      <c r="H1872" s="220">
        <v>8.4499999999999993</v>
      </c>
      <c r="I1872" s="221"/>
      <c r="J1872" s="217"/>
      <c r="K1872" s="217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159</v>
      </c>
      <c r="AU1872" s="226" t="s">
        <v>87</v>
      </c>
      <c r="AV1872" s="15" t="s">
        <v>155</v>
      </c>
      <c r="AW1872" s="15" t="s">
        <v>37</v>
      </c>
      <c r="AX1872" s="15" t="s">
        <v>77</v>
      </c>
      <c r="AY1872" s="226" t="s">
        <v>144</v>
      </c>
    </row>
    <row r="1873" spans="2:51" s="13" customFormat="1" ht="11.25">
      <c r="B1873" s="194"/>
      <c r="C1873" s="195"/>
      <c r="D1873" s="196" t="s">
        <v>159</v>
      </c>
      <c r="E1873" s="197" t="s">
        <v>19</v>
      </c>
      <c r="F1873" s="198" t="s">
        <v>166</v>
      </c>
      <c r="G1873" s="195"/>
      <c r="H1873" s="197" t="s">
        <v>19</v>
      </c>
      <c r="I1873" s="199"/>
      <c r="J1873" s="195"/>
      <c r="K1873" s="195"/>
      <c r="L1873" s="200"/>
      <c r="M1873" s="201"/>
      <c r="N1873" s="202"/>
      <c r="O1873" s="202"/>
      <c r="P1873" s="202"/>
      <c r="Q1873" s="202"/>
      <c r="R1873" s="202"/>
      <c r="S1873" s="202"/>
      <c r="T1873" s="203"/>
      <c r="AT1873" s="204" t="s">
        <v>159</v>
      </c>
      <c r="AU1873" s="204" t="s">
        <v>87</v>
      </c>
      <c r="AV1873" s="13" t="s">
        <v>85</v>
      </c>
      <c r="AW1873" s="13" t="s">
        <v>37</v>
      </c>
      <c r="AX1873" s="13" t="s">
        <v>77</v>
      </c>
      <c r="AY1873" s="204" t="s">
        <v>144</v>
      </c>
    </row>
    <row r="1874" spans="2:51" s="14" customFormat="1" ht="11.25">
      <c r="B1874" s="205"/>
      <c r="C1874" s="206"/>
      <c r="D1874" s="196" t="s">
        <v>159</v>
      </c>
      <c r="E1874" s="207" t="s">
        <v>19</v>
      </c>
      <c r="F1874" s="208" t="s">
        <v>405</v>
      </c>
      <c r="G1874" s="206"/>
      <c r="H1874" s="209">
        <v>3.62</v>
      </c>
      <c r="I1874" s="210"/>
      <c r="J1874" s="206"/>
      <c r="K1874" s="206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159</v>
      </c>
      <c r="AU1874" s="215" t="s">
        <v>87</v>
      </c>
      <c r="AV1874" s="14" t="s">
        <v>87</v>
      </c>
      <c r="AW1874" s="14" t="s">
        <v>37</v>
      </c>
      <c r="AX1874" s="14" t="s">
        <v>77</v>
      </c>
      <c r="AY1874" s="215" t="s">
        <v>144</v>
      </c>
    </row>
    <row r="1875" spans="2:51" s="14" customFormat="1" ht="11.25">
      <c r="B1875" s="205"/>
      <c r="C1875" s="206"/>
      <c r="D1875" s="196" t="s">
        <v>159</v>
      </c>
      <c r="E1875" s="207" t="s">
        <v>19</v>
      </c>
      <c r="F1875" s="208" t="s">
        <v>407</v>
      </c>
      <c r="G1875" s="206"/>
      <c r="H1875" s="209">
        <v>3.84</v>
      </c>
      <c r="I1875" s="210"/>
      <c r="J1875" s="206"/>
      <c r="K1875" s="206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159</v>
      </c>
      <c r="AU1875" s="215" t="s">
        <v>87</v>
      </c>
      <c r="AV1875" s="14" t="s">
        <v>87</v>
      </c>
      <c r="AW1875" s="14" t="s">
        <v>37</v>
      </c>
      <c r="AX1875" s="14" t="s">
        <v>77</v>
      </c>
      <c r="AY1875" s="215" t="s">
        <v>144</v>
      </c>
    </row>
    <row r="1876" spans="2:51" s="14" customFormat="1" ht="11.25">
      <c r="B1876" s="205"/>
      <c r="C1876" s="206"/>
      <c r="D1876" s="196" t="s">
        <v>159</v>
      </c>
      <c r="E1876" s="207" t="s">
        <v>19</v>
      </c>
      <c r="F1876" s="208" t="s">
        <v>409</v>
      </c>
      <c r="G1876" s="206"/>
      <c r="H1876" s="209">
        <v>3.22</v>
      </c>
      <c r="I1876" s="210"/>
      <c r="J1876" s="206"/>
      <c r="K1876" s="206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159</v>
      </c>
      <c r="AU1876" s="215" t="s">
        <v>87</v>
      </c>
      <c r="AV1876" s="14" t="s">
        <v>87</v>
      </c>
      <c r="AW1876" s="14" t="s">
        <v>37</v>
      </c>
      <c r="AX1876" s="14" t="s">
        <v>77</v>
      </c>
      <c r="AY1876" s="215" t="s">
        <v>144</v>
      </c>
    </row>
    <row r="1877" spans="2:51" s="14" customFormat="1" ht="11.25">
      <c r="B1877" s="205"/>
      <c r="C1877" s="206"/>
      <c r="D1877" s="196" t="s">
        <v>159</v>
      </c>
      <c r="E1877" s="207" t="s">
        <v>19</v>
      </c>
      <c r="F1877" s="208" t="s">
        <v>411</v>
      </c>
      <c r="G1877" s="206"/>
      <c r="H1877" s="209">
        <v>3.93</v>
      </c>
      <c r="I1877" s="210"/>
      <c r="J1877" s="206"/>
      <c r="K1877" s="206"/>
      <c r="L1877" s="211"/>
      <c r="M1877" s="212"/>
      <c r="N1877" s="213"/>
      <c r="O1877" s="213"/>
      <c r="P1877" s="213"/>
      <c r="Q1877" s="213"/>
      <c r="R1877" s="213"/>
      <c r="S1877" s="213"/>
      <c r="T1877" s="214"/>
      <c r="AT1877" s="215" t="s">
        <v>159</v>
      </c>
      <c r="AU1877" s="215" t="s">
        <v>87</v>
      </c>
      <c r="AV1877" s="14" t="s">
        <v>87</v>
      </c>
      <c r="AW1877" s="14" t="s">
        <v>37</v>
      </c>
      <c r="AX1877" s="14" t="s">
        <v>77</v>
      </c>
      <c r="AY1877" s="215" t="s">
        <v>144</v>
      </c>
    </row>
    <row r="1878" spans="2:51" s="14" customFormat="1" ht="11.25">
      <c r="B1878" s="205"/>
      <c r="C1878" s="206"/>
      <c r="D1878" s="196" t="s">
        <v>159</v>
      </c>
      <c r="E1878" s="207" t="s">
        <v>19</v>
      </c>
      <c r="F1878" s="208" t="s">
        <v>413</v>
      </c>
      <c r="G1878" s="206"/>
      <c r="H1878" s="209">
        <v>3.8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159</v>
      </c>
      <c r="AU1878" s="215" t="s">
        <v>87</v>
      </c>
      <c r="AV1878" s="14" t="s">
        <v>87</v>
      </c>
      <c r="AW1878" s="14" t="s">
        <v>37</v>
      </c>
      <c r="AX1878" s="14" t="s">
        <v>77</v>
      </c>
      <c r="AY1878" s="215" t="s">
        <v>144</v>
      </c>
    </row>
    <row r="1879" spans="2:51" s="14" customFormat="1" ht="11.25">
      <c r="B1879" s="205"/>
      <c r="C1879" s="206"/>
      <c r="D1879" s="196" t="s">
        <v>159</v>
      </c>
      <c r="E1879" s="207" t="s">
        <v>19</v>
      </c>
      <c r="F1879" s="208" t="s">
        <v>415</v>
      </c>
      <c r="G1879" s="206"/>
      <c r="H1879" s="209">
        <v>3.8</v>
      </c>
      <c r="I1879" s="210"/>
      <c r="J1879" s="206"/>
      <c r="K1879" s="206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159</v>
      </c>
      <c r="AU1879" s="215" t="s">
        <v>87</v>
      </c>
      <c r="AV1879" s="14" t="s">
        <v>87</v>
      </c>
      <c r="AW1879" s="14" t="s">
        <v>37</v>
      </c>
      <c r="AX1879" s="14" t="s">
        <v>77</v>
      </c>
      <c r="AY1879" s="215" t="s">
        <v>144</v>
      </c>
    </row>
    <row r="1880" spans="2:51" s="14" customFormat="1" ht="11.25">
      <c r="B1880" s="205"/>
      <c r="C1880" s="206"/>
      <c r="D1880" s="196" t="s">
        <v>159</v>
      </c>
      <c r="E1880" s="207" t="s">
        <v>19</v>
      </c>
      <c r="F1880" s="208" t="s">
        <v>417</v>
      </c>
      <c r="G1880" s="206"/>
      <c r="H1880" s="209">
        <v>3.8</v>
      </c>
      <c r="I1880" s="210"/>
      <c r="J1880" s="206"/>
      <c r="K1880" s="206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159</v>
      </c>
      <c r="AU1880" s="215" t="s">
        <v>87</v>
      </c>
      <c r="AV1880" s="14" t="s">
        <v>87</v>
      </c>
      <c r="AW1880" s="14" t="s">
        <v>37</v>
      </c>
      <c r="AX1880" s="14" t="s">
        <v>77</v>
      </c>
      <c r="AY1880" s="215" t="s">
        <v>144</v>
      </c>
    </row>
    <row r="1881" spans="2:51" s="14" customFormat="1" ht="11.25">
      <c r="B1881" s="205"/>
      <c r="C1881" s="206"/>
      <c r="D1881" s="196" t="s">
        <v>159</v>
      </c>
      <c r="E1881" s="207" t="s">
        <v>19</v>
      </c>
      <c r="F1881" s="208" t="s">
        <v>419</v>
      </c>
      <c r="G1881" s="206"/>
      <c r="H1881" s="209">
        <v>2.89</v>
      </c>
      <c r="I1881" s="210"/>
      <c r="J1881" s="206"/>
      <c r="K1881" s="206"/>
      <c r="L1881" s="211"/>
      <c r="M1881" s="212"/>
      <c r="N1881" s="213"/>
      <c r="O1881" s="213"/>
      <c r="P1881" s="213"/>
      <c r="Q1881" s="213"/>
      <c r="R1881" s="213"/>
      <c r="S1881" s="213"/>
      <c r="T1881" s="214"/>
      <c r="AT1881" s="215" t="s">
        <v>159</v>
      </c>
      <c r="AU1881" s="215" t="s">
        <v>87</v>
      </c>
      <c r="AV1881" s="14" t="s">
        <v>87</v>
      </c>
      <c r="AW1881" s="14" t="s">
        <v>37</v>
      </c>
      <c r="AX1881" s="14" t="s">
        <v>77</v>
      </c>
      <c r="AY1881" s="215" t="s">
        <v>144</v>
      </c>
    </row>
    <row r="1882" spans="2:51" s="14" customFormat="1" ht="11.25">
      <c r="B1882" s="205"/>
      <c r="C1882" s="206"/>
      <c r="D1882" s="196" t="s">
        <v>159</v>
      </c>
      <c r="E1882" s="207" t="s">
        <v>19</v>
      </c>
      <c r="F1882" s="208" t="s">
        <v>421</v>
      </c>
      <c r="G1882" s="206"/>
      <c r="H1882" s="209">
        <v>4.62</v>
      </c>
      <c r="I1882" s="210"/>
      <c r="J1882" s="206"/>
      <c r="K1882" s="206"/>
      <c r="L1882" s="211"/>
      <c r="M1882" s="212"/>
      <c r="N1882" s="213"/>
      <c r="O1882" s="213"/>
      <c r="P1882" s="213"/>
      <c r="Q1882" s="213"/>
      <c r="R1882" s="213"/>
      <c r="S1882" s="213"/>
      <c r="T1882" s="214"/>
      <c r="AT1882" s="215" t="s">
        <v>159</v>
      </c>
      <c r="AU1882" s="215" t="s">
        <v>87</v>
      </c>
      <c r="AV1882" s="14" t="s">
        <v>87</v>
      </c>
      <c r="AW1882" s="14" t="s">
        <v>37</v>
      </c>
      <c r="AX1882" s="14" t="s">
        <v>77</v>
      </c>
      <c r="AY1882" s="215" t="s">
        <v>144</v>
      </c>
    </row>
    <row r="1883" spans="2:51" s="14" customFormat="1" ht="11.25">
      <c r="B1883" s="205"/>
      <c r="C1883" s="206"/>
      <c r="D1883" s="196" t="s">
        <v>159</v>
      </c>
      <c r="E1883" s="207" t="s">
        <v>19</v>
      </c>
      <c r="F1883" s="208" t="s">
        <v>423</v>
      </c>
      <c r="G1883" s="206"/>
      <c r="H1883" s="209">
        <v>3.48</v>
      </c>
      <c r="I1883" s="210"/>
      <c r="J1883" s="206"/>
      <c r="K1883" s="206"/>
      <c r="L1883" s="211"/>
      <c r="M1883" s="212"/>
      <c r="N1883" s="213"/>
      <c r="O1883" s="213"/>
      <c r="P1883" s="213"/>
      <c r="Q1883" s="213"/>
      <c r="R1883" s="213"/>
      <c r="S1883" s="213"/>
      <c r="T1883" s="214"/>
      <c r="AT1883" s="215" t="s">
        <v>159</v>
      </c>
      <c r="AU1883" s="215" t="s">
        <v>87</v>
      </c>
      <c r="AV1883" s="14" t="s">
        <v>87</v>
      </c>
      <c r="AW1883" s="14" t="s">
        <v>37</v>
      </c>
      <c r="AX1883" s="14" t="s">
        <v>77</v>
      </c>
      <c r="AY1883" s="215" t="s">
        <v>144</v>
      </c>
    </row>
    <row r="1884" spans="2:51" s="15" customFormat="1" ht="11.25">
      <c r="B1884" s="216"/>
      <c r="C1884" s="217"/>
      <c r="D1884" s="196" t="s">
        <v>159</v>
      </c>
      <c r="E1884" s="218" t="s">
        <v>19</v>
      </c>
      <c r="F1884" s="219" t="s">
        <v>165</v>
      </c>
      <c r="G1884" s="217"/>
      <c r="H1884" s="220">
        <v>37</v>
      </c>
      <c r="I1884" s="221"/>
      <c r="J1884" s="217"/>
      <c r="K1884" s="217"/>
      <c r="L1884" s="222"/>
      <c r="M1884" s="223"/>
      <c r="N1884" s="224"/>
      <c r="O1884" s="224"/>
      <c r="P1884" s="224"/>
      <c r="Q1884" s="224"/>
      <c r="R1884" s="224"/>
      <c r="S1884" s="224"/>
      <c r="T1884" s="225"/>
      <c r="AT1884" s="226" t="s">
        <v>159</v>
      </c>
      <c r="AU1884" s="226" t="s">
        <v>87</v>
      </c>
      <c r="AV1884" s="15" t="s">
        <v>155</v>
      </c>
      <c r="AW1884" s="15" t="s">
        <v>37</v>
      </c>
      <c r="AX1884" s="15" t="s">
        <v>77</v>
      </c>
      <c r="AY1884" s="226" t="s">
        <v>144</v>
      </c>
    </row>
    <row r="1885" spans="2:51" s="13" customFormat="1" ht="11.25">
      <c r="B1885" s="194"/>
      <c r="C1885" s="195"/>
      <c r="D1885" s="196" t="s">
        <v>159</v>
      </c>
      <c r="E1885" s="197" t="s">
        <v>19</v>
      </c>
      <c r="F1885" s="198" t="s">
        <v>187</v>
      </c>
      <c r="G1885" s="195"/>
      <c r="H1885" s="197" t="s">
        <v>19</v>
      </c>
      <c r="I1885" s="199"/>
      <c r="J1885" s="195"/>
      <c r="K1885" s="195"/>
      <c r="L1885" s="200"/>
      <c r="M1885" s="201"/>
      <c r="N1885" s="202"/>
      <c r="O1885" s="202"/>
      <c r="P1885" s="202"/>
      <c r="Q1885" s="202"/>
      <c r="R1885" s="202"/>
      <c r="S1885" s="202"/>
      <c r="T1885" s="203"/>
      <c r="AT1885" s="204" t="s">
        <v>159</v>
      </c>
      <c r="AU1885" s="204" t="s">
        <v>87</v>
      </c>
      <c r="AV1885" s="13" t="s">
        <v>85</v>
      </c>
      <c r="AW1885" s="13" t="s">
        <v>37</v>
      </c>
      <c r="AX1885" s="13" t="s">
        <v>77</v>
      </c>
      <c r="AY1885" s="204" t="s">
        <v>144</v>
      </c>
    </row>
    <row r="1886" spans="2:51" s="14" customFormat="1" ht="11.25">
      <c r="B1886" s="205"/>
      <c r="C1886" s="206"/>
      <c r="D1886" s="196" t="s">
        <v>159</v>
      </c>
      <c r="E1886" s="207" t="s">
        <v>19</v>
      </c>
      <c r="F1886" s="208" t="s">
        <v>425</v>
      </c>
      <c r="G1886" s="206"/>
      <c r="H1886" s="209">
        <v>3.62</v>
      </c>
      <c r="I1886" s="210"/>
      <c r="J1886" s="206"/>
      <c r="K1886" s="206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159</v>
      </c>
      <c r="AU1886" s="215" t="s">
        <v>87</v>
      </c>
      <c r="AV1886" s="14" t="s">
        <v>87</v>
      </c>
      <c r="AW1886" s="14" t="s">
        <v>37</v>
      </c>
      <c r="AX1886" s="14" t="s">
        <v>77</v>
      </c>
      <c r="AY1886" s="215" t="s">
        <v>144</v>
      </c>
    </row>
    <row r="1887" spans="2:51" s="14" customFormat="1" ht="11.25">
      <c r="B1887" s="205"/>
      <c r="C1887" s="206"/>
      <c r="D1887" s="196" t="s">
        <v>159</v>
      </c>
      <c r="E1887" s="207" t="s">
        <v>19</v>
      </c>
      <c r="F1887" s="208" t="s">
        <v>427</v>
      </c>
      <c r="G1887" s="206"/>
      <c r="H1887" s="209">
        <v>3.84</v>
      </c>
      <c r="I1887" s="210"/>
      <c r="J1887" s="206"/>
      <c r="K1887" s="206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159</v>
      </c>
      <c r="AU1887" s="215" t="s">
        <v>87</v>
      </c>
      <c r="AV1887" s="14" t="s">
        <v>87</v>
      </c>
      <c r="AW1887" s="14" t="s">
        <v>37</v>
      </c>
      <c r="AX1887" s="14" t="s">
        <v>77</v>
      </c>
      <c r="AY1887" s="215" t="s">
        <v>144</v>
      </c>
    </row>
    <row r="1888" spans="2:51" s="14" customFormat="1" ht="11.25">
      <c r="B1888" s="205"/>
      <c r="C1888" s="206"/>
      <c r="D1888" s="196" t="s">
        <v>159</v>
      </c>
      <c r="E1888" s="207" t="s">
        <v>19</v>
      </c>
      <c r="F1888" s="208" t="s">
        <v>429</v>
      </c>
      <c r="G1888" s="206"/>
      <c r="H1888" s="209">
        <v>3.22</v>
      </c>
      <c r="I1888" s="210"/>
      <c r="J1888" s="206"/>
      <c r="K1888" s="206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159</v>
      </c>
      <c r="AU1888" s="215" t="s">
        <v>87</v>
      </c>
      <c r="AV1888" s="14" t="s">
        <v>87</v>
      </c>
      <c r="AW1888" s="14" t="s">
        <v>37</v>
      </c>
      <c r="AX1888" s="14" t="s">
        <v>77</v>
      </c>
      <c r="AY1888" s="215" t="s">
        <v>144</v>
      </c>
    </row>
    <row r="1889" spans="2:51" s="14" customFormat="1" ht="11.25">
      <c r="B1889" s="205"/>
      <c r="C1889" s="206"/>
      <c r="D1889" s="196" t="s">
        <v>159</v>
      </c>
      <c r="E1889" s="207" t="s">
        <v>19</v>
      </c>
      <c r="F1889" s="208" t="s">
        <v>431</v>
      </c>
      <c r="G1889" s="206"/>
      <c r="H1889" s="209">
        <v>3.93</v>
      </c>
      <c r="I1889" s="210"/>
      <c r="J1889" s="206"/>
      <c r="K1889" s="206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159</v>
      </c>
      <c r="AU1889" s="215" t="s">
        <v>87</v>
      </c>
      <c r="AV1889" s="14" t="s">
        <v>87</v>
      </c>
      <c r="AW1889" s="14" t="s">
        <v>37</v>
      </c>
      <c r="AX1889" s="14" t="s">
        <v>77</v>
      </c>
      <c r="AY1889" s="215" t="s">
        <v>144</v>
      </c>
    </row>
    <row r="1890" spans="2:51" s="14" customFormat="1" ht="11.25">
      <c r="B1890" s="205"/>
      <c r="C1890" s="206"/>
      <c r="D1890" s="196" t="s">
        <v>159</v>
      </c>
      <c r="E1890" s="207" t="s">
        <v>19</v>
      </c>
      <c r="F1890" s="208" t="s">
        <v>433</v>
      </c>
      <c r="G1890" s="206"/>
      <c r="H1890" s="209">
        <v>3.8</v>
      </c>
      <c r="I1890" s="210"/>
      <c r="J1890" s="206"/>
      <c r="K1890" s="206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159</v>
      </c>
      <c r="AU1890" s="215" t="s">
        <v>87</v>
      </c>
      <c r="AV1890" s="14" t="s">
        <v>87</v>
      </c>
      <c r="AW1890" s="14" t="s">
        <v>37</v>
      </c>
      <c r="AX1890" s="14" t="s">
        <v>77</v>
      </c>
      <c r="AY1890" s="215" t="s">
        <v>144</v>
      </c>
    </row>
    <row r="1891" spans="2:51" s="14" customFormat="1" ht="11.25">
      <c r="B1891" s="205"/>
      <c r="C1891" s="206"/>
      <c r="D1891" s="196" t="s">
        <v>159</v>
      </c>
      <c r="E1891" s="207" t="s">
        <v>19</v>
      </c>
      <c r="F1891" s="208" t="s">
        <v>435</v>
      </c>
      <c r="G1891" s="206"/>
      <c r="H1891" s="209">
        <v>3.8</v>
      </c>
      <c r="I1891" s="210"/>
      <c r="J1891" s="206"/>
      <c r="K1891" s="206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159</v>
      </c>
      <c r="AU1891" s="215" t="s">
        <v>87</v>
      </c>
      <c r="AV1891" s="14" t="s">
        <v>87</v>
      </c>
      <c r="AW1891" s="14" t="s">
        <v>37</v>
      </c>
      <c r="AX1891" s="14" t="s">
        <v>77</v>
      </c>
      <c r="AY1891" s="215" t="s">
        <v>144</v>
      </c>
    </row>
    <row r="1892" spans="2:51" s="14" customFormat="1" ht="11.25">
      <c r="B1892" s="205"/>
      <c r="C1892" s="206"/>
      <c r="D1892" s="196" t="s">
        <v>159</v>
      </c>
      <c r="E1892" s="207" t="s">
        <v>19</v>
      </c>
      <c r="F1892" s="208" t="s">
        <v>437</v>
      </c>
      <c r="G1892" s="206"/>
      <c r="H1892" s="209">
        <v>3.8</v>
      </c>
      <c r="I1892" s="210"/>
      <c r="J1892" s="206"/>
      <c r="K1892" s="206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159</v>
      </c>
      <c r="AU1892" s="215" t="s">
        <v>87</v>
      </c>
      <c r="AV1892" s="14" t="s">
        <v>87</v>
      </c>
      <c r="AW1892" s="14" t="s">
        <v>37</v>
      </c>
      <c r="AX1892" s="14" t="s">
        <v>77</v>
      </c>
      <c r="AY1892" s="215" t="s">
        <v>144</v>
      </c>
    </row>
    <row r="1893" spans="2:51" s="14" customFormat="1" ht="11.25">
      <c r="B1893" s="205"/>
      <c r="C1893" s="206"/>
      <c r="D1893" s="196" t="s">
        <v>159</v>
      </c>
      <c r="E1893" s="207" t="s">
        <v>19</v>
      </c>
      <c r="F1893" s="208" t="s">
        <v>439</v>
      </c>
      <c r="G1893" s="206"/>
      <c r="H1893" s="209">
        <v>2.89</v>
      </c>
      <c r="I1893" s="210"/>
      <c r="J1893" s="206"/>
      <c r="K1893" s="206"/>
      <c r="L1893" s="211"/>
      <c r="M1893" s="212"/>
      <c r="N1893" s="213"/>
      <c r="O1893" s="213"/>
      <c r="P1893" s="213"/>
      <c r="Q1893" s="213"/>
      <c r="R1893" s="213"/>
      <c r="S1893" s="213"/>
      <c r="T1893" s="214"/>
      <c r="AT1893" s="215" t="s">
        <v>159</v>
      </c>
      <c r="AU1893" s="215" t="s">
        <v>87</v>
      </c>
      <c r="AV1893" s="14" t="s">
        <v>87</v>
      </c>
      <c r="AW1893" s="14" t="s">
        <v>37</v>
      </c>
      <c r="AX1893" s="14" t="s">
        <v>77</v>
      </c>
      <c r="AY1893" s="215" t="s">
        <v>144</v>
      </c>
    </row>
    <row r="1894" spans="2:51" s="14" customFormat="1" ht="11.25">
      <c r="B1894" s="205"/>
      <c r="C1894" s="206"/>
      <c r="D1894" s="196" t="s">
        <v>159</v>
      </c>
      <c r="E1894" s="207" t="s">
        <v>19</v>
      </c>
      <c r="F1894" s="208" t="s">
        <v>441</v>
      </c>
      <c r="G1894" s="206"/>
      <c r="H1894" s="209">
        <v>4.62</v>
      </c>
      <c r="I1894" s="210"/>
      <c r="J1894" s="206"/>
      <c r="K1894" s="206"/>
      <c r="L1894" s="211"/>
      <c r="M1894" s="212"/>
      <c r="N1894" s="213"/>
      <c r="O1894" s="213"/>
      <c r="P1894" s="213"/>
      <c r="Q1894" s="213"/>
      <c r="R1894" s="213"/>
      <c r="S1894" s="213"/>
      <c r="T1894" s="214"/>
      <c r="AT1894" s="215" t="s">
        <v>159</v>
      </c>
      <c r="AU1894" s="215" t="s">
        <v>87</v>
      </c>
      <c r="AV1894" s="14" t="s">
        <v>87</v>
      </c>
      <c r="AW1894" s="14" t="s">
        <v>37</v>
      </c>
      <c r="AX1894" s="14" t="s">
        <v>77</v>
      </c>
      <c r="AY1894" s="215" t="s">
        <v>144</v>
      </c>
    </row>
    <row r="1895" spans="2:51" s="14" customFormat="1" ht="11.25">
      <c r="B1895" s="205"/>
      <c r="C1895" s="206"/>
      <c r="D1895" s="196" t="s">
        <v>159</v>
      </c>
      <c r="E1895" s="207" t="s">
        <v>19</v>
      </c>
      <c r="F1895" s="208" t="s">
        <v>443</v>
      </c>
      <c r="G1895" s="206"/>
      <c r="H1895" s="209">
        <v>3.48</v>
      </c>
      <c r="I1895" s="210"/>
      <c r="J1895" s="206"/>
      <c r="K1895" s="206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159</v>
      </c>
      <c r="AU1895" s="215" t="s">
        <v>87</v>
      </c>
      <c r="AV1895" s="14" t="s">
        <v>87</v>
      </c>
      <c r="AW1895" s="14" t="s">
        <v>37</v>
      </c>
      <c r="AX1895" s="14" t="s">
        <v>77</v>
      </c>
      <c r="AY1895" s="215" t="s">
        <v>144</v>
      </c>
    </row>
    <row r="1896" spans="2:51" s="15" customFormat="1" ht="11.25">
      <c r="B1896" s="216"/>
      <c r="C1896" s="217"/>
      <c r="D1896" s="196" t="s">
        <v>159</v>
      </c>
      <c r="E1896" s="218" t="s">
        <v>19</v>
      </c>
      <c r="F1896" s="219" t="s">
        <v>165</v>
      </c>
      <c r="G1896" s="217"/>
      <c r="H1896" s="220">
        <v>37</v>
      </c>
      <c r="I1896" s="221"/>
      <c r="J1896" s="217"/>
      <c r="K1896" s="217"/>
      <c r="L1896" s="222"/>
      <c r="M1896" s="223"/>
      <c r="N1896" s="224"/>
      <c r="O1896" s="224"/>
      <c r="P1896" s="224"/>
      <c r="Q1896" s="224"/>
      <c r="R1896" s="224"/>
      <c r="S1896" s="224"/>
      <c r="T1896" s="225"/>
      <c r="AT1896" s="226" t="s">
        <v>159</v>
      </c>
      <c r="AU1896" s="226" t="s">
        <v>87</v>
      </c>
      <c r="AV1896" s="15" t="s">
        <v>155</v>
      </c>
      <c r="AW1896" s="15" t="s">
        <v>37</v>
      </c>
      <c r="AX1896" s="15" t="s">
        <v>77</v>
      </c>
      <c r="AY1896" s="226" t="s">
        <v>144</v>
      </c>
    </row>
    <row r="1897" spans="2:51" s="13" customFormat="1" ht="11.25">
      <c r="B1897" s="194"/>
      <c r="C1897" s="195"/>
      <c r="D1897" s="196" t="s">
        <v>159</v>
      </c>
      <c r="E1897" s="197" t="s">
        <v>19</v>
      </c>
      <c r="F1897" s="198" t="s">
        <v>208</v>
      </c>
      <c r="G1897" s="195"/>
      <c r="H1897" s="197" t="s">
        <v>19</v>
      </c>
      <c r="I1897" s="199"/>
      <c r="J1897" s="195"/>
      <c r="K1897" s="195"/>
      <c r="L1897" s="200"/>
      <c r="M1897" s="201"/>
      <c r="N1897" s="202"/>
      <c r="O1897" s="202"/>
      <c r="P1897" s="202"/>
      <c r="Q1897" s="202"/>
      <c r="R1897" s="202"/>
      <c r="S1897" s="202"/>
      <c r="T1897" s="203"/>
      <c r="AT1897" s="204" t="s">
        <v>159</v>
      </c>
      <c r="AU1897" s="204" t="s">
        <v>87</v>
      </c>
      <c r="AV1897" s="13" t="s">
        <v>85</v>
      </c>
      <c r="AW1897" s="13" t="s">
        <v>37</v>
      </c>
      <c r="AX1897" s="13" t="s">
        <v>77</v>
      </c>
      <c r="AY1897" s="204" t="s">
        <v>144</v>
      </c>
    </row>
    <row r="1898" spans="2:51" s="14" customFormat="1" ht="11.25">
      <c r="B1898" s="205"/>
      <c r="C1898" s="206"/>
      <c r="D1898" s="196" t="s">
        <v>159</v>
      </c>
      <c r="E1898" s="207" t="s">
        <v>19</v>
      </c>
      <c r="F1898" s="208" t="s">
        <v>445</v>
      </c>
      <c r="G1898" s="206"/>
      <c r="H1898" s="209">
        <v>3.62</v>
      </c>
      <c r="I1898" s="210"/>
      <c r="J1898" s="206"/>
      <c r="K1898" s="206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159</v>
      </c>
      <c r="AU1898" s="215" t="s">
        <v>87</v>
      </c>
      <c r="AV1898" s="14" t="s">
        <v>87</v>
      </c>
      <c r="AW1898" s="14" t="s">
        <v>37</v>
      </c>
      <c r="AX1898" s="14" t="s">
        <v>77</v>
      </c>
      <c r="AY1898" s="215" t="s">
        <v>144</v>
      </c>
    </row>
    <row r="1899" spans="2:51" s="14" customFormat="1" ht="11.25">
      <c r="B1899" s="205"/>
      <c r="C1899" s="206"/>
      <c r="D1899" s="196" t="s">
        <v>159</v>
      </c>
      <c r="E1899" s="207" t="s">
        <v>19</v>
      </c>
      <c r="F1899" s="208" t="s">
        <v>447</v>
      </c>
      <c r="G1899" s="206"/>
      <c r="H1899" s="209">
        <v>3.84</v>
      </c>
      <c r="I1899" s="210"/>
      <c r="J1899" s="206"/>
      <c r="K1899" s="206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159</v>
      </c>
      <c r="AU1899" s="215" t="s">
        <v>87</v>
      </c>
      <c r="AV1899" s="14" t="s">
        <v>87</v>
      </c>
      <c r="AW1899" s="14" t="s">
        <v>37</v>
      </c>
      <c r="AX1899" s="14" t="s">
        <v>77</v>
      </c>
      <c r="AY1899" s="215" t="s">
        <v>144</v>
      </c>
    </row>
    <row r="1900" spans="2:51" s="14" customFormat="1" ht="11.25">
      <c r="B1900" s="205"/>
      <c r="C1900" s="206"/>
      <c r="D1900" s="196" t="s">
        <v>159</v>
      </c>
      <c r="E1900" s="207" t="s">
        <v>19</v>
      </c>
      <c r="F1900" s="208" t="s">
        <v>449</v>
      </c>
      <c r="G1900" s="206"/>
      <c r="H1900" s="209">
        <v>3.22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159</v>
      </c>
      <c r="AU1900" s="215" t="s">
        <v>87</v>
      </c>
      <c r="AV1900" s="14" t="s">
        <v>87</v>
      </c>
      <c r="AW1900" s="14" t="s">
        <v>37</v>
      </c>
      <c r="AX1900" s="14" t="s">
        <v>77</v>
      </c>
      <c r="AY1900" s="215" t="s">
        <v>144</v>
      </c>
    </row>
    <row r="1901" spans="2:51" s="14" customFormat="1" ht="11.25">
      <c r="B1901" s="205"/>
      <c r="C1901" s="206"/>
      <c r="D1901" s="196" t="s">
        <v>159</v>
      </c>
      <c r="E1901" s="207" t="s">
        <v>19</v>
      </c>
      <c r="F1901" s="208" t="s">
        <v>451</v>
      </c>
      <c r="G1901" s="206"/>
      <c r="H1901" s="209">
        <v>3.93</v>
      </c>
      <c r="I1901" s="210"/>
      <c r="J1901" s="206"/>
      <c r="K1901" s="206"/>
      <c r="L1901" s="211"/>
      <c r="M1901" s="212"/>
      <c r="N1901" s="213"/>
      <c r="O1901" s="213"/>
      <c r="P1901" s="213"/>
      <c r="Q1901" s="213"/>
      <c r="R1901" s="213"/>
      <c r="S1901" s="213"/>
      <c r="T1901" s="214"/>
      <c r="AT1901" s="215" t="s">
        <v>159</v>
      </c>
      <c r="AU1901" s="215" t="s">
        <v>87</v>
      </c>
      <c r="AV1901" s="14" t="s">
        <v>87</v>
      </c>
      <c r="AW1901" s="14" t="s">
        <v>37</v>
      </c>
      <c r="AX1901" s="14" t="s">
        <v>77</v>
      </c>
      <c r="AY1901" s="215" t="s">
        <v>144</v>
      </c>
    </row>
    <row r="1902" spans="2:51" s="14" customFormat="1" ht="11.25">
      <c r="B1902" s="205"/>
      <c r="C1902" s="206"/>
      <c r="D1902" s="196" t="s">
        <v>159</v>
      </c>
      <c r="E1902" s="207" t="s">
        <v>19</v>
      </c>
      <c r="F1902" s="208" t="s">
        <v>453</v>
      </c>
      <c r="G1902" s="206"/>
      <c r="H1902" s="209">
        <v>3.8</v>
      </c>
      <c r="I1902" s="210"/>
      <c r="J1902" s="206"/>
      <c r="K1902" s="206"/>
      <c r="L1902" s="211"/>
      <c r="M1902" s="212"/>
      <c r="N1902" s="213"/>
      <c r="O1902" s="213"/>
      <c r="P1902" s="213"/>
      <c r="Q1902" s="213"/>
      <c r="R1902" s="213"/>
      <c r="S1902" s="213"/>
      <c r="T1902" s="214"/>
      <c r="AT1902" s="215" t="s">
        <v>159</v>
      </c>
      <c r="AU1902" s="215" t="s">
        <v>87</v>
      </c>
      <c r="AV1902" s="14" t="s">
        <v>87</v>
      </c>
      <c r="AW1902" s="14" t="s">
        <v>37</v>
      </c>
      <c r="AX1902" s="14" t="s">
        <v>77</v>
      </c>
      <c r="AY1902" s="215" t="s">
        <v>144</v>
      </c>
    </row>
    <row r="1903" spans="2:51" s="14" customFormat="1" ht="11.25">
      <c r="B1903" s="205"/>
      <c r="C1903" s="206"/>
      <c r="D1903" s="196" t="s">
        <v>159</v>
      </c>
      <c r="E1903" s="207" t="s">
        <v>19</v>
      </c>
      <c r="F1903" s="208" t="s">
        <v>455</v>
      </c>
      <c r="G1903" s="206"/>
      <c r="H1903" s="209">
        <v>3.8</v>
      </c>
      <c r="I1903" s="210"/>
      <c r="J1903" s="206"/>
      <c r="K1903" s="206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159</v>
      </c>
      <c r="AU1903" s="215" t="s">
        <v>87</v>
      </c>
      <c r="AV1903" s="14" t="s">
        <v>87</v>
      </c>
      <c r="AW1903" s="14" t="s">
        <v>37</v>
      </c>
      <c r="AX1903" s="14" t="s">
        <v>77</v>
      </c>
      <c r="AY1903" s="215" t="s">
        <v>144</v>
      </c>
    </row>
    <row r="1904" spans="2:51" s="14" customFormat="1" ht="11.25">
      <c r="B1904" s="205"/>
      <c r="C1904" s="206"/>
      <c r="D1904" s="196" t="s">
        <v>159</v>
      </c>
      <c r="E1904" s="207" t="s">
        <v>19</v>
      </c>
      <c r="F1904" s="208" t="s">
        <v>457</v>
      </c>
      <c r="G1904" s="206"/>
      <c r="H1904" s="209">
        <v>3.8</v>
      </c>
      <c r="I1904" s="210"/>
      <c r="J1904" s="206"/>
      <c r="K1904" s="206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159</v>
      </c>
      <c r="AU1904" s="215" t="s">
        <v>87</v>
      </c>
      <c r="AV1904" s="14" t="s">
        <v>87</v>
      </c>
      <c r="AW1904" s="14" t="s">
        <v>37</v>
      </c>
      <c r="AX1904" s="14" t="s">
        <v>77</v>
      </c>
      <c r="AY1904" s="215" t="s">
        <v>144</v>
      </c>
    </row>
    <row r="1905" spans="2:51" s="14" customFormat="1" ht="11.25">
      <c r="B1905" s="205"/>
      <c r="C1905" s="206"/>
      <c r="D1905" s="196" t="s">
        <v>159</v>
      </c>
      <c r="E1905" s="207" t="s">
        <v>19</v>
      </c>
      <c r="F1905" s="208" t="s">
        <v>459</v>
      </c>
      <c r="G1905" s="206"/>
      <c r="H1905" s="209">
        <v>2.89</v>
      </c>
      <c r="I1905" s="210"/>
      <c r="J1905" s="206"/>
      <c r="K1905" s="206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159</v>
      </c>
      <c r="AU1905" s="215" t="s">
        <v>87</v>
      </c>
      <c r="AV1905" s="14" t="s">
        <v>87</v>
      </c>
      <c r="AW1905" s="14" t="s">
        <v>37</v>
      </c>
      <c r="AX1905" s="14" t="s">
        <v>77</v>
      </c>
      <c r="AY1905" s="215" t="s">
        <v>144</v>
      </c>
    </row>
    <row r="1906" spans="2:51" s="14" customFormat="1" ht="11.25">
      <c r="B1906" s="205"/>
      <c r="C1906" s="206"/>
      <c r="D1906" s="196" t="s">
        <v>159</v>
      </c>
      <c r="E1906" s="207" t="s">
        <v>19</v>
      </c>
      <c r="F1906" s="208" t="s">
        <v>461</v>
      </c>
      <c r="G1906" s="206"/>
      <c r="H1906" s="209">
        <v>4.62</v>
      </c>
      <c r="I1906" s="210"/>
      <c r="J1906" s="206"/>
      <c r="K1906" s="206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159</v>
      </c>
      <c r="AU1906" s="215" t="s">
        <v>87</v>
      </c>
      <c r="AV1906" s="14" t="s">
        <v>87</v>
      </c>
      <c r="AW1906" s="14" t="s">
        <v>37</v>
      </c>
      <c r="AX1906" s="14" t="s">
        <v>77</v>
      </c>
      <c r="AY1906" s="215" t="s">
        <v>144</v>
      </c>
    </row>
    <row r="1907" spans="2:51" s="14" customFormat="1" ht="11.25">
      <c r="B1907" s="205"/>
      <c r="C1907" s="206"/>
      <c r="D1907" s="196" t="s">
        <v>159</v>
      </c>
      <c r="E1907" s="207" t="s">
        <v>19</v>
      </c>
      <c r="F1907" s="208" t="s">
        <v>463</v>
      </c>
      <c r="G1907" s="206"/>
      <c r="H1907" s="209">
        <v>3.48</v>
      </c>
      <c r="I1907" s="210"/>
      <c r="J1907" s="206"/>
      <c r="K1907" s="206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159</v>
      </c>
      <c r="AU1907" s="215" t="s">
        <v>87</v>
      </c>
      <c r="AV1907" s="14" t="s">
        <v>87</v>
      </c>
      <c r="AW1907" s="14" t="s">
        <v>37</v>
      </c>
      <c r="AX1907" s="14" t="s">
        <v>77</v>
      </c>
      <c r="AY1907" s="215" t="s">
        <v>144</v>
      </c>
    </row>
    <row r="1908" spans="2:51" s="15" customFormat="1" ht="11.25">
      <c r="B1908" s="216"/>
      <c r="C1908" s="217"/>
      <c r="D1908" s="196" t="s">
        <v>159</v>
      </c>
      <c r="E1908" s="218" t="s">
        <v>19</v>
      </c>
      <c r="F1908" s="219" t="s">
        <v>165</v>
      </c>
      <c r="G1908" s="217"/>
      <c r="H1908" s="220">
        <v>37</v>
      </c>
      <c r="I1908" s="221"/>
      <c r="J1908" s="217"/>
      <c r="K1908" s="217"/>
      <c r="L1908" s="222"/>
      <c r="M1908" s="223"/>
      <c r="N1908" s="224"/>
      <c r="O1908" s="224"/>
      <c r="P1908" s="224"/>
      <c r="Q1908" s="224"/>
      <c r="R1908" s="224"/>
      <c r="S1908" s="224"/>
      <c r="T1908" s="225"/>
      <c r="AT1908" s="226" t="s">
        <v>159</v>
      </c>
      <c r="AU1908" s="226" t="s">
        <v>87</v>
      </c>
      <c r="AV1908" s="15" t="s">
        <v>155</v>
      </c>
      <c r="AW1908" s="15" t="s">
        <v>37</v>
      </c>
      <c r="AX1908" s="15" t="s">
        <v>77</v>
      </c>
      <c r="AY1908" s="226" t="s">
        <v>144</v>
      </c>
    </row>
    <row r="1909" spans="2:51" s="13" customFormat="1" ht="11.25">
      <c r="B1909" s="194"/>
      <c r="C1909" s="195"/>
      <c r="D1909" s="196" t="s">
        <v>159</v>
      </c>
      <c r="E1909" s="197" t="s">
        <v>19</v>
      </c>
      <c r="F1909" s="198" t="s">
        <v>229</v>
      </c>
      <c r="G1909" s="195"/>
      <c r="H1909" s="197" t="s">
        <v>19</v>
      </c>
      <c r="I1909" s="199"/>
      <c r="J1909" s="195"/>
      <c r="K1909" s="195"/>
      <c r="L1909" s="200"/>
      <c r="M1909" s="201"/>
      <c r="N1909" s="202"/>
      <c r="O1909" s="202"/>
      <c r="P1909" s="202"/>
      <c r="Q1909" s="202"/>
      <c r="R1909" s="202"/>
      <c r="S1909" s="202"/>
      <c r="T1909" s="203"/>
      <c r="AT1909" s="204" t="s">
        <v>159</v>
      </c>
      <c r="AU1909" s="204" t="s">
        <v>87</v>
      </c>
      <c r="AV1909" s="13" t="s">
        <v>85</v>
      </c>
      <c r="AW1909" s="13" t="s">
        <v>37</v>
      </c>
      <c r="AX1909" s="13" t="s">
        <v>77</v>
      </c>
      <c r="AY1909" s="204" t="s">
        <v>144</v>
      </c>
    </row>
    <row r="1910" spans="2:51" s="14" customFormat="1" ht="11.25">
      <c r="B1910" s="205"/>
      <c r="C1910" s="206"/>
      <c r="D1910" s="196" t="s">
        <v>159</v>
      </c>
      <c r="E1910" s="207" t="s">
        <v>19</v>
      </c>
      <c r="F1910" s="208" t="s">
        <v>465</v>
      </c>
      <c r="G1910" s="206"/>
      <c r="H1910" s="209">
        <v>3.46</v>
      </c>
      <c r="I1910" s="210"/>
      <c r="J1910" s="206"/>
      <c r="K1910" s="206"/>
      <c r="L1910" s="211"/>
      <c r="M1910" s="212"/>
      <c r="N1910" s="213"/>
      <c r="O1910" s="213"/>
      <c r="P1910" s="213"/>
      <c r="Q1910" s="213"/>
      <c r="R1910" s="213"/>
      <c r="S1910" s="213"/>
      <c r="T1910" s="214"/>
      <c r="AT1910" s="215" t="s">
        <v>159</v>
      </c>
      <c r="AU1910" s="215" t="s">
        <v>87</v>
      </c>
      <c r="AV1910" s="14" t="s">
        <v>87</v>
      </c>
      <c r="AW1910" s="14" t="s">
        <v>37</v>
      </c>
      <c r="AX1910" s="14" t="s">
        <v>77</v>
      </c>
      <c r="AY1910" s="215" t="s">
        <v>144</v>
      </c>
    </row>
    <row r="1911" spans="2:51" s="14" customFormat="1" ht="11.25">
      <c r="B1911" s="205"/>
      <c r="C1911" s="206"/>
      <c r="D1911" s="196" t="s">
        <v>159</v>
      </c>
      <c r="E1911" s="207" t="s">
        <v>19</v>
      </c>
      <c r="F1911" s="208" t="s">
        <v>467</v>
      </c>
      <c r="G1911" s="206"/>
      <c r="H1911" s="209">
        <v>3.62</v>
      </c>
      <c r="I1911" s="210"/>
      <c r="J1911" s="206"/>
      <c r="K1911" s="206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159</v>
      </c>
      <c r="AU1911" s="215" t="s">
        <v>87</v>
      </c>
      <c r="AV1911" s="14" t="s">
        <v>87</v>
      </c>
      <c r="AW1911" s="14" t="s">
        <v>37</v>
      </c>
      <c r="AX1911" s="14" t="s">
        <v>77</v>
      </c>
      <c r="AY1911" s="215" t="s">
        <v>144</v>
      </c>
    </row>
    <row r="1912" spans="2:51" s="14" customFormat="1" ht="11.25">
      <c r="B1912" s="205"/>
      <c r="C1912" s="206"/>
      <c r="D1912" s="196" t="s">
        <v>159</v>
      </c>
      <c r="E1912" s="207" t="s">
        <v>19</v>
      </c>
      <c r="F1912" s="208" t="s">
        <v>469</v>
      </c>
      <c r="G1912" s="206"/>
      <c r="H1912" s="209">
        <v>3.84</v>
      </c>
      <c r="I1912" s="210"/>
      <c r="J1912" s="206"/>
      <c r="K1912" s="206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159</v>
      </c>
      <c r="AU1912" s="215" t="s">
        <v>87</v>
      </c>
      <c r="AV1912" s="14" t="s">
        <v>87</v>
      </c>
      <c r="AW1912" s="14" t="s">
        <v>37</v>
      </c>
      <c r="AX1912" s="14" t="s">
        <v>77</v>
      </c>
      <c r="AY1912" s="215" t="s">
        <v>144</v>
      </c>
    </row>
    <row r="1913" spans="2:51" s="14" customFormat="1" ht="11.25">
      <c r="B1913" s="205"/>
      <c r="C1913" s="206"/>
      <c r="D1913" s="196" t="s">
        <v>159</v>
      </c>
      <c r="E1913" s="207" t="s">
        <v>19</v>
      </c>
      <c r="F1913" s="208" t="s">
        <v>471</v>
      </c>
      <c r="G1913" s="206"/>
      <c r="H1913" s="209">
        <v>3.22</v>
      </c>
      <c r="I1913" s="210"/>
      <c r="J1913" s="206"/>
      <c r="K1913" s="206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159</v>
      </c>
      <c r="AU1913" s="215" t="s">
        <v>87</v>
      </c>
      <c r="AV1913" s="14" t="s">
        <v>87</v>
      </c>
      <c r="AW1913" s="14" t="s">
        <v>37</v>
      </c>
      <c r="AX1913" s="14" t="s">
        <v>77</v>
      </c>
      <c r="AY1913" s="215" t="s">
        <v>144</v>
      </c>
    </row>
    <row r="1914" spans="2:51" s="14" customFormat="1" ht="11.25">
      <c r="B1914" s="205"/>
      <c r="C1914" s="206"/>
      <c r="D1914" s="196" t="s">
        <v>159</v>
      </c>
      <c r="E1914" s="207" t="s">
        <v>19</v>
      </c>
      <c r="F1914" s="208" t="s">
        <v>473</v>
      </c>
      <c r="G1914" s="206"/>
      <c r="H1914" s="209">
        <v>3.93</v>
      </c>
      <c r="I1914" s="210"/>
      <c r="J1914" s="206"/>
      <c r="K1914" s="206"/>
      <c r="L1914" s="211"/>
      <c r="M1914" s="212"/>
      <c r="N1914" s="213"/>
      <c r="O1914" s="213"/>
      <c r="P1914" s="213"/>
      <c r="Q1914" s="213"/>
      <c r="R1914" s="213"/>
      <c r="S1914" s="213"/>
      <c r="T1914" s="214"/>
      <c r="AT1914" s="215" t="s">
        <v>159</v>
      </c>
      <c r="AU1914" s="215" t="s">
        <v>87</v>
      </c>
      <c r="AV1914" s="14" t="s">
        <v>87</v>
      </c>
      <c r="AW1914" s="14" t="s">
        <v>37</v>
      </c>
      <c r="AX1914" s="14" t="s">
        <v>77</v>
      </c>
      <c r="AY1914" s="215" t="s">
        <v>144</v>
      </c>
    </row>
    <row r="1915" spans="2:51" s="14" customFormat="1" ht="11.25">
      <c r="B1915" s="205"/>
      <c r="C1915" s="206"/>
      <c r="D1915" s="196" t="s">
        <v>159</v>
      </c>
      <c r="E1915" s="207" t="s">
        <v>19</v>
      </c>
      <c r="F1915" s="208" t="s">
        <v>475</v>
      </c>
      <c r="G1915" s="206"/>
      <c r="H1915" s="209">
        <v>3.8</v>
      </c>
      <c r="I1915" s="210"/>
      <c r="J1915" s="206"/>
      <c r="K1915" s="206"/>
      <c r="L1915" s="211"/>
      <c r="M1915" s="212"/>
      <c r="N1915" s="213"/>
      <c r="O1915" s="213"/>
      <c r="P1915" s="213"/>
      <c r="Q1915" s="213"/>
      <c r="R1915" s="213"/>
      <c r="S1915" s="213"/>
      <c r="T1915" s="214"/>
      <c r="AT1915" s="215" t="s">
        <v>159</v>
      </c>
      <c r="AU1915" s="215" t="s">
        <v>87</v>
      </c>
      <c r="AV1915" s="14" t="s">
        <v>87</v>
      </c>
      <c r="AW1915" s="14" t="s">
        <v>37</v>
      </c>
      <c r="AX1915" s="14" t="s">
        <v>77</v>
      </c>
      <c r="AY1915" s="215" t="s">
        <v>144</v>
      </c>
    </row>
    <row r="1916" spans="2:51" s="14" customFormat="1" ht="11.25">
      <c r="B1916" s="205"/>
      <c r="C1916" s="206"/>
      <c r="D1916" s="196" t="s">
        <v>159</v>
      </c>
      <c r="E1916" s="207" t="s">
        <v>19</v>
      </c>
      <c r="F1916" s="208" t="s">
        <v>477</v>
      </c>
      <c r="G1916" s="206"/>
      <c r="H1916" s="209">
        <v>3.8</v>
      </c>
      <c r="I1916" s="210"/>
      <c r="J1916" s="206"/>
      <c r="K1916" s="206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159</v>
      </c>
      <c r="AU1916" s="215" t="s">
        <v>87</v>
      </c>
      <c r="AV1916" s="14" t="s">
        <v>87</v>
      </c>
      <c r="AW1916" s="14" t="s">
        <v>37</v>
      </c>
      <c r="AX1916" s="14" t="s">
        <v>77</v>
      </c>
      <c r="AY1916" s="215" t="s">
        <v>144</v>
      </c>
    </row>
    <row r="1917" spans="2:51" s="14" customFormat="1" ht="11.25">
      <c r="B1917" s="205"/>
      <c r="C1917" s="206"/>
      <c r="D1917" s="196" t="s">
        <v>159</v>
      </c>
      <c r="E1917" s="207" t="s">
        <v>19</v>
      </c>
      <c r="F1917" s="208" t="s">
        <v>479</v>
      </c>
      <c r="G1917" s="206"/>
      <c r="H1917" s="209">
        <v>3.8</v>
      </c>
      <c r="I1917" s="210"/>
      <c r="J1917" s="206"/>
      <c r="K1917" s="206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159</v>
      </c>
      <c r="AU1917" s="215" t="s">
        <v>87</v>
      </c>
      <c r="AV1917" s="14" t="s">
        <v>87</v>
      </c>
      <c r="AW1917" s="14" t="s">
        <v>37</v>
      </c>
      <c r="AX1917" s="14" t="s">
        <v>77</v>
      </c>
      <c r="AY1917" s="215" t="s">
        <v>144</v>
      </c>
    </row>
    <row r="1918" spans="2:51" s="14" customFormat="1" ht="11.25">
      <c r="B1918" s="205"/>
      <c r="C1918" s="206"/>
      <c r="D1918" s="196" t="s">
        <v>159</v>
      </c>
      <c r="E1918" s="207" t="s">
        <v>19</v>
      </c>
      <c r="F1918" s="208" t="s">
        <v>481</v>
      </c>
      <c r="G1918" s="206"/>
      <c r="H1918" s="209">
        <v>2.89</v>
      </c>
      <c r="I1918" s="210"/>
      <c r="J1918" s="206"/>
      <c r="K1918" s="206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159</v>
      </c>
      <c r="AU1918" s="215" t="s">
        <v>87</v>
      </c>
      <c r="AV1918" s="14" t="s">
        <v>87</v>
      </c>
      <c r="AW1918" s="14" t="s">
        <v>37</v>
      </c>
      <c r="AX1918" s="14" t="s">
        <v>77</v>
      </c>
      <c r="AY1918" s="215" t="s">
        <v>144</v>
      </c>
    </row>
    <row r="1919" spans="2:51" s="14" customFormat="1" ht="11.25">
      <c r="B1919" s="205"/>
      <c r="C1919" s="206"/>
      <c r="D1919" s="196" t="s">
        <v>159</v>
      </c>
      <c r="E1919" s="207" t="s">
        <v>19</v>
      </c>
      <c r="F1919" s="208" t="s">
        <v>483</v>
      </c>
      <c r="G1919" s="206"/>
      <c r="H1919" s="209">
        <v>4.62</v>
      </c>
      <c r="I1919" s="210"/>
      <c r="J1919" s="206"/>
      <c r="K1919" s="206"/>
      <c r="L1919" s="211"/>
      <c r="M1919" s="212"/>
      <c r="N1919" s="213"/>
      <c r="O1919" s="213"/>
      <c r="P1919" s="213"/>
      <c r="Q1919" s="213"/>
      <c r="R1919" s="213"/>
      <c r="S1919" s="213"/>
      <c r="T1919" s="214"/>
      <c r="AT1919" s="215" t="s">
        <v>159</v>
      </c>
      <c r="AU1919" s="215" t="s">
        <v>87</v>
      </c>
      <c r="AV1919" s="14" t="s">
        <v>87</v>
      </c>
      <c r="AW1919" s="14" t="s">
        <v>37</v>
      </c>
      <c r="AX1919" s="14" t="s">
        <v>77</v>
      </c>
      <c r="AY1919" s="215" t="s">
        <v>144</v>
      </c>
    </row>
    <row r="1920" spans="2:51" s="14" customFormat="1" ht="11.25">
      <c r="B1920" s="205"/>
      <c r="C1920" s="206"/>
      <c r="D1920" s="196" t="s">
        <v>159</v>
      </c>
      <c r="E1920" s="207" t="s">
        <v>19</v>
      </c>
      <c r="F1920" s="208" t="s">
        <v>485</v>
      </c>
      <c r="G1920" s="206"/>
      <c r="H1920" s="209">
        <v>3.48</v>
      </c>
      <c r="I1920" s="210"/>
      <c r="J1920" s="206"/>
      <c r="K1920" s="206"/>
      <c r="L1920" s="211"/>
      <c r="M1920" s="212"/>
      <c r="N1920" s="213"/>
      <c r="O1920" s="213"/>
      <c r="P1920" s="213"/>
      <c r="Q1920" s="213"/>
      <c r="R1920" s="213"/>
      <c r="S1920" s="213"/>
      <c r="T1920" s="214"/>
      <c r="AT1920" s="215" t="s">
        <v>159</v>
      </c>
      <c r="AU1920" s="215" t="s">
        <v>87</v>
      </c>
      <c r="AV1920" s="14" t="s">
        <v>87</v>
      </c>
      <c r="AW1920" s="14" t="s">
        <v>37</v>
      </c>
      <c r="AX1920" s="14" t="s">
        <v>77</v>
      </c>
      <c r="AY1920" s="215" t="s">
        <v>144</v>
      </c>
    </row>
    <row r="1921" spans="1:65" s="15" customFormat="1" ht="11.25">
      <c r="B1921" s="216"/>
      <c r="C1921" s="217"/>
      <c r="D1921" s="196" t="s">
        <v>159</v>
      </c>
      <c r="E1921" s="218" t="s">
        <v>19</v>
      </c>
      <c r="F1921" s="219" t="s">
        <v>165</v>
      </c>
      <c r="G1921" s="217"/>
      <c r="H1921" s="220">
        <v>40.459999999999994</v>
      </c>
      <c r="I1921" s="221"/>
      <c r="J1921" s="217"/>
      <c r="K1921" s="217"/>
      <c r="L1921" s="222"/>
      <c r="M1921" s="223"/>
      <c r="N1921" s="224"/>
      <c r="O1921" s="224"/>
      <c r="P1921" s="224"/>
      <c r="Q1921" s="224"/>
      <c r="R1921" s="224"/>
      <c r="S1921" s="224"/>
      <c r="T1921" s="225"/>
      <c r="AT1921" s="226" t="s">
        <v>159</v>
      </c>
      <c r="AU1921" s="226" t="s">
        <v>87</v>
      </c>
      <c r="AV1921" s="15" t="s">
        <v>155</v>
      </c>
      <c r="AW1921" s="15" t="s">
        <v>37</v>
      </c>
      <c r="AX1921" s="15" t="s">
        <v>77</v>
      </c>
      <c r="AY1921" s="226" t="s">
        <v>144</v>
      </c>
    </row>
    <row r="1922" spans="1:65" s="13" customFormat="1" ht="11.25">
      <c r="B1922" s="194"/>
      <c r="C1922" s="195"/>
      <c r="D1922" s="196" t="s">
        <v>159</v>
      </c>
      <c r="E1922" s="197" t="s">
        <v>19</v>
      </c>
      <c r="F1922" s="198" t="s">
        <v>252</v>
      </c>
      <c r="G1922" s="195"/>
      <c r="H1922" s="197" t="s">
        <v>19</v>
      </c>
      <c r="I1922" s="199"/>
      <c r="J1922" s="195"/>
      <c r="K1922" s="195"/>
      <c r="L1922" s="200"/>
      <c r="M1922" s="201"/>
      <c r="N1922" s="202"/>
      <c r="O1922" s="202"/>
      <c r="P1922" s="202"/>
      <c r="Q1922" s="202"/>
      <c r="R1922" s="202"/>
      <c r="S1922" s="202"/>
      <c r="T1922" s="203"/>
      <c r="AT1922" s="204" t="s">
        <v>159</v>
      </c>
      <c r="AU1922" s="204" t="s">
        <v>87</v>
      </c>
      <c r="AV1922" s="13" t="s">
        <v>85</v>
      </c>
      <c r="AW1922" s="13" t="s">
        <v>37</v>
      </c>
      <c r="AX1922" s="13" t="s">
        <v>77</v>
      </c>
      <c r="AY1922" s="204" t="s">
        <v>144</v>
      </c>
    </row>
    <row r="1923" spans="1:65" s="14" customFormat="1" ht="11.25">
      <c r="B1923" s="205"/>
      <c r="C1923" s="206"/>
      <c r="D1923" s="196" t="s">
        <v>159</v>
      </c>
      <c r="E1923" s="207" t="s">
        <v>19</v>
      </c>
      <c r="F1923" s="208" t="s">
        <v>487</v>
      </c>
      <c r="G1923" s="206"/>
      <c r="H1923" s="209">
        <v>3.46</v>
      </c>
      <c r="I1923" s="210"/>
      <c r="J1923" s="206"/>
      <c r="K1923" s="206"/>
      <c r="L1923" s="211"/>
      <c r="M1923" s="212"/>
      <c r="N1923" s="213"/>
      <c r="O1923" s="213"/>
      <c r="P1923" s="213"/>
      <c r="Q1923" s="213"/>
      <c r="R1923" s="213"/>
      <c r="S1923" s="213"/>
      <c r="T1923" s="214"/>
      <c r="AT1923" s="215" t="s">
        <v>159</v>
      </c>
      <c r="AU1923" s="215" t="s">
        <v>87</v>
      </c>
      <c r="AV1923" s="14" t="s">
        <v>87</v>
      </c>
      <c r="AW1923" s="14" t="s">
        <v>37</v>
      </c>
      <c r="AX1923" s="14" t="s">
        <v>77</v>
      </c>
      <c r="AY1923" s="215" t="s">
        <v>144</v>
      </c>
    </row>
    <row r="1924" spans="1:65" s="14" customFormat="1" ht="11.25">
      <c r="B1924" s="205"/>
      <c r="C1924" s="206"/>
      <c r="D1924" s="196" t="s">
        <v>159</v>
      </c>
      <c r="E1924" s="207" t="s">
        <v>19</v>
      </c>
      <c r="F1924" s="208" t="s">
        <v>489</v>
      </c>
      <c r="G1924" s="206"/>
      <c r="H1924" s="209">
        <v>3.62</v>
      </c>
      <c r="I1924" s="210"/>
      <c r="J1924" s="206"/>
      <c r="K1924" s="206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159</v>
      </c>
      <c r="AU1924" s="215" t="s">
        <v>87</v>
      </c>
      <c r="AV1924" s="14" t="s">
        <v>87</v>
      </c>
      <c r="AW1924" s="14" t="s">
        <v>37</v>
      </c>
      <c r="AX1924" s="14" t="s">
        <v>77</v>
      </c>
      <c r="AY1924" s="215" t="s">
        <v>144</v>
      </c>
    </row>
    <row r="1925" spans="1:65" s="14" customFormat="1" ht="11.25">
      <c r="B1925" s="205"/>
      <c r="C1925" s="206"/>
      <c r="D1925" s="196" t="s">
        <v>159</v>
      </c>
      <c r="E1925" s="207" t="s">
        <v>19</v>
      </c>
      <c r="F1925" s="208" t="s">
        <v>491</v>
      </c>
      <c r="G1925" s="206"/>
      <c r="H1925" s="209">
        <v>3.84</v>
      </c>
      <c r="I1925" s="210"/>
      <c r="J1925" s="206"/>
      <c r="K1925" s="206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159</v>
      </c>
      <c r="AU1925" s="215" t="s">
        <v>87</v>
      </c>
      <c r="AV1925" s="14" t="s">
        <v>87</v>
      </c>
      <c r="AW1925" s="14" t="s">
        <v>37</v>
      </c>
      <c r="AX1925" s="14" t="s">
        <v>77</v>
      </c>
      <c r="AY1925" s="215" t="s">
        <v>144</v>
      </c>
    </row>
    <row r="1926" spans="1:65" s="14" customFormat="1" ht="11.25">
      <c r="B1926" s="205"/>
      <c r="C1926" s="206"/>
      <c r="D1926" s="196" t="s">
        <v>159</v>
      </c>
      <c r="E1926" s="207" t="s">
        <v>19</v>
      </c>
      <c r="F1926" s="208" t="s">
        <v>493</v>
      </c>
      <c r="G1926" s="206"/>
      <c r="H1926" s="209">
        <v>3.22</v>
      </c>
      <c r="I1926" s="210"/>
      <c r="J1926" s="206"/>
      <c r="K1926" s="206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159</v>
      </c>
      <c r="AU1926" s="215" t="s">
        <v>87</v>
      </c>
      <c r="AV1926" s="14" t="s">
        <v>87</v>
      </c>
      <c r="AW1926" s="14" t="s">
        <v>37</v>
      </c>
      <c r="AX1926" s="14" t="s">
        <v>77</v>
      </c>
      <c r="AY1926" s="215" t="s">
        <v>144</v>
      </c>
    </row>
    <row r="1927" spans="1:65" s="14" customFormat="1" ht="11.25">
      <c r="B1927" s="205"/>
      <c r="C1927" s="206"/>
      <c r="D1927" s="196" t="s">
        <v>159</v>
      </c>
      <c r="E1927" s="207" t="s">
        <v>19</v>
      </c>
      <c r="F1927" s="208" t="s">
        <v>495</v>
      </c>
      <c r="G1927" s="206"/>
      <c r="H1927" s="209">
        <v>3.93</v>
      </c>
      <c r="I1927" s="210"/>
      <c r="J1927" s="206"/>
      <c r="K1927" s="206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159</v>
      </c>
      <c r="AU1927" s="215" t="s">
        <v>87</v>
      </c>
      <c r="AV1927" s="14" t="s">
        <v>87</v>
      </c>
      <c r="AW1927" s="14" t="s">
        <v>37</v>
      </c>
      <c r="AX1927" s="14" t="s">
        <v>77</v>
      </c>
      <c r="AY1927" s="215" t="s">
        <v>144</v>
      </c>
    </row>
    <row r="1928" spans="1:65" s="14" customFormat="1" ht="11.25">
      <c r="B1928" s="205"/>
      <c r="C1928" s="206"/>
      <c r="D1928" s="196" t="s">
        <v>159</v>
      </c>
      <c r="E1928" s="207" t="s">
        <v>19</v>
      </c>
      <c r="F1928" s="208" t="s">
        <v>497</v>
      </c>
      <c r="G1928" s="206"/>
      <c r="H1928" s="209">
        <v>3.8</v>
      </c>
      <c r="I1928" s="210"/>
      <c r="J1928" s="206"/>
      <c r="K1928" s="206"/>
      <c r="L1928" s="211"/>
      <c r="M1928" s="212"/>
      <c r="N1928" s="213"/>
      <c r="O1928" s="213"/>
      <c r="P1928" s="213"/>
      <c r="Q1928" s="213"/>
      <c r="R1928" s="213"/>
      <c r="S1928" s="213"/>
      <c r="T1928" s="214"/>
      <c r="AT1928" s="215" t="s">
        <v>159</v>
      </c>
      <c r="AU1928" s="215" t="s">
        <v>87</v>
      </c>
      <c r="AV1928" s="14" t="s">
        <v>87</v>
      </c>
      <c r="AW1928" s="14" t="s">
        <v>37</v>
      </c>
      <c r="AX1928" s="14" t="s">
        <v>77</v>
      </c>
      <c r="AY1928" s="215" t="s">
        <v>144</v>
      </c>
    </row>
    <row r="1929" spans="1:65" s="14" customFormat="1" ht="11.25">
      <c r="B1929" s="205"/>
      <c r="C1929" s="206"/>
      <c r="D1929" s="196" t="s">
        <v>159</v>
      </c>
      <c r="E1929" s="207" t="s">
        <v>19</v>
      </c>
      <c r="F1929" s="208" t="s">
        <v>499</v>
      </c>
      <c r="G1929" s="206"/>
      <c r="H1929" s="209">
        <v>3.8</v>
      </c>
      <c r="I1929" s="210"/>
      <c r="J1929" s="206"/>
      <c r="K1929" s="206"/>
      <c r="L1929" s="211"/>
      <c r="M1929" s="212"/>
      <c r="N1929" s="213"/>
      <c r="O1929" s="213"/>
      <c r="P1929" s="213"/>
      <c r="Q1929" s="213"/>
      <c r="R1929" s="213"/>
      <c r="S1929" s="213"/>
      <c r="T1929" s="214"/>
      <c r="AT1929" s="215" t="s">
        <v>159</v>
      </c>
      <c r="AU1929" s="215" t="s">
        <v>87</v>
      </c>
      <c r="AV1929" s="14" t="s">
        <v>87</v>
      </c>
      <c r="AW1929" s="14" t="s">
        <v>37</v>
      </c>
      <c r="AX1929" s="14" t="s">
        <v>77</v>
      </c>
      <c r="AY1929" s="215" t="s">
        <v>144</v>
      </c>
    </row>
    <row r="1930" spans="1:65" s="14" customFormat="1" ht="11.25">
      <c r="B1930" s="205"/>
      <c r="C1930" s="206"/>
      <c r="D1930" s="196" t="s">
        <v>159</v>
      </c>
      <c r="E1930" s="207" t="s">
        <v>19</v>
      </c>
      <c r="F1930" s="208" t="s">
        <v>501</v>
      </c>
      <c r="G1930" s="206"/>
      <c r="H1930" s="209">
        <v>3.8</v>
      </c>
      <c r="I1930" s="210"/>
      <c r="J1930" s="206"/>
      <c r="K1930" s="206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159</v>
      </c>
      <c r="AU1930" s="215" t="s">
        <v>87</v>
      </c>
      <c r="AV1930" s="14" t="s">
        <v>87</v>
      </c>
      <c r="AW1930" s="14" t="s">
        <v>37</v>
      </c>
      <c r="AX1930" s="14" t="s">
        <v>77</v>
      </c>
      <c r="AY1930" s="215" t="s">
        <v>144</v>
      </c>
    </row>
    <row r="1931" spans="1:65" s="14" customFormat="1" ht="11.25">
      <c r="B1931" s="205"/>
      <c r="C1931" s="206"/>
      <c r="D1931" s="196" t="s">
        <v>159</v>
      </c>
      <c r="E1931" s="207" t="s">
        <v>19</v>
      </c>
      <c r="F1931" s="208" t="s">
        <v>503</v>
      </c>
      <c r="G1931" s="206"/>
      <c r="H1931" s="209">
        <v>2.89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159</v>
      </c>
      <c r="AU1931" s="215" t="s">
        <v>87</v>
      </c>
      <c r="AV1931" s="14" t="s">
        <v>87</v>
      </c>
      <c r="AW1931" s="14" t="s">
        <v>37</v>
      </c>
      <c r="AX1931" s="14" t="s">
        <v>77</v>
      </c>
      <c r="AY1931" s="215" t="s">
        <v>144</v>
      </c>
    </row>
    <row r="1932" spans="1:65" s="14" customFormat="1" ht="11.25">
      <c r="B1932" s="205"/>
      <c r="C1932" s="206"/>
      <c r="D1932" s="196" t="s">
        <v>159</v>
      </c>
      <c r="E1932" s="207" t="s">
        <v>19</v>
      </c>
      <c r="F1932" s="208" t="s">
        <v>505</v>
      </c>
      <c r="G1932" s="206"/>
      <c r="H1932" s="209">
        <v>4.62</v>
      </c>
      <c r="I1932" s="210"/>
      <c r="J1932" s="206"/>
      <c r="K1932" s="206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159</v>
      </c>
      <c r="AU1932" s="215" t="s">
        <v>87</v>
      </c>
      <c r="AV1932" s="14" t="s">
        <v>87</v>
      </c>
      <c r="AW1932" s="14" t="s">
        <v>37</v>
      </c>
      <c r="AX1932" s="14" t="s">
        <v>77</v>
      </c>
      <c r="AY1932" s="215" t="s">
        <v>144</v>
      </c>
    </row>
    <row r="1933" spans="1:65" s="14" customFormat="1" ht="11.25">
      <c r="B1933" s="205"/>
      <c r="C1933" s="206"/>
      <c r="D1933" s="196" t="s">
        <v>159</v>
      </c>
      <c r="E1933" s="207" t="s">
        <v>19</v>
      </c>
      <c r="F1933" s="208" t="s">
        <v>507</v>
      </c>
      <c r="G1933" s="206"/>
      <c r="H1933" s="209">
        <v>3.48</v>
      </c>
      <c r="I1933" s="210"/>
      <c r="J1933" s="206"/>
      <c r="K1933" s="206"/>
      <c r="L1933" s="211"/>
      <c r="M1933" s="212"/>
      <c r="N1933" s="213"/>
      <c r="O1933" s="213"/>
      <c r="P1933" s="213"/>
      <c r="Q1933" s="213"/>
      <c r="R1933" s="213"/>
      <c r="S1933" s="213"/>
      <c r="T1933" s="214"/>
      <c r="AT1933" s="215" t="s">
        <v>159</v>
      </c>
      <c r="AU1933" s="215" t="s">
        <v>87</v>
      </c>
      <c r="AV1933" s="14" t="s">
        <v>87</v>
      </c>
      <c r="AW1933" s="14" t="s">
        <v>37</v>
      </c>
      <c r="AX1933" s="14" t="s">
        <v>77</v>
      </c>
      <c r="AY1933" s="215" t="s">
        <v>144</v>
      </c>
    </row>
    <row r="1934" spans="1:65" s="15" customFormat="1" ht="11.25">
      <c r="B1934" s="216"/>
      <c r="C1934" s="217"/>
      <c r="D1934" s="196" t="s">
        <v>159</v>
      </c>
      <c r="E1934" s="218" t="s">
        <v>19</v>
      </c>
      <c r="F1934" s="219" t="s">
        <v>165</v>
      </c>
      <c r="G1934" s="217"/>
      <c r="H1934" s="220">
        <v>40.459999999999994</v>
      </c>
      <c r="I1934" s="221"/>
      <c r="J1934" s="217"/>
      <c r="K1934" s="217"/>
      <c r="L1934" s="222"/>
      <c r="M1934" s="223"/>
      <c r="N1934" s="224"/>
      <c r="O1934" s="224"/>
      <c r="P1934" s="224"/>
      <c r="Q1934" s="224"/>
      <c r="R1934" s="224"/>
      <c r="S1934" s="224"/>
      <c r="T1934" s="225"/>
      <c r="AT1934" s="226" t="s">
        <v>159</v>
      </c>
      <c r="AU1934" s="226" t="s">
        <v>87</v>
      </c>
      <c r="AV1934" s="15" t="s">
        <v>155</v>
      </c>
      <c r="AW1934" s="15" t="s">
        <v>37</v>
      </c>
      <c r="AX1934" s="15" t="s">
        <v>77</v>
      </c>
      <c r="AY1934" s="226" t="s">
        <v>144</v>
      </c>
    </row>
    <row r="1935" spans="1:65" s="16" customFormat="1" ht="11.25">
      <c r="B1935" s="227"/>
      <c r="C1935" s="228"/>
      <c r="D1935" s="196" t="s">
        <v>159</v>
      </c>
      <c r="E1935" s="229" t="s">
        <v>19</v>
      </c>
      <c r="F1935" s="230" t="s">
        <v>275</v>
      </c>
      <c r="G1935" s="228"/>
      <c r="H1935" s="231">
        <v>200.37000000000006</v>
      </c>
      <c r="I1935" s="232"/>
      <c r="J1935" s="228"/>
      <c r="K1935" s="228"/>
      <c r="L1935" s="233"/>
      <c r="M1935" s="234"/>
      <c r="N1935" s="235"/>
      <c r="O1935" s="235"/>
      <c r="P1935" s="235"/>
      <c r="Q1935" s="235"/>
      <c r="R1935" s="235"/>
      <c r="S1935" s="235"/>
      <c r="T1935" s="236"/>
      <c r="AT1935" s="237" t="s">
        <v>159</v>
      </c>
      <c r="AU1935" s="237" t="s">
        <v>87</v>
      </c>
      <c r="AV1935" s="16" t="s">
        <v>154</v>
      </c>
      <c r="AW1935" s="16" t="s">
        <v>37</v>
      </c>
      <c r="AX1935" s="16" t="s">
        <v>85</v>
      </c>
      <c r="AY1935" s="237" t="s">
        <v>144</v>
      </c>
    </row>
    <row r="1936" spans="1:65" s="2" customFormat="1" ht="24.2" customHeight="1">
      <c r="A1936" s="37"/>
      <c r="B1936" s="38"/>
      <c r="C1936" s="176" t="s">
        <v>1038</v>
      </c>
      <c r="D1936" s="176" t="s">
        <v>149</v>
      </c>
      <c r="E1936" s="177" t="s">
        <v>1039</v>
      </c>
      <c r="F1936" s="178" t="s">
        <v>1040</v>
      </c>
      <c r="G1936" s="179" t="s">
        <v>956</v>
      </c>
      <c r="H1936" s="180">
        <v>387.21</v>
      </c>
      <c r="I1936" s="181"/>
      <c r="J1936" s="182">
        <f>ROUND(I1936*H1936,2)</f>
        <v>0</v>
      </c>
      <c r="K1936" s="178" t="s">
        <v>153</v>
      </c>
      <c r="L1936" s="42"/>
      <c r="M1936" s="183" t="s">
        <v>19</v>
      </c>
      <c r="N1936" s="184" t="s">
        <v>48</v>
      </c>
      <c r="O1936" s="67"/>
      <c r="P1936" s="185">
        <f>O1936*H1936</f>
        <v>0</v>
      </c>
      <c r="Q1936" s="185">
        <v>1.42E-3</v>
      </c>
      <c r="R1936" s="185">
        <f>Q1936*H1936</f>
        <v>0.54983819999999994</v>
      </c>
      <c r="S1936" s="185">
        <v>0</v>
      </c>
      <c r="T1936" s="186">
        <f>S1936*H1936</f>
        <v>0</v>
      </c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R1936" s="187" t="s">
        <v>556</v>
      </c>
      <c r="AT1936" s="187" t="s">
        <v>149</v>
      </c>
      <c r="AU1936" s="187" t="s">
        <v>87</v>
      </c>
      <c r="AY1936" s="20" t="s">
        <v>144</v>
      </c>
      <c r="BE1936" s="188">
        <f>IF(N1936="základní",J1936,0)</f>
        <v>0</v>
      </c>
      <c r="BF1936" s="188">
        <f>IF(N1936="snížená",J1936,0)</f>
        <v>0</v>
      </c>
      <c r="BG1936" s="188">
        <f>IF(N1936="zákl. přenesená",J1936,0)</f>
        <v>0</v>
      </c>
      <c r="BH1936" s="188">
        <f>IF(N1936="sníž. přenesená",J1936,0)</f>
        <v>0</v>
      </c>
      <c r="BI1936" s="188">
        <f>IF(N1936="nulová",J1936,0)</f>
        <v>0</v>
      </c>
      <c r="BJ1936" s="20" t="s">
        <v>85</v>
      </c>
      <c r="BK1936" s="188">
        <f>ROUND(I1936*H1936,2)</f>
        <v>0</v>
      </c>
      <c r="BL1936" s="20" t="s">
        <v>556</v>
      </c>
      <c r="BM1936" s="187" t="s">
        <v>1041</v>
      </c>
    </row>
    <row r="1937" spans="1:51" s="2" customFormat="1" ht="11.25">
      <c r="A1937" s="37"/>
      <c r="B1937" s="38"/>
      <c r="C1937" s="39"/>
      <c r="D1937" s="189" t="s">
        <v>157</v>
      </c>
      <c r="E1937" s="39"/>
      <c r="F1937" s="190" t="s">
        <v>1042</v>
      </c>
      <c r="G1937" s="39"/>
      <c r="H1937" s="39"/>
      <c r="I1937" s="191"/>
      <c r="J1937" s="39"/>
      <c r="K1937" s="39"/>
      <c r="L1937" s="42"/>
      <c r="M1937" s="192"/>
      <c r="N1937" s="193"/>
      <c r="O1937" s="67"/>
      <c r="P1937" s="67"/>
      <c r="Q1937" s="67"/>
      <c r="R1937" s="67"/>
      <c r="S1937" s="67"/>
      <c r="T1937" s="68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T1937" s="20" t="s">
        <v>157</v>
      </c>
      <c r="AU1937" s="20" t="s">
        <v>87</v>
      </c>
    </row>
    <row r="1938" spans="1:51" s="13" customFormat="1" ht="11.25">
      <c r="B1938" s="194"/>
      <c r="C1938" s="195"/>
      <c r="D1938" s="196" t="s">
        <v>159</v>
      </c>
      <c r="E1938" s="197" t="s">
        <v>19</v>
      </c>
      <c r="F1938" s="198" t="s">
        <v>160</v>
      </c>
      <c r="G1938" s="195"/>
      <c r="H1938" s="197" t="s">
        <v>19</v>
      </c>
      <c r="I1938" s="199"/>
      <c r="J1938" s="195"/>
      <c r="K1938" s="195"/>
      <c r="L1938" s="200"/>
      <c r="M1938" s="201"/>
      <c r="N1938" s="202"/>
      <c r="O1938" s="202"/>
      <c r="P1938" s="202"/>
      <c r="Q1938" s="202"/>
      <c r="R1938" s="202"/>
      <c r="S1938" s="202"/>
      <c r="T1938" s="203"/>
      <c r="AT1938" s="204" t="s">
        <v>159</v>
      </c>
      <c r="AU1938" s="204" t="s">
        <v>87</v>
      </c>
      <c r="AV1938" s="13" t="s">
        <v>85</v>
      </c>
      <c r="AW1938" s="13" t="s">
        <v>37</v>
      </c>
      <c r="AX1938" s="13" t="s">
        <v>77</v>
      </c>
      <c r="AY1938" s="204" t="s">
        <v>144</v>
      </c>
    </row>
    <row r="1939" spans="1:51" s="14" customFormat="1" ht="11.25">
      <c r="B1939" s="205"/>
      <c r="C1939" s="206"/>
      <c r="D1939" s="196" t="s">
        <v>159</v>
      </c>
      <c r="E1939" s="207" t="s">
        <v>19</v>
      </c>
      <c r="F1939" s="208" t="s">
        <v>1043</v>
      </c>
      <c r="G1939" s="206"/>
      <c r="H1939" s="209">
        <v>7.43</v>
      </c>
      <c r="I1939" s="210"/>
      <c r="J1939" s="206"/>
      <c r="K1939" s="206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159</v>
      </c>
      <c r="AU1939" s="215" t="s">
        <v>87</v>
      </c>
      <c r="AV1939" s="14" t="s">
        <v>87</v>
      </c>
      <c r="AW1939" s="14" t="s">
        <v>37</v>
      </c>
      <c r="AX1939" s="14" t="s">
        <v>77</v>
      </c>
      <c r="AY1939" s="215" t="s">
        <v>144</v>
      </c>
    </row>
    <row r="1940" spans="1:51" s="14" customFormat="1" ht="11.25">
      <c r="B1940" s="205"/>
      <c r="C1940" s="206"/>
      <c r="D1940" s="196" t="s">
        <v>159</v>
      </c>
      <c r="E1940" s="207" t="s">
        <v>19</v>
      </c>
      <c r="F1940" s="208" t="s">
        <v>1044</v>
      </c>
      <c r="G1940" s="206"/>
      <c r="H1940" s="209">
        <v>8.41</v>
      </c>
      <c r="I1940" s="210"/>
      <c r="J1940" s="206"/>
      <c r="K1940" s="206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159</v>
      </c>
      <c r="AU1940" s="215" t="s">
        <v>87</v>
      </c>
      <c r="AV1940" s="14" t="s">
        <v>87</v>
      </c>
      <c r="AW1940" s="14" t="s">
        <v>37</v>
      </c>
      <c r="AX1940" s="14" t="s">
        <v>77</v>
      </c>
      <c r="AY1940" s="215" t="s">
        <v>144</v>
      </c>
    </row>
    <row r="1941" spans="1:51" s="15" customFormat="1" ht="11.25">
      <c r="B1941" s="216"/>
      <c r="C1941" s="217"/>
      <c r="D1941" s="196" t="s">
        <v>159</v>
      </c>
      <c r="E1941" s="218" t="s">
        <v>19</v>
      </c>
      <c r="F1941" s="219" t="s">
        <v>165</v>
      </c>
      <c r="G1941" s="217"/>
      <c r="H1941" s="220">
        <v>15.84</v>
      </c>
      <c r="I1941" s="221"/>
      <c r="J1941" s="217"/>
      <c r="K1941" s="217"/>
      <c r="L1941" s="222"/>
      <c r="M1941" s="223"/>
      <c r="N1941" s="224"/>
      <c r="O1941" s="224"/>
      <c r="P1941" s="224"/>
      <c r="Q1941" s="224"/>
      <c r="R1941" s="224"/>
      <c r="S1941" s="224"/>
      <c r="T1941" s="225"/>
      <c r="AT1941" s="226" t="s">
        <v>159</v>
      </c>
      <c r="AU1941" s="226" t="s">
        <v>87</v>
      </c>
      <c r="AV1941" s="15" t="s">
        <v>155</v>
      </c>
      <c r="AW1941" s="15" t="s">
        <v>37</v>
      </c>
      <c r="AX1941" s="15" t="s">
        <v>77</v>
      </c>
      <c r="AY1941" s="226" t="s">
        <v>144</v>
      </c>
    </row>
    <row r="1942" spans="1:51" s="13" customFormat="1" ht="11.25">
      <c r="B1942" s="194"/>
      <c r="C1942" s="195"/>
      <c r="D1942" s="196" t="s">
        <v>159</v>
      </c>
      <c r="E1942" s="197" t="s">
        <v>19</v>
      </c>
      <c r="F1942" s="198" t="s">
        <v>166</v>
      </c>
      <c r="G1942" s="195"/>
      <c r="H1942" s="197" t="s">
        <v>19</v>
      </c>
      <c r="I1942" s="199"/>
      <c r="J1942" s="195"/>
      <c r="K1942" s="195"/>
      <c r="L1942" s="200"/>
      <c r="M1942" s="201"/>
      <c r="N1942" s="202"/>
      <c r="O1942" s="202"/>
      <c r="P1942" s="202"/>
      <c r="Q1942" s="202"/>
      <c r="R1942" s="202"/>
      <c r="S1942" s="202"/>
      <c r="T1942" s="203"/>
      <c r="AT1942" s="204" t="s">
        <v>159</v>
      </c>
      <c r="AU1942" s="204" t="s">
        <v>87</v>
      </c>
      <c r="AV1942" s="13" t="s">
        <v>85</v>
      </c>
      <c r="AW1942" s="13" t="s">
        <v>37</v>
      </c>
      <c r="AX1942" s="13" t="s">
        <v>77</v>
      </c>
      <c r="AY1942" s="204" t="s">
        <v>144</v>
      </c>
    </row>
    <row r="1943" spans="1:51" s="14" customFormat="1" ht="11.25">
      <c r="B1943" s="205"/>
      <c r="C1943" s="206"/>
      <c r="D1943" s="196" t="s">
        <v>159</v>
      </c>
      <c r="E1943" s="207" t="s">
        <v>19</v>
      </c>
      <c r="F1943" s="208" t="s">
        <v>1045</v>
      </c>
      <c r="G1943" s="206"/>
      <c r="H1943" s="209">
        <v>7.19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159</v>
      </c>
      <c r="AU1943" s="215" t="s">
        <v>87</v>
      </c>
      <c r="AV1943" s="14" t="s">
        <v>87</v>
      </c>
      <c r="AW1943" s="14" t="s">
        <v>37</v>
      </c>
      <c r="AX1943" s="14" t="s">
        <v>77</v>
      </c>
      <c r="AY1943" s="215" t="s">
        <v>144</v>
      </c>
    </row>
    <row r="1944" spans="1:51" s="14" customFormat="1" ht="11.25">
      <c r="B1944" s="205"/>
      <c r="C1944" s="206"/>
      <c r="D1944" s="196" t="s">
        <v>159</v>
      </c>
      <c r="E1944" s="207" t="s">
        <v>19</v>
      </c>
      <c r="F1944" s="208" t="s">
        <v>1046</v>
      </c>
      <c r="G1944" s="206"/>
      <c r="H1944" s="209">
        <v>7.43</v>
      </c>
      <c r="I1944" s="210"/>
      <c r="J1944" s="206"/>
      <c r="K1944" s="206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159</v>
      </c>
      <c r="AU1944" s="215" t="s">
        <v>87</v>
      </c>
      <c r="AV1944" s="14" t="s">
        <v>87</v>
      </c>
      <c r="AW1944" s="14" t="s">
        <v>37</v>
      </c>
      <c r="AX1944" s="14" t="s">
        <v>77</v>
      </c>
      <c r="AY1944" s="215" t="s">
        <v>144</v>
      </c>
    </row>
    <row r="1945" spans="1:51" s="14" customFormat="1" ht="11.25">
      <c r="B1945" s="205"/>
      <c r="C1945" s="206"/>
      <c r="D1945" s="196" t="s">
        <v>159</v>
      </c>
      <c r="E1945" s="207" t="s">
        <v>19</v>
      </c>
      <c r="F1945" s="208" t="s">
        <v>1047</v>
      </c>
      <c r="G1945" s="206"/>
      <c r="H1945" s="209">
        <v>6.52</v>
      </c>
      <c r="I1945" s="210"/>
      <c r="J1945" s="206"/>
      <c r="K1945" s="206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159</v>
      </c>
      <c r="AU1945" s="215" t="s">
        <v>87</v>
      </c>
      <c r="AV1945" s="14" t="s">
        <v>87</v>
      </c>
      <c r="AW1945" s="14" t="s">
        <v>37</v>
      </c>
      <c r="AX1945" s="14" t="s">
        <v>77</v>
      </c>
      <c r="AY1945" s="215" t="s">
        <v>144</v>
      </c>
    </row>
    <row r="1946" spans="1:51" s="14" customFormat="1" ht="11.25">
      <c r="B1946" s="205"/>
      <c r="C1946" s="206"/>
      <c r="D1946" s="196" t="s">
        <v>159</v>
      </c>
      <c r="E1946" s="207" t="s">
        <v>19</v>
      </c>
      <c r="F1946" s="208" t="s">
        <v>1048</v>
      </c>
      <c r="G1946" s="206"/>
      <c r="H1946" s="209">
        <v>7.73</v>
      </c>
      <c r="I1946" s="210"/>
      <c r="J1946" s="206"/>
      <c r="K1946" s="206"/>
      <c r="L1946" s="211"/>
      <c r="M1946" s="212"/>
      <c r="N1946" s="213"/>
      <c r="O1946" s="213"/>
      <c r="P1946" s="213"/>
      <c r="Q1946" s="213"/>
      <c r="R1946" s="213"/>
      <c r="S1946" s="213"/>
      <c r="T1946" s="214"/>
      <c r="AT1946" s="215" t="s">
        <v>159</v>
      </c>
      <c r="AU1946" s="215" t="s">
        <v>87</v>
      </c>
      <c r="AV1946" s="14" t="s">
        <v>87</v>
      </c>
      <c r="AW1946" s="14" t="s">
        <v>37</v>
      </c>
      <c r="AX1946" s="14" t="s">
        <v>77</v>
      </c>
      <c r="AY1946" s="215" t="s">
        <v>144</v>
      </c>
    </row>
    <row r="1947" spans="1:51" s="14" customFormat="1" ht="11.25">
      <c r="B1947" s="205"/>
      <c r="C1947" s="206"/>
      <c r="D1947" s="196" t="s">
        <v>159</v>
      </c>
      <c r="E1947" s="207" t="s">
        <v>19</v>
      </c>
      <c r="F1947" s="208" t="s">
        <v>1049</v>
      </c>
      <c r="G1947" s="206"/>
      <c r="H1947" s="209">
        <v>7.13</v>
      </c>
      <c r="I1947" s="210"/>
      <c r="J1947" s="206"/>
      <c r="K1947" s="206"/>
      <c r="L1947" s="211"/>
      <c r="M1947" s="212"/>
      <c r="N1947" s="213"/>
      <c r="O1947" s="213"/>
      <c r="P1947" s="213"/>
      <c r="Q1947" s="213"/>
      <c r="R1947" s="213"/>
      <c r="S1947" s="213"/>
      <c r="T1947" s="214"/>
      <c r="AT1947" s="215" t="s">
        <v>159</v>
      </c>
      <c r="AU1947" s="215" t="s">
        <v>87</v>
      </c>
      <c r="AV1947" s="14" t="s">
        <v>87</v>
      </c>
      <c r="AW1947" s="14" t="s">
        <v>37</v>
      </c>
      <c r="AX1947" s="14" t="s">
        <v>77</v>
      </c>
      <c r="AY1947" s="215" t="s">
        <v>144</v>
      </c>
    </row>
    <row r="1948" spans="1:51" s="14" customFormat="1" ht="11.25">
      <c r="B1948" s="205"/>
      <c r="C1948" s="206"/>
      <c r="D1948" s="196" t="s">
        <v>159</v>
      </c>
      <c r="E1948" s="207" t="s">
        <v>19</v>
      </c>
      <c r="F1948" s="208" t="s">
        <v>1050</v>
      </c>
      <c r="G1948" s="206"/>
      <c r="H1948" s="209">
        <v>7.13</v>
      </c>
      <c r="I1948" s="210"/>
      <c r="J1948" s="206"/>
      <c r="K1948" s="206"/>
      <c r="L1948" s="211"/>
      <c r="M1948" s="212"/>
      <c r="N1948" s="213"/>
      <c r="O1948" s="213"/>
      <c r="P1948" s="213"/>
      <c r="Q1948" s="213"/>
      <c r="R1948" s="213"/>
      <c r="S1948" s="213"/>
      <c r="T1948" s="214"/>
      <c r="AT1948" s="215" t="s">
        <v>159</v>
      </c>
      <c r="AU1948" s="215" t="s">
        <v>87</v>
      </c>
      <c r="AV1948" s="14" t="s">
        <v>87</v>
      </c>
      <c r="AW1948" s="14" t="s">
        <v>37</v>
      </c>
      <c r="AX1948" s="14" t="s">
        <v>77</v>
      </c>
      <c r="AY1948" s="215" t="s">
        <v>144</v>
      </c>
    </row>
    <row r="1949" spans="1:51" s="14" customFormat="1" ht="11.25">
      <c r="B1949" s="205"/>
      <c r="C1949" s="206"/>
      <c r="D1949" s="196" t="s">
        <v>159</v>
      </c>
      <c r="E1949" s="207" t="s">
        <v>19</v>
      </c>
      <c r="F1949" s="208" t="s">
        <v>1051</v>
      </c>
      <c r="G1949" s="206"/>
      <c r="H1949" s="209">
        <v>7.13</v>
      </c>
      <c r="I1949" s="210"/>
      <c r="J1949" s="206"/>
      <c r="K1949" s="206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159</v>
      </c>
      <c r="AU1949" s="215" t="s">
        <v>87</v>
      </c>
      <c r="AV1949" s="14" t="s">
        <v>87</v>
      </c>
      <c r="AW1949" s="14" t="s">
        <v>37</v>
      </c>
      <c r="AX1949" s="14" t="s">
        <v>77</v>
      </c>
      <c r="AY1949" s="215" t="s">
        <v>144</v>
      </c>
    </row>
    <row r="1950" spans="1:51" s="14" customFormat="1" ht="11.25">
      <c r="B1950" s="205"/>
      <c r="C1950" s="206"/>
      <c r="D1950" s="196" t="s">
        <v>159</v>
      </c>
      <c r="E1950" s="207" t="s">
        <v>19</v>
      </c>
      <c r="F1950" s="208" t="s">
        <v>1052</v>
      </c>
      <c r="G1950" s="206"/>
      <c r="H1950" s="209">
        <v>6.12</v>
      </c>
      <c r="I1950" s="210"/>
      <c r="J1950" s="206"/>
      <c r="K1950" s="206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159</v>
      </c>
      <c r="AU1950" s="215" t="s">
        <v>87</v>
      </c>
      <c r="AV1950" s="14" t="s">
        <v>87</v>
      </c>
      <c r="AW1950" s="14" t="s">
        <v>37</v>
      </c>
      <c r="AX1950" s="14" t="s">
        <v>77</v>
      </c>
      <c r="AY1950" s="215" t="s">
        <v>144</v>
      </c>
    </row>
    <row r="1951" spans="1:51" s="14" customFormat="1" ht="11.25">
      <c r="B1951" s="205"/>
      <c r="C1951" s="206"/>
      <c r="D1951" s="196" t="s">
        <v>159</v>
      </c>
      <c r="E1951" s="207" t="s">
        <v>19</v>
      </c>
      <c r="F1951" s="208" t="s">
        <v>1053</v>
      </c>
      <c r="G1951" s="206"/>
      <c r="H1951" s="209">
        <v>8.41</v>
      </c>
      <c r="I1951" s="210"/>
      <c r="J1951" s="206"/>
      <c r="K1951" s="206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159</v>
      </c>
      <c r="AU1951" s="215" t="s">
        <v>87</v>
      </c>
      <c r="AV1951" s="14" t="s">
        <v>87</v>
      </c>
      <c r="AW1951" s="14" t="s">
        <v>37</v>
      </c>
      <c r="AX1951" s="14" t="s">
        <v>77</v>
      </c>
      <c r="AY1951" s="215" t="s">
        <v>144</v>
      </c>
    </row>
    <row r="1952" spans="1:51" s="14" customFormat="1" ht="11.25">
      <c r="B1952" s="205"/>
      <c r="C1952" s="206"/>
      <c r="D1952" s="196" t="s">
        <v>159</v>
      </c>
      <c r="E1952" s="207" t="s">
        <v>19</v>
      </c>
      <c r="F1952" s="208" t="s">
        <v>1054</v>
      </c>
      <c r="G1952" s="206"/>
      <c r="H1952" s="209">
        <v>6.78</v>
      </c>
      <c r="I1952" s="210"/>
      <c r="J1952" s="206"/>
      <c r="K1952" s="206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159</v>
      </c>
      <c r="AU1952" s="215" t="s">
        <v>87</v>
      </c>
      <c r="AV1952" s="14" t="s">
        <v>87</v>
      </c>
      <c r="AW1952" s="14" t="s">
        <v>37</v>
      </c>
      <c r="AX1952" s="14" t="s">
        <v>77</v>
      </c>
      <c r="AY1952" s="215" t="s">
        <v>144</v>
      </c>
    </row>
    <row r="1953" spans="2:51" s="15" customFormat="1" ht="11.25">
      <c r="B1953" s="216"/>
      <c r="C1953" s="217"/>
      <c r="D1953" s="196" t="s">
        <v>159</v>
      </c>
      <c r="E1953" s="218" t="s">
        <v>19</v>
      </c>
      <c r="F1953" s="219" t="s">
        <v>165</v>
      </c>
      <c r="G1953" s="217"/>
      <c r="H1953" s="220">
        <v>71.570000000000007</v>
      </c>
      <c r="I1953" s="221"/>
      <c r="J1953" s="217"/>
      <c r="K1953" s="217"/>
      <c r="L1953" s="222"/>
      <c r="M1953" s="223"/>
      <c r="N1953" s="224"/>
      <c r="O1953" s="224"/>
      <c r="P1953" s="224"/>
      <c r="Q1953" s="224"/>
      <c r="R1953" s="224"/>
      <c r="S1953" s="224"/>
      <c r="T1953" s="225"/>
      <c r="AT1953" s="226" t="s">
        <v>159</v>
      </c>
      <c r="AU1953" s="226" t="s">
        <v>87</v>
      </c>
      <c r="AV1953" s="15" t="s">
        <v>155</v>
      </c>
      <c r="AW1953" s="15" t="s">
        <v>37</v>
      </c>
      <c r="AX1953" s="15" t="s">
        <v>77</v>
      </c>
      <c r="AY1953" s="226" t="s">
        <v>144</v>
      </c>
    </row>
    <row r="1954" spans="2:51" s="13" customFormat="1" ht="11.25">
      <c r="B1954" s="194"/>
      <c r="C1954" s="195"/>
      <c r="D1954" s="196" t="s">
        <v>159</v>
      </c>
      <c r="E1954" s="197" t="s">
        <v>19</v>
      </c>
      <c r="F1954" s="198" t="s">
        <v>187</v>
      </c>
      <c r="G1954" s="195"/>
      <c r="H1954" s="197" t="s">
        <v>19</v>
      </c>
      <c r="I1954" s="199"/>
      <c r="J1954" s="195"/>
      <c r="K1954" s="195"/>
      <c r="L1954" s="200"/>
      <c r="M1954" s="201"/>
      <c r="N1954" s="202"/>
      <c r="O1954" s="202"/>
      <c r="P1954" s="202"/>
      <c r="Q1954" s="202"/>
      <c r="R1954" s="202"/>
      <c r="S1954" s="202"/>
      <c r="T1954" s="203"/>
      <c r="AT1954" s="204" t="s">
        <v>159</v>
      </c>
      <c r="AU1954" s="204" t="s">
        <v>87</v>
      </c>
      <c r="AV1954" s="13" t="s">
        <v>85</v>
      </c>
      <c r="AW1954" s="13" t="s">
        <v>37</v>
      </c>
      <c r="AX1954" s="13" t="s">
        <v>77</v>
      </c>
      <c r="AY1954" s="204" t="s">
        <v>144</v>
      </c>
    </row>
    <row r="1955" spans="2:51" s="14" customFormat="1" ht="11.25">
      <c r="B1955" s="205"/>
      <c r="C1955" s="206"/>
      <c r="D1955" s="196" t="s">
        <v>159</v>
      </c>
      <c r="E1955" s="207" t="s">
        <v>19</v>
      </c>
      <c r="F1955" s="208" t="s">
        <v>1055</v>
      </c>
      <c r="G1955" s="206"/>
      <c r="H1955" s="209">
        <v>7.19</v>
      </c>
      <c r="I1955" s="210"/>
      <c r="J1955" s="206"/>
      <c r="K1955" s="206"/>
      <c r="L1955" s="211"/>
      <c r="M1955" s="212"/>
      <c r="N1955" s="213"/>
      <c r="O1955" s="213"/>
      <c r="P1955" s="213"/>
      <c r="Q1955" s="213"/>
      <c r="R1955" s="213"/>
      <c r="S1955" s="213"/>
      <c r="T1955" s="214"/>
      <c r="AT1955" s="215" t="s">
        <v>159</v>
      </c>
      <c r="AU1955" s="215" t="s">
        <v>87</v>
      </c>
      <c r="AV1955" s="14" t="s">
        <v>87</v>
      </c>
      <c r="AW1955" s="14" t="s">
        <v>37</v>
      </c>
      <c r="AX1955" s="14" t="s">
        <v>77</v>
      </c>
      <c r="AY1955" s="215" t="s">
        <v>144</v>
      </c>
    </row>
    <row r="1956" spans="2:51" s="14" customFormat="1" ht="11.25">
      <c r="B1956" s="205"/>
      <c r="C1956" s="206"/>
      <c r="D1956" s="196" t="s">
        <v>159</v>
      </c>
      <c r="E1956" s="207" t="s">
        <v>19</v>
      </c>
      <c r="F1956" s="208" t="s">
        <v>1056</v>
      </c>
      <c r="G1956" s="206"/>
      <c r="H1956" s="209">
        <v>7.43</v>
      </c>
      <c r="I1956" s="210"/>
      <c r="J1956" s="206"/>
      <c r="K1956" s="206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159</v>
      </c>
      <c r="AU1956" s="215" t="s">
        <v>87</v>
      </c>
      <c r="AV1956" s="14" t="s">
        <v>87</v>
      </c>
      <c r="AW1956" s="14" t="s">
        <v>37</v>
      </c>
      <c r="AX1956" s="14" t="s">
        <v>77</v>
      </c>
      <c r="AY1956" s="215" t="s">
        <v>144</v>
      </c>
    </row>
    <row r="1957" spans="2:51" s="14" customFormat="1" ht="11.25">
      <c r="B1957" s="205"/>
      <c r="C1957" s="206"/>
      <c r="D1957" s="196" t="s">
        <v>159</v>
      </c>
      <c r="E1957" s="207" t="s">
        <v>19</v>
      </c>
      <c r="F1957" s="208" t="s">
        <v>1057</v>
      </c>
      <c r="G1957" s="206"/>
      <c r="H1957" s="209">
        <v>6.52</v>
      </c>
      <c r="I1957" s="210"/>
      <c r="J1957" s="206"/>
      <c r="K1957" s="206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159</v>
      </c>
      <c r="AU1957" s="215" t="s">
        <v>87</v>
      </c>
      <c r="AV1957" s="14" t="s">
        <v>87</v>
      </c>
      <c r="AW1957" s="14" t="s">
        <v>37</v>
      </c>
      <c r="AX1957" s="14" t="s">
        <v>77</v>
      </c>
      <c r="AY1957" s="215" t="s">
        <v>144</v>
      </c>
    </row>
    <row r="1958" spans="2:51" s="14" customFormat="1" ht="11.25">
      <c r="B1958" s="205"/>
      <c r="C1958" s="206"/>
      <c r="D1958" s="196" t="s">
        <v>159</v>
      </c>
      <c r="E1958" s="207" t="s">
        <v>19</v>
      </c>
      <c r="F1958" s="208" t="s">
        <v>1058</v>
      </c>
      <c r="G1958" s="206"/>
      <c r="H1958" s="209">
        <v>7.73</v>
      </c>
      <c r="I1958" s="210"/>
      <c r="J1958" s="206"/>
      <c r="K1958" s="206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159</v>
      </c>
      <c r="AU1958" s="215" t="s">
        <v>87</v>
      </c>
      <c r="AV1958" s="14" t="s">
        <v>87</v>
      </c>
      <c r="AW1958" s="14" t="s">
        <v>37</v>
      </c>
      <c r="AX1958" s="14" t="s">
        <v>77</v>
      </c>
      <c r="AY1958" s="215" t="s">
        <v>144</v>
      </c>
    </row>
    <row r="1959" spans="2:51" s="14" customFormat="1" ht="11.25">
      <c r="B1959" s="205"/>
      <c r="C1959" s="206"/>
      <c r="D1959" s="196" t="s">
        <v>159</v>
      </c>
      <c r="E1959" s="207" t="s">
        <v>19</v>
      </c>
      <c r="F1959" s="208" t="s">
        <v>1059</v>
      </c>
      <c r="G1959" s="206"/>
      <c r="H1959" s="209">
        <v>7.13</v>
      </c>
      <c r="I1959" s="210"/>
      <c r="J1959" s="206"/>
      <c r="K1959" s="206"/>
      <c r="L1959" s="211"/>
      <c r="M1959" s="212"/>
      <c r="N1959" s="213"/>
      <c r="O1959" s="213"/>
      <c r="P1959" s="213"/>
      <c r="Q1959" s="213"/>
      <c r="R1959" s="213"/>
      <c r="S1959" s="213"/>
      <c r="T1959" s="214"/>
      <c r="AT1959" s="215" t="s">
        <v>159</v>
      </c>
      <c r="AU1959" s="215" t="s">
        <v>87</v>
      </c>
      <c r="AV1959" s="14" t="s">
        <v>87</v>
      </c>
      <c r="AW1959" s="14" t="s">
        <v>37</v>
      </c>
      <c r="AX1959" s="14" t="s">
        <v>77</v>
      </c>
      <c r="AY1959" s="215" t="s">
        <v>144</v>
      </c>
    </row>
    <row r="1960" spans="2:51" s="14" customFormat="1" ht="11.25">
      <c r="B1960" s="205"/>
      <c r="C1960" s="206"/>
      <c r="D1960" s="196" t="s">
        <v>159</v>
      </c>
      <c r="E1960" s="207" t="s">
        <v>19</v>
      </c>
      <c r="F1960" s="208" t="s">
        <v>1060</v>
      </c>
      <c r="G1960" s="206"/>
      <c r="H1960" s="209">
        <v>7.13</v>
      </c>
      <c r="I1960" s="210"/>
      <c r="J1960" s="206"/>
      <c r="K1960" s="206"/>
      <c r="L1960" s="211"/>
      <c r="M1960" s="212"/>
      <c r="N1960" s="213"/>
      <c r="O1960" s="213"/>
      <c r="P1960" s="213"/>
      <c r="Q1960" s="213"/>
      <c r="R1960" s="213"/>
      <c r="S1960" s="213"/>
      <c r="T1960" s="214"/>
      <c r="AT1960" s="215" t="s">
        <v>159</v>
      </c>
      <c r="AU1960" s="215" t="s">
        <v>87</v>
      </c>
      <c r="AV1960" s="14" t="s">
        <v>87</v>
      </c>
      <c r="AW1960" s="14" t="s">
        <v>37</v>
      </c>
      <c r="AX1960" s="14" t="s">
        <v>77</v>
      </c>
      <c r="AY1960" s="215" t="s">
        <v>144</v>
      </c>
    </row>
    <row r="1961" spans="2:51" s="14" customFormat="1" ht="11.25">
      <c r="B1961" s="205"/>
      <c r="C1961" s="206"/>
      <c r="D1961" s="196" t="s">
        <v>159</v>
      </c>
      <c r="E1961" s="207" t="s">
        <v>19</v>
      </c>
      <c r="F1961" s="208" t="s">
        <v>1061</v>
      </c>
      <c r="G1961" s="206"/>
      <c r="H1961" s="209">
        <v>7.13</v>
      </c>
      <c r="I1961" s="210"/>
      <c r="J1961" s="206"/>
      <c r="K1961" s="206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159</v>
      </c>
      <c r="AU1961" s="215" t="s">
        <v>87</v>
      </c>
      <c r="AV1961" s="14" t="s">
        <v>87</v>
      </c>
      <c r="AW1961" s="14" t="s">
        <v>37</v>
      </c>
      <c r="AX1961" s="14" t="s">
        <v>77</v>
      </c>
      <c r="AY1961" s="215" t="s">
        <v>144</v>
      </c>
    </row>
    <row r="1962" spans="2:51" s="14" customFormat="1" ht="11.25">
      <c r="B1962" s="205"/>
      <c r="C1962" s="206"/>
      <c r="D1962" s="196" t="s">
        <v>159</v>
      </c>
      <c r="E1962" s="207" t="s">
        <v>19</v>
      </c>
      <c r="F1962" s="208" t="s">
        <v>1062</v>
      </c>
      <c r="G1962" s="206"/>
      <c r="H1962" s="209">
        <v>6.12</v>
      </c>
      <c r="I1962" s="210"/>
      <c r="J1962" s="206"/>
      <c r="K1962" s="206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159</v>
      </c>
      <c r="AU1962" s="215" t="s">
        <v>87</v>
      </c>
      <c r="AV1962" s="14" t="s">
        <v>87</v>
      </c>
      <c r="AW1962" s="14" t="s">
        <v>37</v>
      </c>
      <c r="AX1962" s="14" t="s">
        <v>77</v>
      </c>
      <c r="AY1962" s="215" t="s">
        <v>144</v>
      </c>
    </row>
    <row r="1963" spans="2:51" s="14" customFormat="1" ht="11.25">
      <c r="B1963" s="205"/>
      <c r="C1963" s="206"/>
      <c r="D1963" s="196" t="s">
        <v>159</v>
      </c>
      <c r="E1963" s="207" t="s">
        <v>19</v>
      </c>
      <c r="F1963" s="208" t="s">
        <v>1063</v>
      </c>
      <c r="G1963" s="206"/>
      <c r="H1963" s="209">
        <v>8.41</v>
      </c>
      <c r="I1963" s="210"/>
      <c r="J1963" s="206"/>
      <c r="K1963" s="206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159</v>
      </c>
      <c r="AU1963" s="215" t="s">
        <v>87</v>
      </c>
      <c r="AV1963" s="14" t="s">
        <v>87</v>
      </c>
      <c r="AW1963" s="14" t="s">
        <v>37</v>
      </c>
      <c r="AX1963" s="14" t="s">
        <v>77</v>
      </c>
      <c r="AY1963" s="215" t="s">
        <v>144</v>
      </c>
    </row>
    <row r="1964" spans="2:51" s="14" customFormat="1" ht="11.25">
      <c r="B1964" s="205"/>
      <c r="C1964" s="206"/>
      <c r="D1964" s="196" t="s">
        <v>159</v>
      </c>
      <c r="E1964" s="207" t="s">
        <v>19</v>
      </c>
      <c r="F1964" s="208" t="s">
        <v>1064</v>
      </c>
      <c r="G1964" s="206"/>
      <c r="H1964" s="209">
        <v>6.78</v>
      </c>
      <c r="I1964" s="210"/>
      <c r="J1964" s="206"/>
      <c r="K1964" s="206"/>
      <c r="L1964" s="211"/>
      <c r="M1964" s="212"/>
      <c r="N1964" s="213"/>
      <c r="O1964" s="213"/>
      <c r="P1964" s="213"/>
      <c r="Q1964" s="213"/>
      <c r="R1964" s="213"/>
      <c r="S1964" s="213"/>
      <c r="T1964" s="214"/>
      <c r="AT1964" s="215" t="s">
        <v>159</v>
      </c>
      <c r="AU1964" s="215" t="s">
        <v>87</v>
      </c>
      <c r="AV1964" s="14" t="s">
        <v>87</v>
      </c>
      <c r="AW1964" s="14" t="s">
        <v>37</v>
      </c>
      <c r="AX1964" s="14" t="s">
        <v>77</v>
      </c>
      <c r="AY1964" s="215" t="s">
        <v>144</v>
      </c>
    </row>
    <row r="1965" spans="2:51" s="15" customFormat="1" ht="11.25">
      <c r="B1965" s="216"/>
      <c r="C1965" s="217"/>
      <c r="D1965" s="196" t="s">
        <v>159</v>
      </c>
      <c r="E1965" s="218" t="s">
        <v>19</v>
      </c>
      <c r="F1965" s="219" t="s">
        <v>165</v>
      </c>
      <c r="G1965" s="217"/>
      <c r="H1965" s="220">
        <v>71.570000000000007</v>
      </c>
      <c r="I1965" s="221"/>
      <c r="J1965" s="217"/>
      <c r="K1965" s="217"/>
      <c r="L1965" s="222"/>
      <c r="M1965" s="223"/>
      <c r="N1965" s="224"/>
      <c r="O1965" s="224"/>
      <c r="P1965" s="224"/>
      <c r="Q1965" s="224"/>
      <c r="R1965" s="224"/>
      <c r="S1965" s="224"/>
      <c r="T1965" s="225"/>
      <c r="AT1965" s="226" t="s">
        <v>159</v>
      </c>
      <c r="AU1965" s="226" t="s">
        <v>87</v>
      </c>
      <c r="AV1965" s="15" t="s">
        <v>155</v>
      </c>
      <c r="AW1965" s="15" t="s">
        <v>37</v>
      </c>
      <c r="AX1965" s="15" t="s">
        <v>77</v>
      </c>
      <c r="AY1965" s="226" t="s">
        <v>144</v>
      </c>
    </row>
    <row r="1966" spans="2:51" s="13" customFormat="1" ht="11.25">
      <c r="B1966" s="194"/>
      <c r="C1966" s="195"/>
      <c r="D1966" s="196" t="s">
        <v>159</v>
      </c>
      <c r="E1966" s="197" t="s">
        <v>19</v>
      </c>
      <c r="F1966" s="198" t="s">
        <v>208</v>
      </c>
      <c r="G1966" s="195"/>
      <c r="H1966" s="197" t="s">
        <v>19</v>
      </c>
      <c r="I1966" s="199"/>
      <c r="J1966" s="195"/>
      <c r="K1966" s="195"/>
      <c r="L1966" s="200"/>
      <c r="M1966" s="201"/>
      <c r="N1966" s="202"/>
      <c r="O1966" s="202"/>
      <c r="P1966" s="202"/>
      <c r="Q1966" s="202"/>
      <c r="R1966" s="202"/>
      <c r="S1966" s="202"/>
      <c r="T1966" s="203"/>
      <c r="AT1966" s="204" t="s">
        <v>159</v>
      </c>
      <c r="AU1966" s="204" t="s">
        <v>87</v>
      </c>
      <c r="AV1966" s="13" t="s">
        <v>85</v>
      </c>
      <c r="AW1966" s="13" t="s">
        <v>37</v>
      </c>
      <c r="AX1966" s="13" t="s">
        <v>77</v>
      </c>
      <c r="AY1966" s="204" t="s">
        <v>144</v>
      </c>
    </row>
    <row r="1967" spans="2:51" s="14" customFormat="1" ht="11.25">
      <c r="B1967" s="205"/>
      <c r="C1967" s="206"/>
      <c r="D1967" s="196" t="s">
        <v>159</v>
      </c>
      <c r="E1967" s="207" t="s">
        <v>19</v>
      </c>
      <c r="F1967" s="208" t="s">
        <v>1065</v>
      </c>
      <c r="G1967" s="206"/>
      <c r="H1967" s="209">
        <v>7.19</v>
      </c>
      <c r="I1967" s="210"/>
      <c r="J1967" s="206"/>
      <c r="K1967" s="206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159</v>
      </c>
      <c r="AU1967" s="215" t="s">
        <v>87</v>
      </c>
      <c r="AV1967" s="14" t="s">
        <v>87</v>
      </c>
      <c r="AW1967" s="14" t="s">
        <v>37</v>
      </c>
      <c r="AX1967" s="14" t="s">
        <v>77</v>
      </c>
      <c r="AY1967" s="215" t="s">
        <v>144</v>
      </c>
    </row>
    <row r="1968" spans="2:51" s="14" customFormat="1" ht="11.25">
      <c r="B1968" s="205"/>
      <c r="C1968" s="206"/>
      <c r="D1968" s="196" t="s">
        <v>159</v>
      </c>
      <c r="E1968" s="207" t="s">
        <v>19</v>
      </c>
      <c r="F1968" s="208" t="s">
        <v>1066</v>
      </c>
      <c r="G1968" s="206"/>
      <c r="H1968" s="209">
        <v>7.43</v>
      </c>
      <c r="I1968" s="210"/>
      <c r="J1968" s="206"/>
      <c r="K1968" s="206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159</v>
      </c>
      <c r="AU1968" s="215" t="s">
        <v>87</v>
      </c>
      <c r="AV1968" s="14" t="s">
        <v>87</v>
      </c>
      <c r="AW1968" s="14" t="s">
        <v>37</v>
      </c>
      <c r="AX1968" s="14" t="s">
        <v>77</v>
      </c>
      <c r="AY1968" s="215" t="s">
        <v>144</v>
      </c>
    </row>
    <row r="1969" spans="2:51" s="14" customFormat="1" ht="11.25">
      <c r="B1969" s="205"/>
      <c r="C1969" s="206"/>
      <c r="D1969" s="196" t="s">
        <v>159</v>
      </c>
      <c r="E1969" s="207" t="s">
        <v>19</v>
      </c>
      <c r="F1969" s="208" t="s">
        <v>1067</v>
      </c>
      <c r="G1969" s="206"/>
      <c r="H1969" s="209">
        <v>6.52</v>
      </c>
      <c r="I1969" s="210"/>
      <c r="J1969" s="206"/>
      <c r="K1969" s="206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159</v>
      </c>
      <c r="AU1969" s="215" t="s">
        <v>87</v>
      </c>
      <c r="AV1969" s="14" t="s">
        <v>87</v>
      </c>
      <c r="AW1969" s="14" t="s">
        <v>37</v>
      </c>
      <c r="AX1969" s="14" t="s">
        <v>77</v>
      </c>
      <c r="AY1969" s="215" t="s">
        <v>144</v>
      </c>
    </row>
    <row r="1970" spans="2:51" s="14" customFormat="1" ht="11.25">
      <c r="B1970" s="205"/>
      <c r="C1970" s="206"/>
      <c r="D1970" s="196" t="s">
        <v>159</v>
      </c>
      <c r="E1970" s="207" t="s">
        <v>19</v>
      </c>
      <c r="F1970" s="208" t="s">
        <v>1068</v>
      </c>
      <c r="G1970" s="206"/>
      <c r="H1970" s="209">
        <v>7.73</v>
      </c>
      <c r="I1970" s="210"/>
      <c r="J1970" s="206"/>
      <c r="K1970" s="206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159</v>
      </c>
      <c r="AU1970" s="215" t="s">
        <v>87</v>
      </c>
      <c r="AV1970" s="14" t="s">
        <v>87</v>
      </c>
      <c r="AW1970" s="14" t="s">
        <v>37</v>
      </c>
      <c r="AX1970" s="14" t="s">
        <v>77</v>
      </c>
      <c r="AY1970" s="215" t="s">
        <v>144</v>
      </c>
    </row>
    <row r="1971" spans="2:51" s="14" customFormat="1" ht="11.25">
      <c r="B1971" s="205"/>
      <c r="C1971" s="206"/>
      <c r="D1971" s="196" t="s">
        <v>159</v>
      </c>
      <c r="E1971" s="207" t="s">
        <v>19</v>
      </c>
      <c r="F1971" s="208" t="s">
        <v>1069</v>
      </c>
      <c r="G1971" s="206"/>
      <c r="H1971" s="209">
        <v>7.13</v>
      </c>
      <c r="I1971" s="210"/>
      <c r="J1971" s="206"/>
      <c r="K1971" s="206"/>
      <c r="L1971" s="211"/>
      <c r="M1971" s="212"/>
      <c r="N1971" s="213"/>
      <c r="O1971" s="213"/>
      <c r="P1971" s="213"/>
      <c r="Q1971" s="213"/>
      <c r="R1971" s="213"/>
      <c r="S1971" s="213"/>
      <c r="T1971" s="214"/>
      <c r="AT1971" s="215" t="s">
        <v>159</v>
      </c>
      <c r="AU1971" s="215" t="s">
        <v>87</v>
      </c>
      <c r="AV1971" s="14" t="s">
        <v>87</v>
      </c>
      <c r="AW1971" s="14" t="s">
        <v>37</v>
      </c>
      <c r="AX1971" s="14" t="s">
        <v>77</v>
      </c>
      <c r="AY1971" s="215" t="s">
        <v>144</v>
      </c>
    </row>
    <row r="1972" spans="2:51" s="14" customFormat="1" ht="11.25">
      <c r="B1972" s="205"/>
      <c r="C1972" s="206"/>
      <c r="D1972" s="196" t="s">
        <v>159</v>
      </c>
      <c r="E1972" s="207" t="s">
        <v>19</v>
      </c>
      <c r="F1972" s="208" t="s">
        <v>1070</v>
      </c>
      <c r="G1972" s="206"/>
      <c r="H1972" s="209">
        <v>7.13</v>
      </c>
      <c r="I1972" s="210"/>
      <c r="J1972" s="206"/>
      <c r="K1972" s="206"/>
      <c r="L1972" s="211"/>
      <c r="M1972" s="212"/>
      <c r="N1972" s="213"/>
      <c r="O1972" s="213"/>
      <c r="P1972" s="213"/>
      <c r="Q1972" s="213"/>
      <c r="R1972" s="213"/>
      <c r="S1972" s="213"/>
      <c r="T1972" s="214"/>
      <c r="AT1972" s="215" t="s">
        <v>159</v>
      </c>
      <c r="AU1972" s="215" t="s">
        <v>87</v>
      </c>
      <c r="AV1972" s="14" t="s">
        <v>87</v>
      </c>
      <c r="AW1972" s="14" t="s">
        <v>37</v>
      </c>
      <c r="AX1972" s="14" t="s">
        <v>77</v>
      </c>
      <c r="AY1972" s="215" t="s">
        <v>144</v>
      </c>
    </row>
    <row r="1973" spans="2:51" s="14" customFormat="1" ht="11.25">
      <c r="B1973" s="205"/>
      <c r="C1973" s="206"/>
      <c r="D1973" s="196" t="s">
        <v>159</v>
      </c>
      <c r="E1973" s="207" t="s">
        <v>19</v>
      </c>
      <c r="F1973" s="208" t="s">
        <v>1071</v>
      </c>
      <c r="G1973" s="206"/>
      <c r="H1973" s="209">
        <v>7.13</v>
      </c>
      <c r="I1973" s="210"/>
      <c r="J1973" s="206"/>
      <c r="K1973" s="206"/>
      <c r="L1973" s="211"/>
      <c r="M1973" s="212"/>
      <c r="N1973" s="213"/>
      <c r="O1973" s="213"/>
      <c r="P1973" s="213"/>
      <c r="Q1973" s="213"/>
      <c r="R1973" s="213"/>
      <c r="S1973" s="213"/>
      <c r="T1973" s="214"/>
      <c r="AT1973" s="215" t="s">
        <v>159</v>
      </c>
      <c r="AU1973" s="215" t="s">
        <v>87</v>
      </c>
      <c r="AV1973" s="14" t="s">
        <v>87</v>
      </c>
      <c r="AW1973" s="14" t="s">
        <v>37</v>
      </c>
      <c r="AX1973" s="14" t="s">
        <v>77</v>
      </c>
      <c r="AY1973" s="215" t="s">
        <v>144</v>
      </c>
    </row>
    <row r="1974" spans="2:51" s="14" customFormat="1" ht="11.25">
      <c r="B1974" s="205"/>
      <c r="C1974" s="206"/>
      <c r="D1974" s="196" t="s">
        <v>159</v>
      </c>
      <c r="E1974" s="207" t="s">
        <v>19</v>
      </c>
      <c r="F1974" s="208" t="s">
        <v>1072</v>
      </c>
      <c r="G1974" s="206"/>
      <c r="H1974" s="209">
        <v>6.12</v>
      </c>
      <c r="I1974" s="210"/>
      <c r="J1974" s="206"/>
      <c r="K1974" s="206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159</v>
      </c>
      <c r="AU1974" s="215" t="s">
        <v>87</v>
      </c>
      <c r="AV1974" s="14" t="s">
        <v>87</v>
      </c>
      <c r="AW1974" s="14" t="s">
        <v>37</v>
      </c>
      <c r="AX1974" s="14" t="s">
        <v>77</v>
      </c>
      <c r="AY1974" s="215" t="s">
        <v>144</v>
      </c>
    </row>
    <row r="1975" spans="2:51" s="14" customFormat="1" ht="11.25">
      <c r="B1975" s="205"/>
      <c r="C1975" s="206"/>
      <c r="D1975" s="196" t="s">
        <v>159</v>
      </c>
      <c r="E1975" s="207" t="s">
        <v>19</v>
      </c>
      <c r="F1975" s="208" t="s">
        <v>1073</v>
      </c>
      <c r="G1975" s="206"/>
      <c r="H1975" s="209">
        <v>8.41</v>
      </c>
      <c r="I1975" s="210"/>
      <c r="J1975" s="206"/>
      <c r="K1975" s="206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159</v>
      </c>
      <c r="AU1975" s="215" t="s">
        <v>87</v>
      </c>
      <c r="AV1975" s="14" t="s">
        <v>87</v>
      </c>
      <c r="AW1975" s="14" t="s">
        <v>37</v>
      </c>
      <c r="AX1975" s="14" t="s">
        <v>77</v>
      </c>
      <c r="AY1975" s="215" t="s">
        <v>144</v>
      </c>
    </row>
    <row r="1976" spans="2:51" s="14" customFormat="1" ht="11.25">
      <c r="B1976" s="205"/>
      <c r="C1976" s="206"/>
      <c r="D1976" s="196" t="s">
        <v>159</v>
      </c>
      <c r="E1976" s="207" t="s">
        <v>19</v>
      </c>
      <c r="F1976" s="208" t="s">
        <v>1074</v>
      </c>
      <c r="G1976" s="206"/>
      <c r="H1976" s="209">
        <v>6.78</v>
      </c>
      <c r="I1976" s="210"/>
      <c r="J1976" s="206"/>
      <c r="K1976" s="206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159</v>
      </c>
      <c r="AU1976" s="215" t="s">
        <v>87</v>
      </c>
      <c r="AV1976" s="14" t="s">
        <v>87</v>
      </c>
      <c r="AW1976" s="14" t="s">
        <v>37</v>
      </c>
      <c r="AX1976" s="14" t="s">
        <v>77</v>
      </c>
      <c r="AY1976" s="215" t="s">
        <v>144</v>
      </c>
    </row>
    <row r="1977" spans="2:51" s="15" customFormat="1" ht="11.25">
      <c r="B1977" s="216"/>
      <c r="C1977" s="217"/>
      <c r="D1977" s="196" t="s">
        <v>159</v>
      </c>
      <c r="E1977" s="218" t="s">
        <v>19</v>
      </c>
      <c r="F1977" s="219" t="s">
        <v>165</v>
      </c>
      <c r="G1977" s="217"/>
      <c r="H1977" s="220">
        <v>71.570000000000007</v>
      </c>
      <c r="I1977" s="221"/>
      <c r="J1977" s="217"/>
      <c r="K1977" s="217"/>
      <c r="L1977" s="222"/>
      <c r="M1977" s="223"/>
      <c r="N1977" s="224"/>
      <c r="O1977" s="224"/>
      <c r="P1977" s="224"/>
      <c r="Q1977" s="224"/>
      <c r="R1977" s="224"/>
      <c r="S1977" s="224"/>
      <c r="T1977" s="225"/>
      <c r="AT1977" s="226" t="s">
        <v>159</v>
      </c>
      <c r="AU1977" s="226" t="s">
        <v>87</v>
      </c>
      <c r="AV1977" s="15" t="s">
        <v>155</v>
      </c>
      <c r="AW1977" s="15" t="s">
        <v>37</v>
      </c>
      <c r="AX1977" s="15" t="s">
        <v>77</v>
      </c>
      <c r="AY1977" s="226" t="s">
        <v>144</v>
      </c>
    </row>
    <row r="1978" spans="2:51" s="13" customFormat="1" ht="11.25">
      <c r="B1978" s="194"/>
      <c r="C1978" s="195"/>
      <c r="D1978" s="196" t="s">
        <v>159</v>
      </c>
      <c r="E1978" s="197" t="s">
        <v>19</v>
      </c>
      <c r="F1978" s="198" t="s">
        <v>229</v>
      </c>
      <c r="G1978" s="195"/>
      <c r="H1978" s="197" t="s">
        <v>19</v>
      </c>
      <c r="I1978" s="199"/>
      <c r="J1978" s="195"/>
      <c r="K1978" s="195"/>
      <c r="L1978" s="200"/>
      <c r="M1978" s="201"/>
      <c r="N1978" s="202"/>
      <c r="O1978" s="202"/>
      <c r="P1978" s="202"/>
      <c r="Q1978" s="202"/>
      <c r="R1978" s="202"/>
      <c r="S1978" s="202"/>
      <c r="T1978" s="203"/>
      <c r="AT1978" s="204" t="s">
        <v>159</v>
      </c>
      <c r="AU1978" s="204" t="s">
        <v>87</v>
      </c>
      <c r="AV1978" s="13" t="s">
        <v>85</v>
      </c>
      <c r="AW1978" s="13" t="s">
        <v>37</v>
      </c>
      <c r="AX1978" s="13" t="s">
        <v>77</v>
      </c>
      <c r="AY1978" s="204" t="s">
        <v>144</v>
      </c>
    </row>
    <row r="1979" spans="2:51" s="14" customFormat="1" ht="11.25">
      <c r="B1979" s="205"/>
      <c r="C1979" s="206"/>
      <c r="D1979" s="196" t="s">
        <v>159</v>
      </c>
      <c r="E1979" s="207" t="s">
        <v>19</v>
      </c>
      <c r="F1979" s="208" t="s">
        <v>1075</v>
      </c>
      <c r="G1979" s="206"/>
      <c r="H1979" s="209">
        <v>6.76</v>
      </c>
      <c r="I1979" s="210"/>
      <c r="J1979" s="206"/>
      <c r="K1979" s="206"/>
      <c r="L1979" s="211"/>
      <c r="M1979" s="212"/>
      <c r="N1979" s="213"/>
      <c r="O1979" s="213"/>
      <c r="P1979" s="213"/>
      <c r="Q1979" s="213"/>
      <c r="R1979" s="213"/>
      <c r="S1979" s="213"/>
      <c r="T1979" s="214"/>
      <c r="AT1979" s="215" t="s">
        <v>159</v>
      </c>
      <c r="AU1979" s="215" t="s">
        <v>87</v>
      </c>
      <c r="AV1979" s="14" t="s">
        <v>87</v>
      </c>
      <c r="AW1979" s="14" t="s">
        <v>37</v>
      </c>
      <c r="AX1979" s="14" t="s">
        <v>77</v>
      </c>
      <c r="AY1979" s="215" t="s">
        <v>144</v>
      </c>
    </row>
    <row r="1980" spans="2:51" s="14" customFormat="1" ht="11.25">
      <c r="B1980" s="205"/>
      <c r="C1980" s="206"/>
      <c r="D1980" s="196" t="s">
        <v>159</v>
      </c>
      <c r="E1980" s="207" t="s">
        <v>19</v>
      </c>
      <c r="F1980" s="208" t="s">
        <v>1076</v>
      </c>
      <c r="G1980" s="206"/>
      <c r="H1980" s="209">
        <v>7.19</v>
      </c>
      <c r="I1980" s="210"/>
      <c r="J1980" s="206"/>
      <c r="K1980" s="206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159</v>
      </c>
      <c r="AU1980" s="215" t="s">
        <v>87</v>
      </c>
      <c r="AV1980" s="14" t="s">
        <v>87</v>
      </c>
      <c r="AW1980" s="14" t="s">
        <v>37</v>
      </c>
      <c r="AX1980" s="14" t="s">
        <v>77</v>
      </c>
      <c r="AY1980" s="215" t="s">
        <v>144</v>
      </c>
    </row>
    <row r="1981" spans="2:51" s="14" customFormat="1" ht="11.25">
      <c r="B1981" s="205"/>
      <c r="C1981" s="206"/>
      <c r="D1981" s="196" t="s">
        <v>159</v>
      </c>
      <c r="E1981" s="207" t="s">
        <v>19</v>
      </c>
      <c r="F1981" s="208" t="s">
        <v>1077</v>
      </c>
      <c r="G1981" s="206"/>
      <c r="H1981" s="209">
        <v>7.43</v>
      </c>
      <c r="I1981" s="210"/>
      <c r="J1981" s="206"/>
      <c r="K1981" s="206"/>
      <c r="L1981" s="211"/>
      <c r="M1981" s="212"/>
      <c r="N1981" s="213"/>
      <c r="O1981" s="213"/>
      <c r="P1981" s="213"/>
      <c r="Q1981" s="213"/>
      <c r="R1981" s="213"/>
      <c r="S1981" s="213"/>
      <c r="T1981" s="214"/>
      <c r="AT1981" s="215" t="s">
        <v>159</v>
      </c>
      <c r="AU1981" s="215" t="s">
        <v>87</v>
      </c>
      <c r="AV1981" s="14" t="s">
        <v>87</v>
      </c>
      <c r="AW1981" s="14" t="s">
        <v>37</v>
      </c>
      <c r="AX1981" s="14" t="s">
        <v>77</v>
      </c>
      <c r="AY1981" s="215" t="s">
        <v>144</v>
      </c>
    </row>
    <row r="1982" spans="2:51" s="14" customFormat="1" ht="11.25">
      <c r="B1982" s="205"/>
      <c r="C1982" s="206"/>
      <c r="D1982" s="196" t="s">
        <v>159</v>
      </c>
      <c r="E1982" s="207" t="s">
        <v>19</v>
      </c>
      <c r="F1982" s="208" t="s">
        <v>1078</v>
      </c>
      <c r="G1982" s="206"/>
      <c r="H1982" s="209">
        <v>6.52</v>
      </c>
      <c r="I1982" s="210"/>
      <c r="J1982" s="206"/>
      <c r="K1982" s="206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159</v>
      </c>
      <c r="AU1982" s="215" t="s">
        <v>87</v>
      </c>
      <c r="AV1982" s="14" t="s">
        <v>87</v>
      </c>
      <c r="AW1982" s="14" t="s">
        <v>37</v>
      </c>
      <c r="AX1982" s="14" t="s">
        <v>77</v>
      </c>
      <c r="AY1982" s="215" t="s">
        <v>144</v>
      </c>
    </row>
    <row r="1983" spans="2:51" s="14" customFormat="1" ht="11.25">
      <c r="B1983" s="205"/>
      <c r="C1983" s="206"/>
      <c r="D1983" s="196" t="s">
        <v>159</v>
      </c>
      <c r="E1983" s="207" t="s">
        <v>19</v>
      </c>
      <c r="F1983" s="208" t="s">
        <v>1079</v>
      </c>
      <c r="G1983" s="206"/>
      <c r="H1983" s="209">
        <v>7.73</v>
      </c>
      <c r="I1983" s="210"/>
      <c r="J1983" s="206"/>
      <c r="K1983" s="206"/>
      <c r="L1983" s="211"/>
      <c r="M1983" s="212"/>
      <c r="N1983" s="213"/>
      <c r="O1983" s="213"/>
      <c r="P1983" s="213"/>
      <c r="Q1983" s="213"/>
      <c r="R1983" s="213"/>
      <c r="S1983" s="213"/>
      <c r="T1983" s="214"/>
      <c r="AT1983" s="215" t="s">
        <v>159</v>
      </c>
      <c r="AU1983" s="215" t="s">
        <v>87</v>
      </c>
      <c r="AV1983" s="14" t="s">
        <v>87</v>
      </c>
      <c r="AW1983" s="14" t="s">
        <v>37</v>
      </c>
      <c r="AX1983" s="14" t="s">
        <v>77</v>
      </c>
      <c r="AY1983" s="215" t="s">
        <v>144</v>
      </c>
    </row>
    <row r="1984" spans="2:51" s="14" customFormat="1" ht="11.25">
      <c r="B1984" s="205"/>
      <c r="C1984" s="206"/>
      <c r="D1984" s="196" t="s">
        <v>159</v>
      </c>
      <c r="E1984" s="207" t="s">
        <v>19</v>
      </c>
      <c r="F1984" s="208" t="s">
        <v>1080</v>
      </c>
      <c r="G1984" s="206"/>
      <c r="H1984" s="209">
        <v>7.13</v>
      </c>
      <c r="I1984" s="210"/>
      <c r="J1984" s="206"/>
      <c r="K1984" s="206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159</v>
      </c>
      <c r="AU1984" s="215" t="s">
        <v>87</v>
      </c>
      <c r="AV1984" s="14" t="s">
        <v>87</v>
      </c>
      <c r="AW1984" s="14" t="s">
        <v>37</v>
      </c>
      <c r="AX1984" s="14" t="s">
        <v>77</v>
      </c>
      <c r="AY1984" s="215" t="s">
        <v>144</v>
      </c>
    </row>
    <row r="1985" spans="2:51" s="14" customFormat="1" ht="11.25">
      <c r="B1985" s="205"/>
      <c r="C1985" s="206"/>
      <c r="D1985" s="196" t="s">
        <v>159</v>
      </c>
      <c r="E1985" s="207" t="s">
        <v>19</v>
      </c>
      <c r="F1985" s="208" t="s">
        <v>1081</v>
      </c>
      <c r="G1985" s="206"/>
      <c r="H1985" s="209">
        <v>7.13</v>
      </c>
      <c r="I1985" s="210"/>
      <c r="J1985" s="206"/>
      <c r="K1985" s="206"/>
      <c r="L1985" s="211"/>
      <c r="M1985" s="212"/>
      <c r="N1985" s="213"/>
      <c r="O1985" s="213"/>
      <c r="P1985" s="213"/>
      <c r="Q1985" s="213"/>
      <c r="R1985" s="213"/>
      <c r="S1985" s="213"/>
      <c r="T1985" s="214"/>
      <c r="AT1985" s="215" t="s">
        <v>159</v>
      </c>
      <c r="AU1985" s="215" t="s">
        <v>87</v>
      </c>
      <c r="AV1985" s="14" t="s">
        <v>87</v>
      </c>
      <c r="AW1985" s="14" t="s">
        <v>37</v>
      </c>
      <c r="AX1985" s="14" t="s">
        <v>77</v>
      </c>
      <c r="AY1985" s="215" t="s">
        <v>144</v>
      </c>
    </row>
    <row r="1986" spans="2:51" s="14" customFormat="1" ht="11.25">
      <c r="B1986" s="205"/>
      <c r="C1986" s="206"/>
      <c r="D1986" s="196" t="s">
        <v>159</v>
      </c>
      <c r="E1986" s="207" t="s">
        <v>19</v>
      </c>
      <c r="F1986" s="208" t="s">
        <v>1082</v>
      </c>
      <c r="G1986" s="206"/>
      <c r="H1986" s="209">
        <v>7.13</v>
      </c>
      <c r="I1986" s="210"/>
      <c r="J1986" s="206"/>
      <c r="K1986" s="206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159</v>
      </c>
      <c r="AU1986" s="215" t="s">
        <v>87</v>
      </c>
      <c r="AV1986" s="14" t="s">
        <v>87</v>
      </c>
      <c r="AW1986" s="14" t="s">
        <v>37</v>
      </c>
      <c r="AX1986" s="14" t="s">
        <v>77</v>
      </c>
      <c r="AY1986" s="215" t="s">
        <v>144</v>
      </c>
    </row>
    <row r="1987" spans="2:51" s="14" customFormat="1" ht="11.25">
      <c r="B1987" s="205"/>
      <c r="C1987" s="206"/>
      <c r="D1987" s="196" t="s">
        <v>159</v>
      </c>
      <c r="E1987" s="207" t="s">
        <v>19</v>
      </c>
      <c r="F1987" s="208" t="s">
        <v>1083</v>
      </c>
      <c r="G1987" s="206"/>
      <c r="H1987" s="209">
        <v>6.12</v>
      </c>
      <c r="I1987" s="210"/>
      <c r="J1987" s="206"/>
      <c r="K1987" s="206"/>
      <c r="L1987" s="211"/>
      <c r="M1987" s="212"/>
      <c r="N1987" s="213"/>
      <c r="O1987" s="213"/>
      <c r="P1987" s="213"/>
      <c r="Q1987" s="213"/>
      <c r="R1987" s="213"/>
      <c r="S1987" s="213"/>
      <c r="T1987" s="214"/>
      <c r="AT1987" s="215" t="s">
        <v>159</v>
      </c>
      <c r="AU1987" s="215" t="s">
        <v>87</v>
      </c>
      <c r="AV1987" s="14" t="s">
        <v>87</v>
      </c>
      <c r="AW1987" s="14" t="s">
        <v>37</v>
      </c>
      <c r="AX1987" s="14" t="s">
        <v>77</v>
      </c>
      <c r="AY1987" s="215" t="s">
        <v>144</v>
      </c>
    </row>
    <row r="1988" spans="2:51" s="14" customFormat="1" ht="11.25">
      <c r="B1988" s="205"/>
      <c r="C1988" s="206"/>
      <c r="D1988" s="196" t="s">
        <v>159</v>
      </c>
      <c r="E1988" s="207" t="s">
        <v>19</v>
      </c>
      <c r="F1988" s="208" t="s">
        <v>1084</v>
      </c>
      <c r="G1988" s="206"/>
      <c r="H1988" s="209">
        <v>8.41</v>
      </c>
      <c r="I1988" s="210"/>
      <c r="J1988" s="206"/>
      <c r="K1988" s="206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159</v>
      </c>
      <c r="AU1988" s="215" t="s">
        <v>87</v>
      </c>
      <c r="AV1988" s="14" t="s">
        <v>87</v>
      </c>
      <c r="AW1988" s="14" t="s">
        <v>37</v>
      </c>
      <c r="AX1988" s="14" t="s">
        <v>77</v>
      </c>
      <c r="AY1988" s="215" t="s">
        <v>144</v>
      </c>
    </row>
    <row r="1989" spans="2:51" s="14" customFormat="1" ht="11.25">
      <c r="B1989" s="205"/>
      <c r="C1989" s="206"/>
      <c r="D1989" s="196" t="s">
        <v>159</v>
      </c>
      <c r="E1989" s="207" t="s">
        <v>19</v>
      </c>
      <c r="F1989" s="208" t="s">
        <v>1085</v>
      </c>
      <c r="G1989" s="206"/>
      <c r="H1989" s="209">
        <v>6.78</v>
      </c>
      <c r="I1989" s="210"/>
      <c r="J1989" s="206"/>
      <c r="K1989" s="206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159</v>
      </c>
      <c r="AU1989" s="215" t="s">
        <v>87</v>
      </c>
      <c r="AV1989" s="14" t="s">
        <v>87</v>
      </c>
      <c r="AW1989" s="14" t="s">
        <v>37</v>
      </c>
      <c r="AX1989" s="14" t="s">
        <v>77</v>
      </c>
      <c r="AY1989" s="215" t="s">
        <v>144</v>
      </c>
    </row>
    <row r="1990" spans="2:51" s="15" customFormat="1" ht="11.25">
      <c r="B1990" s="216"/>
      <c r="C1990" s="217"/>
      <c r="D1990" s="196" t="s">
        <v>159</v>
      </c>
      <c r="E1990" s="218" t="s">
        <v>19</v>
      </c>
      <c r="F1990" s="219" t="s">
        <v>165</v>
      </c>
      <c r="G1990" s="217"/>
      <c r="H1990" s="220">
        <v>78.33</v>
      </c>
      <c r="I1990" s="221"/>
      <c r="J1990" s="217"/>
      <c r="K1990" s="217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159</v>
      </c>
      <c r="AU1990" s="226" t="s">
        <v>87</v>
      </c>
      <c r="AV1990" s="15" t="s">
        <v>155</v>
      </c>
      <c r="AW1990" s="15" t="s">
        <v>37</v>
      </c>
      <c r="AX1990" s="15" t="s">
        <v>77</v>
      </c>
      <c r="AY1990" s="226" t="s">
        <v>144</v>
      </c>
    </row>
    <row r="1991" spans="2:51" s="13" customFormat="1" ht="11.25">
      <c r="B1991" s="194"/>
      <c r="C1991" s="195"/>
      <c r="D1991" s="196" t="s">
        <v>159</v>
      </c>
      <c r="E1991" s="197" t="s">
        <v>19</v>
      </c>
      <c r="F1991" s="198" t="s">
        <v>252</v>
      </c>
      <c r="G1991" s="195"/>
      <c r="H1991" s="197" t="s">
        <v>19</v>
      </c>
      <c r="I1991" s="199"/>
      <c r="J1991" s="195"/>
      <c r="K1991" s="195"/>
      <c r="L1991" s="200"/>
      <c r="M1991" s="201"/>
      <c r="N1991" s="202"/>
      <c r="O1991" s="202"/>
      <c r="P1991" s="202"/>
      <c r="Q1991" s="202"/>
      <c r="R1991" s="202"/>
      <c r="S1991" s="202"/>
      <c r="T1991" s="203"/>
      <c r="AT1991" s="204" t="s">
        <v>159</v>
      </c>
      <c r="AU1991" s="204" t="s">
        <v>87</v>
      </c>
      <c r="AV1991" s="13" t="s">
        <v>85</v>
      </c>
      <c r="AW1991" s="13" t="s">
        <v>37</v>
      </c>
      <c r="AX1991" s="13" t="s">
        <v>77</v>
      </c>
      <c r="AY1991" s="204" t="s">
        <v>144</v>
      </c>
    </row>
    <row r="1992" spans="2:51" s="14" customFormat="1" ht="11.25">
      <c r="B1992" s="205"/>
      <c r="C1992" s="206"/>
      <c r="D1992" s="196" t="s">
        <v>159</v>
      </c>
      <c r="E1992" s="207" t="s">
        <v>19</v>
      </c>
      <c r="F1992" s="208" t="s">
        <v>1086</v>
      </c>
      <c r="G1992" s="206"/>
      <c r="H1992" s="209">
        <v>6.76</v>
      </c>
      <c r="I1992" s="210"/>
      <c r="J1992" s="206"/>
      <c r="K1992" s="206"/>
      <c r="L1992" s="211"/>
      <c r="M1992" s="212"/>
      <c r="N1992" s="213"/>
      <c r="O1992" s="213"/>
      <c r="P1992" s="213"/>
      <c r="Q1992" s="213"/>
      <c r="R1992" s="213"/>
      <c r="S1992" s="213"/>
      <c r="T1992" s="214"/>
      <c r="AT1992" s="215" t="s">
        <v>159</v>
      </c>
      <c r="AU1992" s="215" t="s">
        <v>87</v>
      </c>
      <c r="AV1992" s="14" t="s">
        <v>87</v>
      </c>
      <c r="AW1992" s="14" t="s">
        <v>37</v>
      </c>
      <c r="AX1992" s="14" t="s">
        <v>77</v>
      </c>
      <c r="AY1992" s="215" t="s">
        <v>144</v>
      </c>
    </row>
    <row r="1993" spans="2:51" s="14" customFormat="1" ht="11.25">
      <c r="B1993" s="205"/>
      <c r="C1993" s="206"/>
      <c r="D1993" s="196" t="s">
        <v>159</v>
      </c>
      <c r="E1993" s="207" t="s">
        <v>19</v>
      </c>
      <c r="F1993" s="208" t="s">
        <v>1087</v>
      </c>
      <c r="G1993" s="206"/>
      <c r="H1993" s="209">
        <v>7.19</v>
      </c>
      <c r="I1993" s="210"/>
      <c r="J1993" s="206"/>
      <c r="K1993" s="206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159</v>
      </c>
      <c r="AU1993" s="215" t="s">
        <v>87</v>
      </c>
      <c r="AV1993" s="14" t="s">
        <v>87</v>
      </c>
      <c r="AW1993" s="14" t="s">
        <v>37</v>
      </c>
      <c r="AX1993" s="14" t="s">
        <v>77</v>
      </c>
      <c r="AY1993" s="215" t="s">
        <v>144</v>
      </c>
    </row>
    <row r="1994" spans="2:51" s="14" customFormat="1" ht="11.25">
      <c r="B1994" s="205"/>
      <c r="C1994" s="206"/>
      <c r="D1994" s="196" t="s">
        <v>159</v>
      </c>
      <c r="E1994" s="207" t="s">
        <v>19</v>
      </c>
      <c r="F1994" s="208" t="s">
        <v>1088</v>
      </c>
      <c r="G1994" s="206"/>
      <c r="H1994" s="209">
        <v>7.43</v>
      </c>
      <c r="I1994" s="210"/>
      <c r="J1994" s="206"/>
      <c r="K1994" s="206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159</v>
      </c>
      <c r="AU1994" s="215" t="s">
        <v>87</v>
      </c>
      <c r="AV1994" s="14" t="s">
        <v>87</v>
      </c>
      <c r="AW1994" s="14" t="s">
        <v>37</v>
      </c>
      <c r="AX1994" s="14" t="s">
        <v>77</v>
      </c>
      <c r="AY1994" s="215" t="s">
        <v>144</v>
      </c>
    </row>
    <row r="1995" spans="2:51" s="14" customFormat="1" ht="11.25">
      <c r="B1995" s="205"/>
      <c r="C1995" s="206"/>
      <c r="D1995" s="196" t="s">
        <v>159</v>
      </c>
      <c r="E1995" s="207" t="s">
        <v>19</v>
      </c>
      <c r="F1995" s="208" t="s">
        <v>1089</v>
      </c>
      <c r="G1995" s="206"/>
      <c r="H1995" s="209">
        <v>6.52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159</v>
      </c>
      <c r="AU1995" s="215" t="s">
        <v>87</v>
      </c>
      <c r="AV1995" s="14" t="s">
        <v>87</v>
      </c>
      <c r="AW1995" s="14" t="s">
        <v>37</v>
      </c>
      <c r="AX1995" s="14" t="s">
        <v>77</v>
      </c>
      <c r="AY1995" s="215" t="s">
        <v>144</v>
      </c>
    </row>
    <row r="1996" spans="2:51" s="14" customFormat="1" ht="11.25">
      <c r="B1996" s="205"/>
      <c r="C1996" s="206"/>
      <c r="D1996" s="196" t="s">
        <v>159</v>
      </c>
      <c r="E1996" s="207" t="s">
        <v>19</v>
      </c>
      <c r="F1996" s="208" t="s">
        <v>1090</v>
      </c>
      <c r="G1996" s="206"/>
      <c r="H1996" s="209">
        <v>7.73</v>
      </c>
      <c r="I1996" s="210"/>
      <c r="J1996" s="206"/>
      <c r="K1996" s="206"/>
      <c r="L1996" s="211"/>
      <c r="M1996" s="212"/>
      <c r="N1996" s="213"/>
      <c r="O1996" s="213"/>
      <c r="P1996" s="213"/>
      <c r="Q1996" s="213"/>
      <c r="R1996" s="213"/>
      <c r="S1996" s="213"/>
      <c r="T1996" s="214"/>
      <c r="AT1996" s="215" t="s">
        <v>159</v>
      </c>
      <c r="AU1996" s="215" t="s">
        <v>87</v>
      </c>
      <c r="AV1996" s="14" t="s">
        <v>87</v>
      </c>
      <c r="AW1996" s="14" t="s">
        <v>37</v>
      </c>
      <c r="AX1996" s="14" t="s">
        <v>77</v>
      </c>
      <c r="AY1996" s="215" t="s">
        <v>144</v>
      </c>
    </row>
    <row r="1997" spans="2:51" s="14" customFormat="1" ht="11.25">
      <c r="B1997" s="205"/>
      <c r="C1997" s="206"/>
      <c r="D1997" s="196" t="s">
        <v>159</v>
      </c>
      <c r="E1997" s="207" t="s">
        <v>19</v>
      </c>
      <c r="F1997" s="208" t="s">
        <v>1091</v>
      </c>
      <c r="G1997" s="206"/>
      <c r="H1997" s="209">
        <v>7.13</v>
      </c>
      <c r="I1997" s="210"/>
      <c r="J1997" s="206"/>
      <c r="K1997" s="206"/>
      <c r="L1997" s="211"/>
      <c r="M1997" s="212"/>
      <c r="N1997" s="213"/>
      <c r="O1997" s="213"/>
      <c r="P1997" s="213"/>
      <c r="Q1997" s="213"/>
      <c r="R1997" s="213"/>
      <c r="S1997" s="213"/>
      <c r="T1997" s="214"/>
      <c r="AT1997" s="215" t="s">
        <v>159</v>
      </c>
      <c r="AU1997" s="215" t="s">
        <v>87</v>
      </c>
      <c r="AV1997" s="14" t="s">
        <v>87</v>
      </c>
      <c r="AW1997" s="14" t="s">
        <v>37</v>
      </c>
      <c r="AX1997" s="14" t="s">
        <v>77</v>
      </c>
      <c r="AY1997" s="215" t="s">
        <v>144</v>
      </c>
    </row>
    <row r="1998" spans="2:51" s="14" customFormat="1" ht="11.25">
      <c r="B1998" s="205"/>
      <c r="C1998" s="206"/>
      <c r="D1998" s="196" t="s">
        <v>159</v>
      </c>
      <c r="E1998" s="207" t="s">
        <v>19</v>
      </c>
      <c r="F1998" s="208" t="s">
        <v>1092</v>
      </c>
      <c r="G1998" s="206"/>
      <c r="H1998" s="209">
        <v>7.13</v>
      </c>
      <c r="I1998" s="210"/>
      <c r="J1998" s="206"/>
      <c r="K1998" s="206"/>
      <c r="L1998" s="211"/>
      <c r="M1998" s="212"/>
      <c r="N1998" s="213"/>
      <c r="O1998" s="213"/>
      <c r="P1998" s="213"/>
      <c r="Q1998" s="213"/>
      <c r="R1998" s="213"/>
      <c r="S1998" s="213"/>
      <c r="T1998" s="214"/>
      <c r="AT1998" s="215" t="s">
        <v>159</v>
      </c>
      <c r="AU1998" s="215" t="s">
        <v>87</v>
      </c>
      <c r="AV1998" s="14" t="s">
        <v>87</v>
      </c>
      <c r="AW1998" s="14" t="s">
        <v>37</v>
      </c>
      <c r="AX1998" s="14" t="s">
        <v>77</v>
      </c>
      <c r="AY1998" s="215" t="s">
        <v>144</v>
      </c>
    </row>
    <row r="1999" spans="2:51" s="14" customFormat="1" ht="11.25">
      <c r="B1999" s="205"/>
      <c r="C1999" s="206"/>
      <c r="D1999" s="196" t="s">
        <v>159</v>
      </c>
      <c r="E1999" s="207" t="s">
        <v>19</v>
      </c>
      <c r="F1999" s="208" t="s">
        <v>1093</v>
      </c>
      <c r="G1999" s="206"/>
      <c r="H1999" s="209">
        <v>7.13</v>
      </c>
      <c r="I1999" s="210"/>
      <c r="J1999" s="206"/>
      <c r="K1999" s="206"/>
      <c r="L1999" s="211"/>
      <c r="M1999" s="212"/>
      <c r="N1999" s="213"/>
      <c r="O1999" s="213"/>
      <c r="P1999" s="213"/>
      <c r="Q1999" s="213"/>
      <c r="R1999" s="213"/>
      <c r="S1999" s="213"/>
      <c r="T1999" s="214"/>
      <c r="AT1999" s="215" t="s">
        <v>159</v>
      </c>
      <c r="AU1999" s="215" t="s">
        <v>87</v>
      </c>
      <c r="AV1999" s="14" t="s">
        <v>87</v>
      </c>
      <c r="AW1999" s="14" t="s">
        <v>37</v>
      </c>
      <c r="AX1999" s="14" t="s">
        <v>77</v>
      </c>
      <c r="AY1999" s="215" t="s">
        <v>144</v>
      </c>
    </row>
    <row r="2000" spans="2:51" s="14" customFormat="1" ht="11.25">
      <c r="B2000" s="205"/>
      <c r="C2000" s="206"/>
      <c r="D2000" s="196" t="s">
        <v>159</v>
      </c>
      <c r="E2000" s="207" t="s">
        <v>19</v>
      </c>
      <c r="F2000" s="208" t="s">
        <v>1094</v>
      </c>
      <c r="G2000" s="206"/>
      <c r="H2000" s="209">
        <v>6.12</v>
      </c>
      <c r="I2000" s="210"/>
      <c r="J2000" s="206"/>
      <c r="K2000" s="206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159</v>
      </c>
      <c r="AU2000" s="215" t="s">
        <v>87</v>
      </c>
      <c r="AV2000" s="14" t="s">
        <v>87</v>
      </c>
      <c r="AW2000" s="14" t="s">
        <v>37</v>
      </c>
      <c r="AX2000" s="14" t="s">
        <v>77</v>
      </c>
      <c r="AY2000" s="215" t="s">
        <v>144</v>
      </c>
    </row>
    <row r="2001" spans="1:65" s="14" customFormat="1" ht="11.25">
      <c r="B2001" s="205"/>
      <c r="C2001" s="206"/>
      <c r="D2001" s="196" t="s">
        <v>159</v>
      </c>
      <c r="E2001" s="207" t="s">
        <v>19</v>
      </c>
      <c r="F2001" s="208" t="s">
        <v>1095</v>
      </c>
      <c r="G2001" s="206"/>
      <c r="H2001" s="209">
        <v>8.41</v>
      </c>
      <c r="I2001" s="210"/>
      <c r="J2001" s="206"/>
      <c r="K2001" s="206"/>
      <c r="L2001" s="211"/>
      <c r="M2001" s="212"/>
      <c r="N2001" s="213"/>
      <c r="O2001" s="213"/>
      <c r="P2001" s="213"/>
      <c r="Q2001" s="213"/>
      <c r="R2001" s="213"/>
      <c r="S2001" s="213"/>
      <c r="T2001" s="214"/>
      <c r="AT2001" s="215" t="s">
        <v>159</v>
      </c>
      <c r="AU2001" s="215" t="s">
        <v>87</v>
      </c>
      <c r="AV2001" s="14" t="s">
        <v>87</v>
      </c>
      <c r="AW2001" s="14" t="s">
        <v>37</v>
      </c>
      <c r="AX2001" s="14" t="s">
        <v>77</v>
      </c>
      <c r="AY2001" s="215" t="s">
        <v>144</v>
      </c>
    </row>
    <row r="2002" spans="1:65" s="14" customFormat="1" ht="11.25">
      <c r="B2002" s="205"/>
      <c r="C2002" s="206"/>
      <c r="D2002" s="196" t="s">
        <v>159</v>
      </c>
      <c r="E2002" s="207" t="s">
        <v>19</v>
      </c>
      <c r="F2002" s="208" t="s">
        <v>1096</v>
      </c>
      <c r="G2002" s="206"/>
      <c r="H2002" s="209">
        <v>6.78</v>
      </c>
      <c r="I2002" s="210"/>
      <c r="J2002" s="206"/>
      <c r="K2002" s="206"/>
      <c r="L2002" s="211"/>
      <c r="M2002" s="212"/>
      <c r="N2002" s="213"/>
      <c r="O2002" s="213"/>
      <c r="P2002" s="213"/>
      <c r="Q2002" s="213"/>
      <c r="R2002" s="213"/>
      <c r="S2002" s="213"/>
      <c r="T2002" s="214"/>
      <c r="AT2002" s="215" t="s">
        <v>159</v>
      </c>
      <c r="AU2002" s="215" t="s">
        <v>87</v>
      </c>
      <c r="AV2002" s="14" t="s">
        <v>87</v>
      </c>
      <c r="AW2002" s="14" t="s">
        <v>37</v>
      </c>
      <c r="AX2002" s="14" t="s">
        <v>77</v>
      </c>
      <c r="AY2002" s="215" t="s">
        <v>144</v>
      </c>
    </row>
    <row r="2003" spans="1:65" s="15" customFormat="1" ht="11.25">
      <c r="B2003" s="216"/>
      <c r="C2003" s="217"/>
      <c r="D2003" s="196" t="s">
        <v>159</v>
      </c>
      <c r="E2003" s="218" t="s">
        <v>19</v>
      </c>
      <c r="F2003" s="219" t="s">
        <v>165</v>
      </c>
      <c r="G2003" s="217"/>
      <c r="H2003" s="220">
        <v>78.33</v>
      </c>
      <c r="I2003" s="221"/>
      <c r="J2003" s="217"/>
      <c r="K2003" s="217"/>
      <c r="L2003" s="222"/>
      <c r="M2003" s="223"/>
      <c r="N2003" s="224"/>
      <c r="O2003" s="224"/>
      <c r="P2003" s="224"/>
      <c r="Q2003" s="224"/>
      <c r="R2003" s="224"/>
      <c r="S2003" s="224"/>
      <c r="T2003" s="225"/>
      <c r="AT2003" s="226" t="s">
        <v>159</v>
      </c>
      <c r="AU2003" s="226" t="s">
        <v>87</v>
      </c>
      <c r="AV2003" s="15" t="s">
        <v>155</v>
      </c>
      <c r="AW2003" s="15" t="s">
        <v>37</v>
      </c>
      <c r="AX2003" s="15" t="s">
        <v>77</v>
      </c>
      <c r="AY2003" s="226" t="s">
        <v>144</v>
      </c>
    </row>
    <row r="2004" spans="1:65" s="16" customFormat="1" ht="11.25">
      <c r="B2004" s="227"/>
      <c r="C2004" s="228"/>
      <c r="D2004" s="196" t="s">
        <v>159</v>
      </c>
      <c r="E2004" s="229" t="s">
        <v>19</v>
      </c>
      <c r="F2004" s="230" t="s">
        <v>275</v>
      </c>
      <c r="G2004" s="228"/>
      <c r="H2004" s="231">
        <v>387.21</v>
      </c>
      <c r="I2004" s="232"/>
      <c r="J2004" s="228"/>
      <c r="K2004" s="228"/>
      <c r="L2004" s="233"/>
      <c r="M2004" s="234"/>
      <c r="N2004" s="235"/>
      <c r="O2004" s="235"/>
      <c r="P2004" s="235"/>
      <c r="Q2004" s="235"/>
      <c r="R2004" s="235"/>
      <c r="S2004" s="235"/>
      <c r="T2004" s="236"/>
      <c r="AT2004" s="237" t="s">
        <v>159</v>
      </c>
      <c r="AU2004" s="237" t="s">
        <v>87</v>
      </c>
      <c r="AV2004" s="16" t="s">
        <v>154</v>
      </c>
      <c r="AW2004" s="16" t="s">
        <v>37</v>
      </c>
      <c r="AX2004" s="16" t="s">
        <v>85</v>
      </c>
      <c r="AY2004" s="237" t="s">
        <v>144</v>
      </c>
    </row>
    <row r="2005" spans="1:65" s="2" customFormat="1" ht="24.2" customHeight="1">
      <c r="A2005" s="37"/>
      <c r="B2005" s="38"/>
      <c r="C2005" s="176" t="s">
        <v>1097</v>
      </c>
      <c r="D2005" s="176" t="s">
        <v>149</v>
      </c>
      <c r="E2005" s="177" t="s">
        <v>1098</v>
      </c>
      <c r="F2005" s="178" t="s">
        <v>1099</v>
      </c>
      <c r="G2005" s="179" t="s">
        <v>555</v>
      </c>
      <c r="H2005" s="180">
        <v>297</v>
      </c>
      <c r="I2005" s="181"/>
      <c r="J2005" s="182">
        <f>ROUND(I2005*H2005,2)</f>
        <v>0</v>
      </c>
      <c r="K2005" s="178" t="s">
        <v>153</v>
      </c>
      <c r="L2005" s="42"/>
      <c r="M2005" s="183" t="s">
        <v>19</v>
      </c>
      <c r="N2005" s="184" t="s">
        <v>48</v>
      </c>
      <c r="O2005" s="67"/>
      <c r="P2005" s="185">
        <f>O2005*H2005</f>
        <v>0</v>
      </c>
      <c r="Q2005" s="185">
        <v>2.1000000000000001E-4</v>
      </c>
      <c r="R2005" s="185">
        <f>Q2005*H2005</f>
        <v>6.2370000000000002E-2</v>
      </c>
      <c r="S2005" s="185">
        <v>0</v>
      </c>
      <c r="T2005" s="186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87" t="s">
        <v>556</v>
      </c>
      <c r="AT2005" s="187" t="s">
        <v>149</v>
      </c>
      <c r="AU2005" s="187" t="s">
        <v>87</v>
      </c>
      <c r="AY2005" s="20" t="s">
        <v>144</v>
      </c>
      <c r="BE2005" s="188">
        <f>IF(N2005="základní",J2005,0)</f>
        <v>0</v>
      </c>
      <c r="BF2005" s="188">
        <f>IF(N2005="snížená",J2005,0)</f>
        <v>0</v>
      </c>
      <c r="BG2005" s="188">
        <f>IF(N2005="zákl. přenesená",J2005,0)</f>
        <v>0</v>
      </c>
      <c r="BH2005" s="188">
        <f>IF(N2005="sníž. přenesená",J2005,0)</f>
        <v>0</v>
      </c>
      <c r="BI2005" s="188">
        <f>IF(N2005="nulová",J2005,0)</f>
        <v>0</v>
      </c>
      <c r="BJ2005" s="20" t="s">
        <v>85</v>
      </c>
      <c r="BK2005" s="188">
        <f>ROUND(I2005*H2005,2)</f>
        <v>0</v>
      </c>
      <c r="BL2005" s="20" t="s">
        <v>556</v>
      </c>
      <c r="BM2005" s="187" t="s">
        <v>1100</v>
      </c>
    </row>
    <row r="2006" spans="1:65" s="2" customFormat="1" ht="11.25">
      <c r="A2006" s="37"/>
      <c r="B2006" s="38"/>
      <c r="C2006" s="39"/>
      <c r="D2006" s="189" t="s">
        <v>157</v>
      </c>
      <c r="E2006" s="39"/>
      <c r="F2006" s="190" t="s">
        <v>1101</v>
      </c>
      <c r="G2006" s="39"/>
      <c r="H2006" s="39"/>
      <c r="I2006" s="191"/>
      <c r="J2006" s="39"/>
      <c r="K2006" s="39"/>
      <c r="L2006" s="42"/>
      <c r="M2006" s="192"/>
      <c r="N2006" s="193"/>
      <c r="O2006" s="67"/>
      <c r="P2006" s="67"/>
      <c r="Q2006" s="67"/>
      <c r="R2006" s="67"/>
      <c r="S2006" s="67"/>
      <c r="T2006" s="68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T2006" s="20" t="s">
        <v>157</v>
      </c>
      <c r="AU2006" s="20" t="s">
        <v>87</v>
      </c>
    </row>
    <row r="2007" spans="1:65" s="13" customFormat="1" ht="11.25">
      <c r="B2007" s="194"/>
      <c r="C2007" s="195"/>
      <c r="D2007" s="196" t="s">
        <v>159</v>
      </c>
      <c r="E2007" s="197" t="s">
        <v>19</v>
      </c>
      <c r="F2007" s="198" t="s">
        <v>160</v>
      </c>
      <c r="G2007" s="195"/>
      <c r="H2007" s="197" t="s">
        <v>19</v>
      </c>
      <c r="I2007" s="199"/>
      <c r="J2007" s="195"/>
      <c r="K2007" s="195"/>
      <c r="L2007" s="200"/>
      <c r="M2007" s="201"/>
      <c r="N2007" s="202"/>
      <c r="O2007" s="202"/>
      <c r="P2007" s="202"/>
      <c r="Q2007" s="202"/>
      <c r="R2007" s="202"/>
      <c r="S2007" s="202"/>
      <c r="T2007" s="203"/>
      <c r="AT2007" s="204" t="s">
        <v>159</v>
      </c>
      <c r="AU2007" s="204" t="s">
        <v>87</v>
      </c>
      <c r="AV2007" s="13" t="s">
        <v>85</v>
      </c>
      <c r="AW2007" s="13" t="s">
        <v>37</v>
      </c>
      <c r="AX2007" s="13" t="s">
        <v>77</v>
      </c>
      <c r="AY2007" s="204" t="s">
        <v>144</v>
      </c>
    </row>
    <row r="2008" spans="1:65" s="14" customFormat="1" ht="11.25">
      <c r="B2008" s="205"/>
      <c r="C2008" s="206"/>
      <c r="D2008" s="196" t="s">
        <v>159</v>
      </c>
      <c r="E2008" s="207" t="s">
        <v>19</v>
      </c>
      <c r="F2008" s="208" t="s">
        <v>1102</v>
      </c>
      <c r="G2008" s="206"/>
      <c r="H2008" s="209">
        <v>6</v>
      </c>
      <c r="I2008" s="210"/>
      <c r="J2008" s="206"/>
      <c r="K2008" s="206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159</v>
      </c>
      <c r="AU2008" s="215" t="s">
        <v>87</v>
      </c>
      <c r="AV2008" s="14" t="s">
        <v>87</v>
      </c>
      <c r="AW2008" s="14" t="s">
        <v>37</v>
      </c>
      <c r="AX2008" s="14" t="s">
        <v>77</v>
      </c>
      <c r="AY2008" s="215" t="s">
        <v>144</v>
      </c>
    </row>
    <row r="2009" spans="1:65" s="14" customFormat="1" ht="11.25">
      <c r="B2009" s="205"/>
      <c r="C2009" s="206"/>
      <c r="D2009" s="196" t="s">
        <v>159</v>
      </c>
      <c r="E2009" s="207" t="s">
        <v>19</v>
      </c>
      <c r="F2009" s="208" t="s">
        <v>1103</v>
      </c>
      <c r="G2009" s="206"/>
      <c r="H2009" s="209">
        <v>6</v>
      </c>
      <c r="I2009" s="210"/>
      <c r="J2009" s="206"/>
      <c r="K2009" s="206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159</v>
      </c>
      <c r="AU2009" s="215" t="s">
        <v>87</v>
      </c>
      <c r="AV2009" s="14" t="s">
        <v>87</v>
      </c>
      <c r="AW2009" s="14" t="s">
        <v>37</v>
      </c>
      <c r="AX2009" s="14" t="s">
        <v>77</v>
      </c>
      <c r="AY2009" s="215" t="s">
        <v>144</v>
      </c>
    </row>
    <row r="2010" spans="1:65" s="15" customFormat="1" ht="11.25">
      <c r="B2010" s="216"/>
      <c r="C2010" s="217"/>
      <c r="D2010" s="196" t="s">
        <v>159</v>
      </c>
      <c r="E2010" s="218" t="s">
        <v>19</v>
      </c>
      <c r="F2010" s="219" t="s">
        <v>165</v>
      </c>
      <c r="G2010" s="217"/>
      <c r="H2010" s="220">
        <v>12</v>
      </c>
      <c r="I2010" s="221"/>
      <c r="J2010" s="217"/>
      <c r="K2010" s="217"/>
      <c r="L2010" s="222"/>
      <c r="M2010" s="223"/>
      <c r="N2010" s="224"/>
      <c r="O2010" s="224"/>
      <c r="P2010" s="224"/>
      <c r="Q2010" s="224"/>
      <c r="R2010" s="224"/>
      <c r="S2010" s="224"/>
      <c r="T2010" s="225"/>
      <c r="AT2010" s="226" t="s">
        <v>159</v>
      </c>
      <c r="AU2010" s="226" t="s">
        <v>87</v>
      </c>
      <c r="AV2010" s="15" t="s">
        <v>155</v>
      </c>
      <c r="AW2010" s="15" t="s">
        <v>37</v>
      </c>
      <c r="AX2010" s="15" t="s">
        <v>77</v>
      </c>
      <c r="AY2010" s="226" t="s">
        <v>144</v>
      </c>
    </row>
    <row r="2011" spans="1:65" s="13" customFormat="1" ht="11.25">
      <c r="B2011" s="194"/>
      <c r="C2011" s="195"/>
      <c r="D2011" s="196" t="s">
        <v>159</v>
      </c>
      <c r="E2011" s="197" t="s">
        <v>19</v>
      </c>
      <c r="F2011" s="198" t="s">
        <v>166</v>
      </c>
      <c r="G2011" s="195"/>
      <c r="H2011" s="197" t="s">
        <v>19</v>
      </c>
      <c r="I2011" s="199"/>
      <c r="J2011" s="195"/>
      <c r="K2011" s="195"/>
      <c r="L2011" s="200"/>
      <c r="M2011" s="201"/>
      <c r="N2011" s="202"/>
      <c r="O2011" s="202"/>
      <c r="P2011" s="202"/>
      <c r="Q2011" s="202"/>
      <c r="R2011" s="202"/>
      <c r="S2011" s="202"/>
      <c r="T2011" s="203"/>
      <c r="AT2011" s="204" t="s">
        <v>159</v>
      </c>
      <c r="AU2011" s="204" t="s">
        <v>87</v>
      </c>
      <c r="AV2011" s="13" t="s">
        <v>85</v>
      </c>
      <c r="AW2011" s="13" t="s">
        <v>37</v>
      </c>
      <c r="AX2011" s="13" t="s">
        <v>77</v>
      </c>
      <c r="AY2011" s="204" t="s">
        <v>144</v>
      </c>
    </row>
    <row r="2012" spans="1:65" s="14" customFormat="1" ht="11.25">
      <c r="B2012" s="205"/>
      <c r="C2012" s="206"/>
      <c r="D2012" s="196" t="s">
        <v>159</v>
      </c>
      <c r="E2012" s="207" t="s">
        <v>19</v>
      </c>
      <c r="F2012" s="208" t="s">
        <v>1104</v>
      </c>
      <c r="G2012" s="206"/>
      <c r="H2012" s="209">
        <v>7</v>
      </c>
      <c r="I2012" s="210"/>
      <c r="J2012" s="206"/>
      <c r="K2012" s="206"/>
      <c r="L2012" s="211"/>
      <c r="M2012" s="212"/>
      <c r="N2012" s="213"/>
      <c r="O2012" s="213"/>
      <c r="P2012" s="213"/>
      <c r="Q2012" s="213"/>
      <c r="R2012" s="213"/>
      <c r="S2012" s="213"/>
      <c r="T2012" s="214"/>
      <c r="AT2012" s="215" t="s">
        <v>159</v>
      </c>
      <c r="AU2012" s="215" t="s">
        <v>87</v>
      </c>
      <c r="AV2012" s="14" t="s">
        <v>87</v>
      </c>
      <c r="AW2012" s="14" t="s">
        <v>37</v>
      </c>
      <c r="AX2012" s="14" t="s">
        <v>77</v>
      </c>
      <c r="AY2012" s="215" t="s">
        <v>144</v>
      </c>
    </row>
    <row r="2013" spans="1:65" s="14" customFormat="1" ht="11.25">
      <c r="B2013" s="205"/>
      <c r="C2013" s="206"/>
      <c r="D2013" s="196" t="s">
        <v>159</v>
      </c>
      <c r="E2013" s="207" t="s">
        <v>19</v>
      </c>
      <c r="F2013" s="208" t="s">
        <v>1105</v>
      </c>
      <c r="G2013" s="206"/>
      <c r="H2013" s="209">
        <v>6</v>
      </c>
      <c r="I2013" s="210"/>
      <c r="J2013" s="206"/>
      <c r="K2013" s="206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159</v>
      </c>
      <c r="AU2013" s="215" t="s">
        <v>87</v>
      </c>
      <c r="AV2013" s="14" t="s">
        <v>87</v>
      </c>
      <c r="AW2013" s="14" t="s">
        <v>37</v>
      </c>
      <c r="AX2013" s="14" t="s">
        <v>77</v>
      </c>
      <c r="AY2013" s="215" t="s">
        <v>144</v>
      </c>
    </row>
    <row r="2014" spans="1:65" s="14" customFormat="1" ht="11.25">
      <c r="B2014" s="205"/>
      <c r="C2014" s="206"/>
      <c r="D2014" s="196" t="s">
        <v>159</v>
      </c>
      <c r="E2014" s="207" t="s">
        <v>19</v>
      </c>
      <c r="F2014" s="208" t="s">
        <v>1106</v>
      </c>
      <c r="G2014" s="206"/>
      <c r="H2014" s="209">
        <v>5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159</v>
      </c>
      <c r="AU2014" s="215" t="s">
        <v>87</v>
      </c>
      <c r="AV2014" s="14" t="s">
        <v>87</v>
      </c>
      <c r="AW2014" s="14" t="s">
        <v>37</v>
      </c>
      <c r="AX2014" s="14" t="s">
        <v>77</v>
      </c>
      <c r="AY2014" s="215" t="s">
        <v>144</v>
      </c>
    </row>
    <row r="2015" spans="1:65" s="14" customFormat="1" ht="11.25">
      <c r="B2015" s="205"/>
      <c r="C2015" s="206"/>
      <c r="D2015" s="196" t="s">
        <v>159</v>
      </c>
      <c r="E2015" s="207" t="s">
        <v>19</v>
      </c>
      <c r="F2015" s="208" t="s">
        <v>1107</v>
      </c>
      <c r="G2015" s="206"/>
      <c r="H2015" s="209">
        <v>6</v>
      </c>
      <c r="I2015" s="210"/>
      <c r="J2015" s="206"/>
      <c r="K2015" s="206"/>
      <c r="L2015" s="211"/>
      <c r="M2015" s="212"/>
      <c r="N2015" s="213"/>
      <c r="O2015" s="213"/>
      <c r="P2015" s="213"/>
      <c r="Q2015" s="213"/>
      <c r="R2015" s="213"/>
      <c r="S2015" s="213"/>
      <c r="T2015" s="214"/>
      <c r="AT2015" s="215" t="s">
        <v>159</v>
      </c>
      <c r="AU2015" s="215" t="s">
        <v>87</v>
      </c>
      <c r="AV2015" s="14" t="s">
        <v>87</v>
      </c>
      <c r="AW2015" s="14" t="s">
        <v>37</v>
      </c>
      <c r="AX2015" s="14" t="s">
        <v>77</v>
      </c>
      <c r="AY2015" s="215" t="s">
        <v>144</v>
      </c>
    </row>
    <row r="2016" spans="1:65" s="14" customFormat="1" ht="11.25">
      <c r="B2016" s="205"/>
      <c r="C2016" s="206"/>
      <c r="D2016" s="196" t="s">
        <v>159</v>
      </c>
      <c r="E2016" s="207" t="s">
        <v>19</v>
      </c>
      <c r="F2016" s="208" t="s">
        <v>1108</v>
      </c>
      <c r="G2016" s="206"/>
      <c r="H2016" s="209">
        <v>5</v>
      </c>
      <c r="I2016" s="210"/>
      <c r="J2016" s="206"/>
      <c r="K2016" s="206"/>
      <c r="L2016" s="211"/>
      <c r="M2016" s="212"/>
      <c r="N2016" s="213"/>
      <c r="O2016" s="213"/>
      <c r="P2016" s="213"/>
      <c r="Q2016" s="213"/>
      <c r="R2016" s="213"/>
      <c r="S2016" s="213"/>
      <c r="T2016" s="214"/>
      <c r="AT2016" s="215" t="s">
        <v>159</v>
      </c>
      <c r="AU2016" s="215" t="s">
        <v>87</v>
      </c>
      <c r="AV2016" s="14" t="s">
        <v>87</v>
      </c>
      <c r="AW2016" s="14" t="s">
        <v>37</v>
      </c>
      <c r="AX2016" s="14" t="s">
        <v>77</v>
      </c>
      <c r="AY2016" s="215" t="s">
        <v>144</v>
      </c>
    </row>
    <row r="2017" spans="2:51" s="14" customFormat="1" ht="11.25">
      <c r="B2017" s="205"/>
      <c r="C2017" s="206"/>
      <c r="D2017" s="196" t="s">
        <v>159</v>
      </c>
      <c r="E2017" s="207" t="s">
        <v>19</v>
      </c>
      <c r="F2017" s="208" t="s">
        <v>1109</v>
      </c>
      <c r="G2017" s="206"/>
      <c r="H2017" s="209">
        <v>5</v>
      </c>
      <c r="I2017" s="210"/>
      <c r="J2017" s="206"/>
      <c r="K2017" s="206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159</v>
      </c>
      <c r="AU2017" s="215" t="s">
        <v>87</v>
      </c>
      <c r="AV2017" s="14" t="s">
        <v>87</v>
      </c>
      <c r="AW2017" s="14" t="s">
        <v>37</v>
      </c>
      <c r="AX2017" s="14" t="s">
        <v>77</v>
      </c>
      <c r="AY2017" s="215" t="s">
        <v>144</v>
      </c>
    </row>
    <row r="2018" spans="2:51" s="14" customFormat="1" ht="11.25">
      <c r="B2018" s="205"/>
      <c r="C2018" s="206"/>
      <c r="D2018" s="196" t="s">
        <v>159</v>
      </c>
      <c r="E2018" s="207" t="s">
        <v>19</v>
      </c>
      <c r="F2018" s="208" t="s">
        <v>1110</v>
      </c>
      <c r="G2018" s="206"/>
      <c r="H2018" s="209">
        <v>5</v>
      </c>
      <c r="I2018" s="210"/>
      <c r="J2018" s="206"/>
      <c r="K2018" s="206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159</v>
      </c>
      <c r="AU2018" s="215" t="s">
        <v>87</v>
      </c>
      <c r="AV2018" s="14" t="s">
        <v>87</v>
      </c>
      <c r="AW2018" s="14" t="s">
        <v>37</v>
      </c>
      <c r="AX2018" s="14" t="s">
        <v>77</v>
      </c>
      <c r="AY2018" s="215" t="s">
        <v>144</v>
      </c>
    </row>
    <row r="2019" spans="2:51" s="14" customFormat="1" ht="11.25">
      <c r="B2019" s="205"/>
      <c r="C2019" s="206"/>
      <c r="D2019" s="196" t="s">
        <v>159</v>
      </c>
      <c r="E2019" s="207" t="s">
        <v>19</v>
      </c>
      <c r="F2019" s="208" t="s">
        <v>1111</v>
      </c>
      <c r="G2019" s="206"/>
      <c r="H2019" s="209">
        <v>5</v>
      </c>
      <c r="I2019" s="210"/>
      <c r="J2019" s="206"/>
      <c r="K2019" s="206"/>
      <c r="L2019" s="211"/>
      <c r="M2019" s="212"/>
      <c r="N2019" s="213"/>
      <c r="O2019" s="213"/>
      <c r="P2019" s="213"/>
      <c r="Q2019" s="213"/>
      <c r="R2019" s="213"/>
      <c r="S2019" s="213"/>
      <c r="T2019" s="214"/>
      <c r="AT2019" s="215" t="s">
        <v>159</v>
      </c>
      <c r="AU2019" s="215" t="s">
        <v>87</v>
      </c>
      <c r="AV2019" s="14" t="s">
        <v>87</v>
      </c>
      <c r="AW2019" s="14" t="s">
        <v>37</v>
      </c>
      <c r="AX2019" s="14" t="s">
        <v>77</v>
      </c>
      <c r="AY2019" s="215" t="s">
        <v>144</v>
      </c>
    </row>
    <row r="2020" spans="2:51" s="14" customFormat="1" ht="11.25">
      <c r="B2020" s="205"/>
      <c r="C2020" s="206"/>
      <c r="D2020" s="196" t="s">
        <v>159</v>
      </c>
      <c r="E2020" s="207" t="s">
        <v>19</v>
      </c>
      <c r="F2020" s="208" t="s">
        <v>1112</v>
      </c>
      <c r="G2020" s="206"/>
      <c r="H2020" s="209">
        <v>6</v>
      </c>
      <c r="I2020" s="210"/>
      <c r="J2020" s="206"/>
      <c r="K2020" s="206"/>
      <c r="L2020" s="211"/>
      <c r="M2020" s="212"/>
      <c r="N2020" s="213"/>
      <c r="O2020" s="213"/>
      <c r="P2020" s="213"/>
      <c r="Q2020" s="213"/>
      <c r="R2020" s="213"/>
      <c r="S2020" s="213"/>
      <c r="T2020" s="214"/>
      <c r="AT2020" s="215" t="s">
        <v>159</v>
      </c>
      <c r="AU2020" s="215" t="s">
        <v>87</v>
      </c>
      <c r="AV2020" s="14" t="s">
        <v>87</v>
      </c>
      <c r="AW2020" s="14" t="s">
        <v>37</v>
      </c>
      <c r="AX2020" s="14" t="s">
        <v>77</v>
      </c>
      <c r="AY2020" s="215" t="s">
        <v>144</v>
      </c>
    </row>
    <row r="2021" spans="2:51" s="14" customFormat="1" ht="11.25">
      <c r="B2021" s="205"/>
      <c r="C2021" s="206"/>
      <c r="D2021" s="196" t="s">
        <v>159</v>
      </c>
      <c r="E2021" s="207" t="s">
        <v>19</v>
      </c>
      <c r="F2021" s="208" t="s">
        <v>1113</v>
      </c>
      <c r="G2021" s="206"/>
      <c r="H2021" s="209">
        <v>5</v>
      </c>
      <c r="I2021" s="210"/>
      <c r="J2021" s="206"/>
      <c r="K2021" s="206"/>
      <c r="L2021" s="211"/>
      <c r="M2021" s="212"/>
      <c r="N2021" s="213"/>
      <c r="O2021" s="213"/>
      <c r="P2021" s="213"/>
      <c r="Q2021" s="213"/>
      <c r="R2021" s="213"/>
      <c r="S2021" s="213"/>
      <c r="T2021" s="214"/>
      <c r="AT2021" s="215" t="s">
        <v>159</v>
      </c>
      <c r="AU2021" s="215" t="s">
        <v>87</v>
      </c>
      <c r="AV2021" s="14" t="s">
        <v>87</v>
      </c>
      <c r="AW2021" s="14" t="s">
        <v>37</v>
      </c>
      <c r="AX2021" s="14" t="s">
        <v>77</v>
      </c>
      <c r="AY2021" s="215" t="s">
        <v>144</v>
      </c>
    </row>
    <row r="2022" spans="2:51" s="15" customFormat="1" ht="11.25">
      <c r="B2022" s="216"/>
      <c r="C2022" s="217"/>
      <c r="D2022" s="196" t="s">
        <v>159</v>
      </c>
      <c r="E2022" s="218" t="s">
        <v>19</v>
      </c>
      <c r="F2022" s="219" t="s">
        <v>165</v>
      </c>
      <c r="G2022" s="217"/>
      <c r="H2022" s="220">
        <v>55</v>
      </c>
      <c r="I2022" s="221"/>
      <c r="J2022" s="217"/>
      <c r="K2022" s="217"/>
      <c r="L2022" s="222"/>
      <c r="M2022" s="223"/>
      <c r="N2022" s="224"/>
      <c r="O2022" s="224"/>
      <c r="P2022" s="224"/>
      <c r="Q2022" s="224"/>
      <c r="R2022" s="224"/>
      <c r="S2022" s="224"/>
      <c r="T2022" s="225"/>
      <c r="AT2022" s="226" t="s">
        <v>159</v>
      </c>
      <c r="AU2022" s="226" t="s">
        <v>87</v>
      </c>
      <c r="AV2022" s="15" t="s">
        <v>155</v>
      </c>
      <c r="AW2022" s="15" t="s">
        <v>37</v>
      </c>
      <c r="AX2022" s="15" t="s">
        <v>77</v>
      </c>
      <c r="AY2022" s="226" t="s">
        <v>144</v>
      </c>
    </row>
    <row r="2023" spans="2:51" s="13" customFormat="1" ht="11.25">
      <c r="B2023" s="194"/>
      <c r="C2023" s="195"/>
      <c r="D2023" s="196" t="s">
        <v>159</v>
      </c>
      <c r="E2023" s="197" t="s">
        <v>19</v>
      </c>
      <c r="F2023" s="198" t="s">
        <v>187</v>
      </c>
      <c r="G2023" s="195"/>
      <c r="H2023" s="197" t="s">
        <v>19</v>
      </c>
      <c r="I2023" s="199"/>
      <c r="J2023" s="195"/>
      <c r="K2023" s="195"/>
      <c r="L2023" s="200"/>
      <c r="M2023" s="201"/>
      <c r="N2023" s="202"/>
      <c r="O2023" s="202"/>
      <c r="P2023" s="202"/>
      <c r="Q2023" s="202"/>
      <c r="R2023" s="202"/>
      <c r="S2023" s="202"/>
      <c r="T2023" s="203"/>
      <c r="AT2023" s="204" t="s">
        <v>159</v>
      </c>
      <c r="AU2023" s="204" t="s">
        <v>87</v>
      </c>
      <c r="AV2023" s="13" t="s">
        <v>85</v>
      </c>
      <c r="AW2023" s="13" t="s">
        <v>37</v>
      </c>
      <c r="AX2023" s="13" t="s">
        <v>77</v>
      </c>
      <c r="AY2023" s="204" t="s">
        <v>144</v>
      </c>
    </row>
    <row r="2024" spans="2:51" s="14" customFormat="1" ht="11.25">
      <c r="B2024" s="205"/>
      <c r="C2024" s="206"/>
      <c r="D2024" s="196" t="s">
        <v>159</v>
      </c>
      <c r="E2024" s="207" t="s">
        <v>19</v>
      </c>
      <c r="F2024" s="208" t="s">
        <v>1114</v>
      </c>
      <c r="G2024" s="206"/>
      <c r="H2024" s="209">
        <v>7</v>
      </c>
      <c r="I2024" s="210"/>
      <c r="J2024" s="206"/>
      <c r="K2024" s="206"/>
      <c r="L2024" s="211"/>
      <c r="M2024" s="212"/>
      <c r="N2024" s="213"/>
      <c r="O2024" s="213"/>
      <c r="P2024" s="213"/>
      <c r="Q2024" s="213"/>
      <c r="R2024" s="213"/>
      <c r="S2024" s="213"/>
      <c r="T2024" s="214"/>
      <c r="AT2024" s="215" t="s">
        <v>159</v>
      </c>
      <c r="AU2024" s="215" t="s">
        <v>87</v>
      </c>
      <c r="AV2024" s="14" t="s">
        <v>87</v>
      </c>
      <c r="AW2024" s="14" t="s">
        <v>37</v>
      </c>
      <c r="AX2024" s="14" t="s">
        <v>77</v>
      </c>
      <c r="AY2024" s="215" t="s">
        <v>144</v>
      </c>
    </row>
    <row r="2025" spans="2:51" s="14" customFormat="1" ht="11.25">
      <c r="B2025" s="205"/>
      <c r="C2025" s="206"/>
      <c r="D2025" s="196" t="s">
        <v>159</v>
      </c>
      <c r="E2025" s="207" t="s">
        <v>19</v>
      </c>
      <c r="F2025" s="208" t="s">
        <v>1115</v>
      </c>
      <c r="G2025" s="206"/>
      <c r="H2025" s="209">
        <v>6</v>
      </c>
      <c r="I2025" s="210"/>
      <c r="J2025" s="206"/>
      <c r="K2025" s="206"/>
      <c r="L2025" s="211"/>
      <c r="M2025" s="212"/>
      <c r="N2025" s="213"/>
      <c r="O2025" s="213"/>
      <c r="P2025" s="213"/>
      <c r="Q2025" s="213"/>
      <c r="R2025" s="213"/>
      <c r="S2025" s="213"/>
      <c r="T2025" s="214"/>
      <c r="AT2025" s="215" t="s">
        <v>159</v>
      </c>
      <c r="AU2025" s="215" t="s">
        <v>87</v>
      </c>
      <c r="AV2025" s="14" t="s">
        <v>87</v>
      </c>
      <c r="AW2025" s="14" t="s">
        <v>37</v>
      </c>
      <c r="AX2025" s="14" t="s">
        <v>77</v>
      </c>
      <c r="AY2025" s="215" t="s">
        <v>144</v>
      </c>
    </row>
    <row r="2026" spans="2:51" s="14" customFormat="1" ht="11.25">
      <c r="B2026" s="205"/>
      <c r="C2026" s="206"/>
      <c r="D2026" s="196" t="s">
        <v>159</v>
      </c>
      <c r="E2026" s="207" t="s">
        <v>19</v>
      </c>
      <c r="F2026" s="208" t="s">
        <v>1116</v>
      </c>
      <c r="G2026" s="206"/>
      <c r="H2026" s="209">
        <v>5</v>
      </c>
      <c r="I2026" s="210"/>
      <c r="J2026" s="206"/>
      <c r="K2026" s="206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159</v>
      </c>
      <c r="AU2026" s="215" t="s">
        <v>87</v>
      </c>
      <c r="AV2026" s="14" t="s">
        <v>87</v>
      </c>
      <c r="AW2026" s="14" t="s">
        <v>37</v>
      </c>
      <c r="AX2026" s="14" t="s">
        <v>77</v>
      </c>
      <c r="AY2026" s="215" t="s">
        <v>144</v>
      </c>
    </row>
    <row r="2027" spans="2:51" s="14" customFormat="1" ht="11.25">
      <c r="B2027" s="205"/>
      <c r="C2027" s="206"/>
      <c r="D2027" s="196" t="s">
        <v>159</v>
      </c>
      <c r="E2027" s="207" t="s">
        <v>19</v>
      </c>
      <c r="F2027" s="208" t="s">
        <v>1117</v>
      </c>
      <c r="G2027" s="206"/>
      <c r="H2027" s="209">
        <v>6</v>
      </c>
      <c r="I2027" s="210"/>
      <c r="J2027" s="206"/>
      <c r="K2027" s="206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159</v>
      </c>
      <c r="AU2027" s="215" t="s">
        <v>87</v>
      </c>
      <c r="AV2027" s="14" t="s">
        <v>87</v>
      </c>
      <c r="AW2027" s="14" t="s">
        <v>37</v>
      </c>
      <c r="AX2027" s="14" t="s">
        <v>77</v>
      </c>
      <c r="AY2027" s="215" t="s">
        <v>144</v>
      </c>
    </row>
    <row r="2028" spans="2:51" s="14" customFormat="1" ht="11.25">
      <c r="B2028" s="205"/>
      <c r="C2028" s="206"/>
      <c r="D2028" s="196" t="s">
        <v>159</v>
      </c>
      <c r="E2028" s="207" t="s">
        <v>19</v>
      </c>
      <c r="F2028" s="208" t="s">
        <v>1118</v>
      </c>
      <c r="G2028" s="206"/>
      <c r="H2028" s="209">
        <v>5</v>
      </c>
      <c r="I2028" s="210"/>
      <c r="J2028" s="206"/>
      <c r="K2028" s="206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159</v>
      </c>
      <c r="AU2028" s="215" t="s">
        <v>87</v>
      </c>
      <c r="AV2028" s="14" t="s">
        <v>87</v>
      </c>
      <c r="AW2028" s="14" t="s">
        <v>37</v>
      </c>
      <c r="AX2028" s="14" t="s">
        <v>77</v>
      </c>
      <c r="AY2028" s="215" t="s">
        <v>144</v>
      </c>
    </row>
    <row r="2029" spans="2:51" s="14" customFormat="1" ht="11.25">
      <c r="B2029" s="205"/>
      <c r="C2029" s="206"/>
      <c r="D2029" s="196" t="s">
        <v>159</v>
      </c>
      <c r="E2029" s="207" t="s">
        <v>19</v>
      </c>
      <c r="F2029" s="208" t="s">
        <v>1119</v>
      </c>
      <c r="G2029" s="206"/>
      <c r="H2029" s="209">
        <v>5</v>
      </c>
      <c r="I2029" s="210"/>
      <c r="J2029" s="206"/>
      <c r="K2029" s="206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159</v>
      </c>
      <c r="AU2029" s="215" t="s">
        <v>87</v>
      </c>
      <c r="AV2029" s="14" t="s">
        <v>87</v>
      </c>
      <c r="AW2029" s="14" t="s">
        <v>37</v>
      </c>
      <c r="AX2029" s="14" t="s">
        <v>77</v>
      </c>
      <c r="AY2029" s="215" t="s">
        <v>144</v>
      </c>
    </row>
    <row r="2030" spans="2:51" s="14" customFormat="1" ht="11.25">
      <c r="B2030" s="205"/>
      <c r="C2030" s="206"/>
      <c r="D2030" s="196" t="s">
        <v>159</v>
      </c>
      <c r="E2030" s="207" t="s">
        <v>19</v>
      </c>
      <c r="F2030" s="208" t="s">
        <v>1120</v>
      </c>
      <c r="G2030" s="206"/>
      <c r="H2030" s="209">
        <v>5</v>
      </c>
      <c r="I2030" s="210"/>
      <c r="J2030" s="206"/>
      <c r="K2030" s="206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159</v>
      </c>
      <c r="AU2030" s="215" t="s">
        <v>87</v>
      </c>
      <c r="AV2030" s="14" t="s">
        <v>87</v>
      </c>
      <c r="AW2030" s="14" t="s">
        <v>37</v>
      </c>
      <c r="AX2030" s="14" t="s">
        <v>77</v>
      </c>
      <c r="AY2030" s="215" t="s">
        <v>144</v>
      </c>
    </row>
    <row r="2031" spans="2:51" s="14" customFormat="1" ht="11.25">
      <c r="B2031" s="205"/>
      <c r="C2031" s="206"/>
      <c r="D2031" s="196" t="s">
        <v>159</v>
      </c>
      <c r="E2031" s="207" t="s">
        <v>19</v>
      </c>
      <c r="F2031" s="208" t="s">
        <v>1121</v>
      </c>
      <c r="G2031" s="206"/>
      <c r="H2031" s="209">
        <v>5</v>
      </c>
      <c r="I2031" s="210"/>
      <c r="J2031" s="206"/>
      <c r="K2031" s="206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159</v>
      </c>
      <c r="AU2031" s="215" t="s">
        <v>87</v>
      </c>
      <c r="AV2031" s="14" t="s">
        <v>87</v>
      </c>
      <c r="AW2031" s="14" t="s">
        <v>37</v>
      </c>
      <c r="AX2031" s="14" t="s">
        <v>77</v>
      </c>
      <c r="AY2031" s="215" t="s">
        <v>144</v>
      </c>
    </row>
    <row r="2032" spans="2:51" s="14" customFormat="1" ht="11.25">
      <c r="B2032" s="205"/>
      <c r="C2032" s="206"/>
      <c r="D2032" s="196" t="s">
        <v>159</v>
      </c>
      <c r="E2032" s="207" t="s">
        <v>19</v>
      </c>
      <c r="F2032" s="208" t="s">
        <v>1122</v>
      </c>
      <c r="G2032" s="206"/>
      <c r="H2032" s="209">
        <v>6</v>
      </c>
      <c r="I2032" s="210"/>
      <c r="J2032" s="206"/>
      <c r="K2032" s="206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159</v>
      </c>
      <c r="AU2032" s="215" t="s">
        <v>87</v>
      </c>
      <c r="AV2032" s="14" t="s">
        <v>87</v>
      </c>
      <c r="AW2032" s="14" t="s">
        <v>37</v>
      </c>
      <c r="AX2032" s="14" t="s">
        <v>77</v>
      </c>
      <c r="AY2032" s="215" t="s">
        <v>144</v>
      </c>
    </row>
    <row r="2033" spans="2:51" s="14" customFormat="1" ht="11.25">
      <c r="B2033" s="205"/>
      <c r="C2033" s="206"/>
      <c r="D2033" s="196" t="s">
        <v>159</v>
      </c>
      <c r="E2033" s="207" t="s">
        <v>19</v>
      </c>
      <c r="F2033" s="208" t="s">
        <v>1123</v>
      </c>
      <c r="G2033" s="206"/>
      <c r="H2033" s="209">
        <v>5</v>
      </c>
      <c r="I2033" s="210"/>
      <c r="J2033" s="206"/>
      <c r="K2033" s="206"/>
      <c r="L2033" s="211"/>
      <c r="M2033" s="212"/>
      <c r="N2033" s="213"/>
      <c r="O2033" s="213"/>
      <c r="P2033" s="213"/>
      <c r="Q2033" s="213"/>
      <c r="R2033" s="213"/>
      <c r="S2033" s="213"/>
      <c r="T2033" s="214"/>
      <c r="AT2033" s="215" t="s">
        <v>159</v>
      </c>
      <c r="AU2033" s="215" t="s">
        <v>87</v>
      </c>
      <c r="AV2033" s="14" t="s">
        <v>87</v>
      </c>
      <c r="AW2033" s="14" t="s">
        <v>37</v>
      </c>
      <c r="AX2033" s="14" t="s">
        <v>77</v>
      </c>
      <c r="AY2033" s="215" t="s">
        <v>144</v>
      </c>
    </row>
    <row r="2034" spans="2:51" s="15" customFormat="1" ht="11.25">
      <c r="B2034" s="216"/>
      <c r="C2034" s="217"/>
      <c r="D2034" s="196" t="s">
        <v>159</v>
      </c>
      <c r="E2034" s="218" t="s">
        <v>19</v>
      </c>
      <c r="F2034" s="219" t="s">
        <v>165</v>
      </c>
      <c r="G2034" s="217"/>
      <c r="H2034" s="220">
        <v>55</v>
      </c>
      <c r="I2034" s="221"/>
      <c r="J2034" s="217"/>
      <c r="K2034" s="217"/>
      <c r="L2034" s="222"/>
      <c r="M2034" s="223"/>
      <c r="N2034" s="224"/>
      <c r="O2034" s="224"/>
      <c r="P2034" s="224"/>
      <c r="Q2034" s="224"/>
      <c r="R2034" s="224"/>
      <c r="S2034" s="224"/>
      <c r="T2034" s="225"/>
      <c r="AT2034" s="226" t="s">
        <v>159</v>
      </c>
      <c r="AU2034" s="226" t="s">
        <v>87</v>
      </c>
      <c r="AV2034" s="15" t="s">
        <v>155</v>
      </c>
      <c r="AW2034" s="15" t="s">
        <v>37</v>
      </c>
      <c r="AX2034" s="15" t="s">
        <v>77</v>
      </c>
      <c r="AY2034" s="226" t="s">
        <v>144</v>
      </c>
    </row>
    <row r="2035" spans="2:51" s="13" customFormat="1" ht="11.25">
      <c r="B2035" s="194"/>
      <c r="C2035" s="195"/>
      <c r="D2035" s="196" t="s">
        <v>159</v>
      </c>
      <c r="E2035" s="197" t="s">
        <v>19</v>
      </c>
      <c r="F2035" s="198" t="s">
        <v>208</v>
      </c>
      <c r="G2035" s="195"/>
      <c r="H2035" s="197" t="s">
        <v>19</v>
      </c>
      <c r="I2035" s="199"/>
      <c r="J2035" s="195"/>
      <c r="K2035" s="195"/>
      <c r="L2035" s="200"/>
      <c r="M2035" s="201"/>
      <c r="N2035" s="202"/>
      <c r="O2035" s="202"/>
      <c r="P2035" s="202"/>
      <c r="Q2035" s="202"/>
      <c r="R2035" s="202"/>
      <c r="S2035" s="202"/>
      <c r="T2035" s="203"/>
      <c r="AT2035" s="204" t="s">
        <v>159</v>
      </c>
      <c r="AU2035" s="204" t="s">
        <v>87</v>
      </c>
      <c r="AV2035" s="13" t="s">
        <v>85</v>
      </c>
      <c r="AW2035" s="13" t="s">
        <v>37</v>
      </c>
      <c r="AX2035" s="13" t="s">
        <v>77</v>
      </c>
      <c r="AY2035" s="204" t="s">
        <v>144</v>
      </c>
    </row>
    <row r="2036" spans="2:51" s="14" customFormat="1" ht="11.25">
      <c r="B2036" s="205"/>
      <c r="C2036" s="206"/>
      <c r="D2036" s="196" t="s">
        <v>159</v>
      </c>
      <c r="E2036" s="207" t="s">
        <v>19</v>
      </c>
      <c r="F2036" s="208" t="s">
        <v>1124</v>
      </c>
      <c r="G2036" s="206"/>
      <c r="H2036" s="209">
        <v>7</v>
      </c>
      <c r="I2036" s="210"/>
      <c r="J2036" s="206"/>
      <c r="K2036" s="206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159</v>
      </c>
      <c r="AU2036" s="215" t="s">
        <v>87</v>
      </c>
      <c r="AV2036" s="14" t="s">
        <v>87</v>
      </c>
      <c r="AW2036" s="14" t="s">
        <v>37</v>
      </c>
      <c r="AX2036" s="14" t="s">
        <v>77</v>
      </c>
      <c r="AY2036" s="215" t="s">
        <v>144</v>
      </c>
    </row>
    <row r="2037" spans="2:51" s="14" customFormat="1" ht="11.25">
      <c r="B2037" s="205"/>
      <c r="C2037" s="206"/>
      <c r="D2037" s="196" t="s">
        <v>159</v>
      </c>
      <c r="E2037" s="207" t="s">
        <v>19</v>
      </c>
      <c r="F2037" s="208" t="s">
        <v>1125</v>
      </c>
      <c r="G2037" s="206"/>
      <c r="H2037" s="209">
        <v>6</v>
      </c>
      <c r="I2037" s="210"/>
      <c r="J2037" s="206"/>
      <c r="K2037" s="206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159</v>
      </c>
      <c r="AU2037" s="215" t="s">
        <v>87</v>
      </c>
      <c r="AV2037" s="14" t="s">
        <v>87</v>
      </c>
      <c r="AW2037" s="14" t="s">
        <v>37</v>
      </c>
      <c r="AX2037" s="14" t="s">
        <v>77</v>
      </c>
      <c r="AY2037" s="215" t="s">
        <v>144</v>
      </c>
    </row>
    <row r="2038" spans="2:51" s="14" customFormat="1" ht="11.25">
      <c r="B2038" s="205"/>
      <c r="C2038" s="206"/>
      <c r="D2038" s="196" t="s">
        <v>159</v>
      </c>
      <c r="E2038" s="207" t="s">
        <v>19</v>
      </c>
      <c r="F2038" s="208" t="s">
        <v>1126</v>
      </c>
      <c r="G2038" s="206"/>
      <c r="H2038" s="209">
        <v>5</v>
      </c>
      <c r="I2038" s="210"/>
      <c r="J2038" s="206"/>
      <c r="K2038" s="206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159</v>
      </c>
      <c r="AU2038" s="215" t="s">
        <v>87</v>
      </c>
      <c r="AV2038" s="14" t="s">
        <v>87</v>
      </c>
      <c r="AW2038" s="14" t="s">
        <v>37</v>
      </c>
      <c r="AX2038" s="14" t="s">
        <v>77</v>
      </c>
      <c r="AY2038" s="215" t="s">
        <v>144</v>
      </c>
    </row>
    <row r="2039" spans="2:51" s="14" customFormat="1" ht="11.25">
      <c r="B2039" s="205"/>
      <c r="C2039" s="206"/>
      <c r="D2039" s="196" t="s">
        <v>159</v>
      </c>
      <c r="E2039" s="207" t="s">
        <v>19</v>
      </c>
      <c r="F2039" s="208" t="s">
        <v>1127</v>
      </c>
      <c r="G2039" s="206"/>
      <c r="H2039" s="209">
        <v>6</v>
      </c>
      <c r="I2039" s="210"/>
      <c r="J2039" s="206"/>
      <c r="K2039" s="206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159</v>
      </c>
      <c r="AU2039" s="215" t="s">
        <v>87</v>
      </c>
      <c r="AV2039" s="14" t="s">
        <v>87</v>
      </c>
      <c r="AW2039" s="14" t="s">
        <v>37</v>
      </c>
      <c r="AX2039" s="14" t="s">
        <v>77</v>
      </c>
      <c r="AY2039" s="215" t="s">
        <v>144</v>
      </c>
    </row>
    <row r="2040" spans="2:51" s="14" customFormat="1" ht="11.25">
      <c r="B2040" s="205"/>
      <c r="C2040" s="206"/>
      <c r="D2040" s="196" t="s">
        <v>159</v>
      </c>
      <c r="E2040" s="207" t="s">
        <v>19</v>
      </c>
      <c r="F2040" s="208" t="s">
        <v>1128</v>
      </c>
      <c r="G2040" s="206"/>
      <c r="H2040" s="209">
        <v>5</v>
      </c>
      <c r="I2040" s="210"/>
      <c r="J2040" s="206"/>
      <c r="K2040" s="206"/>
      <c r="L2040" s="211"/>
      <c r="M2040" s="212"/>
      <c r="N2040" s="213"/>
      <c r="O2040" s="213"/>
      <c r="P2040" s="213"/>
      <c r="Q2040" s="213"/>
      <c r="R2040" s="213"/>
      <c r="S2040" s="213"/>
      <c r="T2040" s="214"/>
      <c r="AT2040" s="215" t="s">
        <v>159</v>
      </c>
      <c r="AU2040" s="215" t="s">
        <v>87</v>
      </c>
      <c r="AV2040" s="14" t="s">
        <v>87</v>
      </c>
      <c r="AW2040" s="14" t="s">
        <v>37</v>
      </c>
      <c r="AX2040" s="14" t="s">
        <v>77</v>
      </c>
      <c r="AY2040" s="215" t="s">
        <v>144</v>
      </c>
    </row>
    <row r="2041" spans="2:51" s="14" customFormat="1" ht="11.25">
      <c r="B2041" s="205"/>
      <c r="C2041" s="206"/>
      <c r="D2041" s="196" t="s">
        <v>159</v>
      </c>
      <c r="E2041" s="207" t="s">
        <v>19</v>
      </c>
      <c r="F2041" s="208" t="s">
        <v>1129</v>
      </c>
      <c r="G2041" s="206"/>
      <c r="H2041" s="209">
        <v>5</v>
      </c>
      <c r="I2041" s="210"/>
      <c r="J2041" s="206"/>
      <c r="K2041" s="206"/>
      <c r="L2041" s="211"/>
      <c r="M2041" s="212"/>
      <c r="N2041" s="213"/>
      <c r="O2041" s="213"/>
      <c r="P2041" s="213"/>
      <c r="Q2041" s="213"/>
      <c r="R2041" s="213"/>
      <c r="S2041" s="213"/>
      <c r="T2041" s="214"/>
      <c r="AT2041" s="215" t="s">
        <v>159</v>
      </c>
      <c r="AU2041" s="215" t="s">
        <v>87</v>
      </c>
      <c r="AV2041" s="14" t="s">
        <v>87</v>
      </c>
      <c r="AW2041" s="14" t="s">
        <v>37</v>
      </c>
      <c r="AX2041" s="14" t="s">
        <v>77</v>
      </c>
      <c r="AY2041" s="215" t="s">
        <v>144</v>
      </c>
    </row>
    <row r="2042" spans="2:51" s="14" customFormat="1" ht="11.25">
      <c r="B2042" s="205"/>
      <c r="C2042" s="206"/>
      <c r="D2042" s="196" t="s">
        <v>159</v>
      </c>
      <c r="E2042" s="207" t="s">
        <v>19</v>
      </c>
      <c r="F2042" s="208" t="s">
        <v>1130</v>
      </c>
      <c r="G2042" s="206"/>
      <c r="H2042" s="209">
        <v>5</v>
      </c>
      <c r="I2042" s="210"/>
      <c r="J2042" s="206"/>
      <c r="K2042" s="206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159</v>
      </c>
      <c r="AU2042" s="215" t="s">
        <v>87</v>
      </c>
      <c r="AV2042" s="14" t="s">
        <v>87</v>
      </c>
      <c r="AW2042" s="14" t="s">
        <v>37</v>
      </c>
      <c r="AX2042" s="14" t="s">
        <v>77</v>
      </c>
      <c r="AY2042" s="215" t="s">
        <v>144</v>
      </c>
    </row>
    <row r="2043" spans="2:51" s="14" customFormat="1" ht="11.25">
      <c r="B2043" s="205"/>
      <c r="C2043" s="206"/>
      <c r="D2043" s="196" t="s">
        <v>159</v>
      </c>
      <c r="E2043" s="207" t="s">
        <v>19</v>
      </c>
      <c r="F2043" s="208" t="s">
        <v>1131</v>
      </c>
      <c r="G2043" s="206"/>
      <c r="H2043" s="209">
        <v>5</v>
      </c>
      <c r="I2043" s="210"/>
      <c r="J2043" s="206"/>
      <c r="K2043" s="206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159</v>
      </c>
      <c r="AU2043" s="215" t="s">
        <v>87</v>
      </c>
      <c r="AV2043" s="14" t="s">
        <v>87</v>
      </c>
      <c r="AW2043" s="14" t="s">
        <v>37</v>
      </c>
      <c r="AX2043" s="14" t="s">
        <v>77</v>
      </c>
      <c r="AY2043" s="215" t="s">
        <v>144</v>
      </c>
    </row>
    <row r="2044" spans="2:51" s="14" customFormat="1" ht="11.25">
      <c r="B2044" s="205"/>
      <c r="C2044" s="206"/>
      <c r="D2044" s="196" t="s">
        <v>159</v>
      </c>
      <c r="E2044" s="207" t="s">
        <v>19</v>
      </c>
      <c r="F2044" s="208" t="s">
        <v>1132</v>
      </c>
      <c r="G2044" s="206"/>
      <c r="H2044" s="209">
        <v>6</v>
      </c>
      <c r="I2044" s="210"/>
      <c r="J2044" s="206"/>
      <c r="K2044" s="206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159</v>
      </c>
      <c r="AU2044" s="215" t="s">
        <v>87</v>
      </c>
      <c r="AV2044" s="14" t="s">
        <v>87</v>
      </c>
      <c r="AW2044" s="14" t="s">
        <v>37</v>
      </c>
      <c r="AX2044" s="14" t="s">
        <v>77</v>
      </c>
      <c r="AY2044" s="215" t="s">
        <v>144</v>
      </c>
    </row>
    <row r="2045" spans="2:51" s="14" customFormat="1" ht="11.25">
      <c r="B2045" s="205"/>
      <c r="C2045" s="206"/>
      <c r="D2045" s="196" t="s">
        <v>159</v>
      </c>
      <c r="E2045" s="207" t="s">
        <v>19</v>
      </c>
      <c r="F2045" s="208" t="s">
        <v>1133</v>
      </c>
      <c r="G2045" s="206"/>
      <c r="H2045" s="209">
        <v>5</v>
      </c>
      <c r="I2045" s="210"/>
      <c r="J2045" s="206"/>
      <c r="K2045" s="206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159</v>
      </c>
      <c r="AU2045" s="215" t="s">
        <v>87</v>
      </c>
      <c r="AV2045" s="14" t="s">
        <v>87</v>
      </c>
      <c r="AW2045" s="14" t="s">
        <v>37</v>
      </c>
      <c r="AX2045" s="14" t="s">
        <v>77</v>
      </c>
      <c r="AY2045" s="215" t="s">
        <v>144</v>
      </c>
    </row>
    <row r="2046" spans="2:51" s="15" customFormat="1" ht="11.25">
      <c r="B2046" s="216"/>
      <c r="C2046" s="217"/>
      <c r="D2046" s="196" t="s">
        <v>159</v>
      </c>
      <c r="E2046" s="218" t="s">
        <v>19</v>
      </c>
      <c r="F2046" s="219" t="s">
        <v>165</v>
      </c>
      <c r="G2046" s="217"/>
      <c r="H2046" s="220">
        <v>55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159</v>
      </c>
      <c r="AU2046" s="226" t="s">
        <v>87</v>
      </c>
      <c r="AV2046" s="15" t="s">
        <v>155</v>
      </c>
      <c r="AW2046" s="15" t="s">
        <v>37</v>
      </c>
      <c r="AX2046" s="15" t="s">
        <v>77</v>
      </c>
      <c r="AY2046" s="226" t="s">
        <v>144</v>
      </c>
    </row>
    <row r="2047" spans="2:51" s="13" customFormat="1" ht="11.25">
      <c r="B2047" s="194"/>
      <c r="C2047" s="195"/>
      <c r="D2047" s="196" t="s">
        <v>159</v>
      </c>
      <c r="E2047" s="197" t="s">
        <v>19</v>
      </c>
      <c r="F2047" s="198" t="s">
        <v>229</v>
      </c>
      <c r="G2047" s="195"/>
      <c r="H2047" s="197" t="s">
        <v>19</v>
      </c>
      <c r="I2047" s="199"/>
      <c r="J2047" s="195"/>
      <c r="K2047" s="195"/>
      <c r="L2047" s="200"/>
      <c r="M2047" s="201"/>
      <c r="N2047" s="202"/>
      <c r="O2047" s="202"/>
      <c r="P2047" s="202"/>
      <c r="Q2047" s="202"/>
      <c r="R2047" s="202"/>
      <c r="S2047" s="202"/>
      <c r="T2047" s="203"/>
      <c r="AT2047" s="204" t="s">
        <v>159</v>
      </c>
      <c r="AU2047" s="204" t="s">
        <v>87</v>
      </c>
      <c r="AV2047" s="13" t="s">
        <v>85</v>
      </c>
      <c r="AW2047" s="13" t="s">
        <v>37</v>
      </c>
      <c r="AX2047" s="13" t="s">
        <v>77</v>
      </c>
      <c r="AY2047" s="204" t="s">
        <v>144</v>
      </c>
    </row>
    <row r="2048" spans="2:51" s="14" customFormat="1" ht="11.25">
      <c r="B2048" s="205"/>
      <c r="C2048" s="206"/>
      <c r="D2048" s="196" t="s">
        <v>159</v>
      </c>
      <c r="E2048" s="207" t="s">
        <v>19</v>
      </c>
      <c r="F2048" s="208" t="s">
        <v>1134</v>
      </c>
      <c r="G2048" s="206"/>
      <c r="H2048" s="209">
        <v>5</v>
      </c>
      <c r="I2048" s="210"/>
      <c r="J2048" s="206"/>
      <c r="K2048" s="206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159</v>
      </c>
      <c r="AU2048" s="215" t="s">
        <v>87</v>
      </c>
      <c r="AV2048" s="14" t="s">
        <v>87</v>
      </c>
      <c r="AW2048" s="14" t="s">
        <v>37</v>
      </c>
      <c r="AX2048" s="14" t="s">
        <v>77</v>
      </c>
      <c r="AY2048" s="215" t="s">
        <v>144</v>
      </c>
    </row>
    <row r="2049" spans="2:51" s="14" customFormat="1" ht="11.25">
      <c r="B2049" s="205"/>
      <c r="C2049" s="206"/>
      <c r="D2049" s="196" t="s">
        <v>159</v>
      </c>
      <c r="E2049" s="207" t="s">
        <v>19</v>
      </c>
      <c r="F2049" s="208" t="s">
        <v>1135</v>
      </c>
      <c r="G2049" s="206"/>
      <c r="H2049" s="209">
        <v>7</v>
      </c>
      <c r="I2049" s="210"/>
      <c r="J2049" s="206"/>
      <c r="K2049" s="206"/>
      <c r="L2049" s="211"/>
      <c r="M2049" s="212"/>
      <c r="N2049" s="213"/>
      <c r="O2049" s="213"/>
      <c r="P2049" s="213"/>
      <c r="Q2049" s="213"/>
      <c r="R2049" s="213"/>
      <c r="S2049" s="213"/>
      <c r="T2049" s="214"/>
      <c r="AT2049" s="215" t="s">
        <v>159</v>
      </c>
      <c r="AU2049" s="215" t="s">
        <v>87</v>
      </c>
      <c r="AV2049" s="14" t="s">
        <v>87</v>
      </c>
      <c r="AW2049" s="14" t="s">
        <v>37</v>
      </c>
      <c r="AX2049" s="14" t="s">
        <v>77</v>
      </c>
      <c r="AY2049" s="215" t="s">
        <v>144</v>
      </c>
    </row>
    <row r="2050" spans="2:51" s="14" customFormat="1" ht="11.25">
      <c r="B2050" s="205"/>
      <c r="C2050" s="206"/>
      <c r="D2050" s="196" t="s">
        <v>159</v>
      </c>
      <c r="E2050" s="207" t="s">
        <v>19</v>
      </c>
      <c r="F2050" s="208" t="s">
        <v>1136</v>
      </c>
      <c r="G2050" s="206"/>
      <c r="H2050" s="209">
        <v>6</v>
      </c>
      <c r="I2050" s="210"/>
      <c r="J2050" s="206"/>
      <c r="K2050" s="206"/>
      <c r="L2050" s="211"/>
      <c r="M2050" s="212"/>
      <c r="N2050" s="213"/>
      <c r="O2050" s="213"/>
      <c r="P2050" s="213"/>
      <c r="Q2050" s="213"/>
      <c r="R2050" s="213"/>
      <c r="S2050" s="213"/>
      <c r="T2050" s="214"/>
      <c r="AT2050" s="215" t="s">
        <v>159</v>
      </c>
      <c r="AU2050" s="215" t="s">
        <v>87</v>
      </c>
      <c r="AV2050" s="14" t="s">
        <v>87</v>
      </c>
      <c r="AW2050" s="14" t="s">
        <v>37</v>
      </c>
      <c r="AX2050" s="14" t="s">
        <v>77</v>
      </c>
      <c r="AY2050" s="215" t="s">
        <v>144</v>
      </c>
    </row>
    <row r="2051" spans="2:51" s="14" customFormat="1" ht="11.25">
      <c r="B2051" s="205"/>
      <c r="C2051" s="206"/>
      <c r="D2051" s="196" t="s">
        <v>159</v>
      </c>
      <c r="E2051" s="207" t="s">
        <v>19</v>
      </c>
      <c r="F2051" s="208" t="s">
        <v>1137</v>
      </c>
      <c r="G2051" s="206"/>
      <c r="H2051" s="209">
        <v>5</v>
      </c>
      <c r="I2051" s="210"/>
      <c r="J2051" s="206"/>
      <c r="K2051" s="206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159</v>
      </c>
      <c r="AU2051" s="215" t="s">
        <v>87</v>
      </c>
      <c r="AV2051" s="14" t="s">
        <v>87</v>
      </c>
      <c r="AW2051" s="14" t="s">
        <v>37</v>
      </c>
      <c r="AX2051" s="14" t="s">
        <v>77</v>
      </c>
      <c r="AY2051" s="215" t="s">
        <v>144</v>
      </c>
    </row>
    <row r="2052" spans="2:51" s="14" customFormat="1" ht="11.25">
      <c r="B2052" s="205"/>
      <c r="C2052" s="206"/>
      <c r="D2052" s="196" t="s">
        <v>159</v>
      </c>
      <c r="E2052" s="207" t="s">
        <v>19</v>
      </c>
      <c r="F2052" s="208" t="s">
        <v>1138</v>
      </c>
      <c r="G2052" s="206"/>
      <c r="H2052" s="209">
        <v>6</v>
      </c>
      <c r="I2052" s="210"/>
      <c r="J2052" s="206"/>
      <c r="K2052" s="206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159</v>
      </c>
      <c r="AU2052" s="215" t="s">
        <v>87</v>
      </c>
      <c r="AV2052" s="14" t="s">
        <v>87</v>
      </c>
      <c r="AW2052" s="14" t="s">
        <v>37</v>
      </c>
      <c r="AX2052" s="14" t="s">
        <v>77</v>
      </c>
      <c r="AY2052" s="215" t="s">
        <v>144</v>
      </c>
    </row>
    <row r="2053" spans="2:51" s="14" customFormat="1" ht="11.25">
      <c r="B2053" s="205"/>
      <c r="C2053" s="206"/>
      <c r="D2053" s="196" t="s">
        <v>159</v>
      </c>
      <c r="E2053" s="207" t="s">
        <v>19</v>
      </c>
      <c r="F2053" s="208" t="s">
        <v>1139</v>
      </c>
      <c r="G2053" s="206"/>
      <c r="H2053" s="209">
        <v>5</v>
      </c>
      <c r="I2053" s="210"/>
      <c r="J2053" s="206"/>
      <c r="K2053" s="206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159</v>
      </c>
      <c r="AU2053" s="215" t="s">
        <v>87</v>
      </c>
      <c r="AV2053" s="14" t="s">
        <v>87</v>
      </c>
      <c r="AW2053" s="14" t="s">
        <v>37</v>
      </c>
      <c r="AX2053" s="14" t="s">
        <v>77</v>
      </c>
      <c r="AY2053" s="215" t="s">
        <v>144</v>
      </c>
    </row>
    <row r="2054" spans="2:51" s="14" customFormat="1" ht="11.25">
      <c r="B2054" s="205"/>
      <c r="C2054" s="206"/>
      <c r="D2054" s="196" t="s">
        <v>159</v>
      </c>
      <c r="E2054" s="207" t="s">
        <v>19</v>
      </c>
      <c r="F2054" s="208" t="s">
        <v>1140</v>
      </c>
      <c r="G2054" s="206"/>
      <c r="H2054" s="209">
        <v>5</v>
      </c>
      <c r="I2054" s="210"/>
      <c r="J2054" s="206"/>
      <c r="K2054" s="206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159</v>
      </c>
      <c r="AU2054" s="215" t="s">
        <v>87</v>
      </c>
      <c r="AV2054" s="14" t="s">
        <v>87</v>
      </c>
      <c r="AW2054" s="14" t="s">
        <v>37</v>
      </c>
      <c r="AX2054" s="14" t="s">
        <v>77</v>
      </c>
      <c r="AY2054" s="215" t="s">
        <v>144</v>
      </c>
    </row>
    <row r="2055" spans="2:51" s="14" customFormat="1" ht="11.25">
      <c r="B2055" s="205"/>
      <c r="C2055" s="206"/>
      <c r="D2055" s="196" t="s">
        <v>159</v>
      </c>
      <c r="E2055" s="207" t="s">
        <v>19</v>
      </c>
      <c r="F2055" s="208" t="s">
        <v>1141</v>
      </c>
      <c r="G2055" s="206"/>
      <c r="H2055" s="209">
        <v>5</v>
      </c>
      <c r="I2055" s="210"/>
      <c r="J2055" s="206"/>
      <c r="K2055" s="206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159</v>
      </c>
      <c r="AU2055" s="215" t="s">
        <v>87</v>
      </c>
      <c r="AV2055" s="14" t="s">
        <v>87</v>
      </c>
      <c r="AW2055" s="14" t="s">
        <v>37</v>
      </c>
      <c r="AX2055" s="14" t="s">
        <v>77</v>
      </c>
      <c r="AY2055" s="215" t="s">
        <v>144</v>
      </c>
    </row>
    <row r="2056" spans="2:51" s="14" customFormat="1" ht="11.25">
      <c r="B2056" s="205"/>
      <c r="C2056" s="206"/>
      <c r="D2056" s="196" t="s">
        <v>159</v>
      </c>
      <c r="E2056" s="207" t="s">
        <v>19</v>
      </c>
      <c r="F2056" s="208" t="s">
        <v>1142</v>
      </c>
      <c r="G2056" s="206"/>
      <c r="H2056" s="209">
        <v>5</v>
      </c>
      <c r="I2056" s="210"/>
      <c r="J2056" s="206"/>
      <c r="K2056" s="206"/>
      <c r="L2056" s="211"/>
      <c r="M2056" s="212"/>
      <c r="N2056" s="213"/>
      <c r="O2056" s="213"/>
      <c r="P2056" s="213"/>
      <c r="Q2056" s="213"/>
      <c r="R2056" s="213"/>
      <c r="S2056" s="213"/>
      <c r="T2056" s="214"/>
      <c r="AT2056" s="215" t="s">
        <v>159</v>
      </c>
      <c r="AU2056" s="215" t="s">
        <v>87</v>
      </c>
      <c r="AV2056" s="14" t="s">
        <v>87</v>
      </c>
      <c r="AW2056" s="14" t="s">
        <v>37</v>
      </c>
      <c r="AX2056" s="14" t="s">
        <v>77</v>
      </c>
      <c r="AY2056" s="215" t="s">
        <v>144</v>
      </c>
    </row>
    <row r="2057" spans="2:51" s="14" customFormat="1" ht="11.25">
      <c r="B2057" s="205"/>
      <c r="C2057" s="206"/>
      <c r="D2057" s="196" t="s">
        <v>159</v>
      </c>
      <c r="E2057" s="207" t="s">
        <v>19</v>
      </c>
      <c r="F2057" s="208" t="s">
        <v>1143</v>
      </c>
      <c r="G2057" s="206"/>
      <c r="H2057" s="209">
        <v>6</v>
      </c>
      <c r="I2057" s="210"/>
      <c r="J2057" s="206"/>
      <c r="K2057" s="206"/>
      <c r="L2057" s="211"/>
      <c r="M2057" s="212"/>
      <c r="N2057" s="213"/>
      <c r="O2057" s="213"/>
      <c r="P2057" s="213"/>
      <c r="Q2057" s="213"/>
      <c r="R2057" s="213"/>
      <c r="S2057" s="213"/>
      <c r="T2057" s="214"/>
      <c r="AT2057" s="215" t="s">
        <v>159</v>
      </c>
      <c r="AU2057" s="215" t="s">
        <v>87</v>
      </c>
      <c r="AV2057" s="14" t="s">
        <v>87</v>
      </c>
      <c r="AW2057" s="14" t="s">
        <v>37</v>
      </c>
      <c r="AX2057" s="14" t="s">
        <v>77</v>
      </c>
      <c r="AY2057" s="215" t="s">
        <v>144</v>
      </c>
    </row>
    <row r="2058" spans="2:51" s="14" customFormat="1" ht="11.25">
      <c r="B2058" s="205"/>
      <c r="C2058" s="206"/>
      <c r="D2058" s="196" t="s">
        <v>159</v>
      </c>
      <c r="E2058" s="207" t="s">
        <v>19</v>
      </c>
      <c r="F2058" s="208" t="s">
        <v>1144</v>
      </c>
      <c r="G2058" s="206"/>
      <c r="H2058" s="209">
        <v>5</v>
      </c>
      <c r="I2058" s="210"/>
      <c r="J2058" s="206"/>
      <c r="K2058" s="206"/>
      <c r="L2058" s="211"/>
      <c r="M2058" s="212"/>
      <c r="N2058" s="213"/>
      <c r="O2058" s="213"/>
      <c r="P2058" s="213"/>
      <c r="Q2058" s="213"/>
      <c r="R2058" s="213"/>
      <c r="S2058" s="213"/>
      <c r="T2058" s="214"/>
      <c r="AT2058" s="215" t="s">
        <v>159</v>
      </c>
      <c r="AU2058" s="215" t="s">
        <v>87</v>
      </c>
      <c r="AV2058" s="14" t="s">
        <v>87</v>
      </c>
      <c r="AW2058" s="14" t="s">
        <v>37</v>
      </c>
      <c r="AX2058" s="14" t="s">
        <v>77</v>
      </c>
      <c r="AY2058" s="215" t="s">
        <v>144</v>
      </c>
    </row>
    <row r="2059" spans="2:51" s="15" customFormat="1" ht="11.25">
      <c r="B2059" s="216"/>
      <c r="C2059" s="217"/>
      <c r="D2059" s="196" t="s">
        <v>159</v>
      </c>
      <c r="E2059" s="218" t="s">
        <v>19</v>
      </c>
      <c r="F2059" s="219" t="s">
        <v>165</v>
      </c>
      <c r="G2059" s="217"/>
      <c r="H2059" s="220">
        <v>60</v>
      </c>
      <c r="I2059" s="221"/>
      <c r="J2059" s="217"/>
      <c r="K2059" s="217"/>
      <c r="L2059" s="222"/>
      <c r="M2059" s="223"/>
      <c r="N2059" s="224"/>
      <c r="O2059" s="224"/>
      <c r="P2059" s="224"/>
      <c r="Q2059" s="224"/>
      <c r="R2059" s="224"/>
      <c r="S2059" s="224"/>
      <c r="T2059" s="225"/>
      <c r="AT2059" s="226" t="s">
        <v>159</v>
      </c>
      <c r="AU2059" s="226" t="s">
        <v>87</v>
      </c>
      <c r="AV2059" s="15" t="s">
        <v>155</v>
      </c>
      <c r="AW2059" s="15" t="s">
        <v>37</v>
      </c>
      <c r="AX2059" s="15" t="s">
        <v>77</v>
      </c>
      <c r="AY2059" s="226" t="s">
        <v>144</v>
      </c>
    </row>
    <row r="2060" spans="2:51" s="13" customFormat="1" ht="11.25">
      <c r="B2060" s="194"/>
      <c r="C2060" s="195"/>
      <c r="D2060" s="196" t="s">
        <v>159</v>
      </c>
      <c r="E2060" s="197" t="s">
        <v>19</v>
      </c>
      <c r="F2060" s="198" t="s">
        <v>252</v>
      </c>
      <c r="G2060" s="195"/>
      <c r="H2060" s="197" t="s">
        <v>19</v>
      </c>
      <c r="I2060" s="199"/>
      <c r="J2060" s="195"/>
      <c r="K2060" s="195"/>
      <c r="L2060" s="200"/>
      <c r="M2060" s="201"/>
      <c r="N2060" s="202"/>
      <c r="O2060" s="202"/>
      <c r="P2060" s="202"/>
      <c r="Q2060" s="202"/>
      <c r="R2060" s="202"/>
      <c r="S2060" s="202"/>
      <c r="T2060" s="203"/>
      <c r="AT2060" s="204" t="s">
        <v>159</v>
      </c>
      <c r="AU2060" s="204" t="s">
        <v>87</v>
      </c>
      <c r="AV2060" s="13" t="s">
        <v>85</v>
      </c>
      <c r="AW2060" s="13" t="s">
        <v>37</v>
      </c>
      <c r="AX2060" s="13" t="s">
        <v>77</v>
      </c>
      <c r="AY2060" s="204" t="s">
        <v>144</v>
      </c>
    </row>
    <row r="2061" spans="2:51" s="14" customFormat="1" ht="11.25">
      <c r="B2061" s="205"/>
      <c r="C2061" s="206"/>
      <c r="D2061" s="196" t="s">
        <v>159</v>
      </c>
      <c r="E2061" s="207" t="s">
        <v>19</v>
      </c>
      <c r="F2061" s="208" t="s">
        <v>1145</v>
      </c>
      <c r="G2061" s="206"/>
      <c r="H2061" s="209">
        <v>5</v>
      </c>
      <c r="I2061" s="210"/>
      <c r="J2061" s="206"/>
      <c r="K2061" s="206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159</v>
      </c>
      <c r="AU2061" s="215" t="s">
        <v>87</v>
      </c>
      <c r="AV2061" s="14" t="s">
        <v>87</v>
      </c>
      <c r="AW2061" s="14" t="s">
        <v>37</v>
      </c>
      <c r="AX2061" s="14" t="s">
        <v>77</v>
      </c>
      <c r="AY2061" s="215" t="s">
        <v>144</v>
      </c>
    </row>
    <row r="2062" spans="2:51" s="14" customFormat="1" ht="11.25">
      <c r="B2062" s="205"/>
      <c r="C2062" s="206"/>
      <c r="D2062" s="196" t="s">
        <v>159</v>
      </c>
      <c r="E2062" s="207" t="s">
        <v>19</v>
      </c>
      <c r="F2062" s="208" t="s">
        <v>1146</v>
      </c>
      <c r="G2062" s="206"/>
      <c r="H2062" s="209">
        <v>7</v>
      </c>
      <c r="I2062" s="210"/>
      <c r="J2062" s="206"/>
      <c r="K2062" s="206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159</v>
      </c>
      <c r="AU2062" s="215" t="s">
        <v>87</v>
      </c>
      <c r="AV2062" s="14" t="s">
        <v>87</v>
      </c>
      <c r="AW2062" s="14" t="s">
        <v>37</v>
      </c>
      <c r="AX2062" s="14" t="s">
        <v>77</v>
      </c>
      <c r="AY2062" s="215" t="s">
        <v>144</v>
      </c>
    </row>
    <row r="2063" spans="2:51" s="14" customFormat="1" ht="11.25">
      <c r="B2063" s="205"/>
      <c r="C2063" s="206"/>
      <c r="D2063" s="196" t="s">
        <v>159</v>
      </c>
      <c r="E2063" s="207" t="s">
        <v>19</v>
      </c>
      <c r="F2063" s="208" t="s">
        <v>1147</v>
      </c>
      <c r="G2063" s="206"/>
      <c r="H2063" s="209">
        <v>6</v>
      </c>
      <c r="I2063" s="210"/>
      <c r="J2063" s="206"/>
      <c r="K2063" s="206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159</v>
      </c>
      <c r="AU2063" s="215" t="s">
        <v>87</v>
      </c>
      <c r="AV2063" s="14" t="s">
        <v>87</v>
      </c>
      <c r="AW2063" s="14" t="s">
        <v>37</v>
      </c>
      <c r="AX2063" s="14" t="s">
        <v>77</v>
      </c>
      <c r="AY2063" s="215" t="s">
        <v>144</v>
      </c>
    </row>
    <row r="2064" spans="2:51" s="14" customFormat="1" ht="11.25">
      <c r="B2064" s="205"/>
      <c r="C2064" s="206"/>
      <c r="D2064" s="196" t="s">
        <v>159</v>
      </c>
      <c r="E2064" s="207" t="s">
        <v>19</v>
      </c>
      <c r="F2064" s="208" t="s">
        <v>1148</v>
      </c>
      <c r="G2064" s="206"/>
      <c r="H2064" s="209">
        <v>5</v>
      </c>
      <c r="I2064" s="210"/>
      <c r="J2064" s="206"/>
      <c r="K2064" s="206"/>
      <c r="L2064" s="211"/>
      <c r="M2064" s="212"/>
      <c r="N2064" s="213"/>
      <c r="O2064" s="213"/>
      <c r="P2064" s="213"/>
      <c r="Q2064" s="213"/>
      <c r="R2064" s="213"/>
      <c r="S2064" s="213"/>
      <c r="T2064" s="214"/>
      <c r="AT2064" s="215" t="s">
        <v>159</v>
      </c>
      <c r="AU2064" s="215" t="s">
        <v>87</v>
      </c>
      <c r="AV2064" s="14" t="s">
        <v>87</v>
      </c>
      <c r="AW2064" s="14" t="s">
        <v>37</v>
      </c>
      <c r="AX2064" s="14" t="s">
        <v>77</v>
      </c>
      <c r="AY2064" s="215" t="s">
        <v>144</v>
      </c>
    </row>
    <row r="2065" spans="1:65" s="14" customFormat="1" ht="11.25">
      <c r="B2065" s="205"/>
      <c r="C2065" s="206"/>
      <c r="D2065" s="196" t="s">
        <v>159</v>
      </c>
      <c r="E2065" s="207" t="s">
        <v>19</v>
      </c>
      <c r="F2065" s="208" t="s">
        <v>1149</v>
      </c>
      <c r="G2065" s="206"/>
      <c r="H2065" s="209">
        <v>6</v>
      </c>
      <c r="I2065" s="210"/>
      <c r="J2065" s="206"/>
      <c r="K2065" s="206"/>
      <c r="L2065" s="211"/>
      <c r="M2065" s="212"/>
      <c r="N2065" s="213"/>
      <c r="O2065" s="213"/>
      <c r="P2065" s="213"/>
      <c r="Q2065" s="213"/>
      <c r="R2065" s="213"/>
      <c r="S2065" s="213"/>
      <c r="T2065" s="214"/>
      <c r="AT2065" s="215" t="s">
        <v>159</v>
      </c>
      <c r="AU2065" s="215" t="s">
        <v>87</v>
      </c>
      <c r="AV2065" s="14" t="s">
        <v>87</v>
      </c>
      <c r="AW2065" s="14" t="s">
        <v>37</v>
      </c>
      <c r="AX2065" s="14" t="s">
        <v>77</v>
      </c>
      <c r="AY2065" s="215" t="s">
        <v>144</v>
      </c>
    </row>
    <row r="2066" spans="1:65" s="14" customFormat="1" ht="11.25">
      <c r="B2066" s="205"/>
      <c r="C2066" s="206"/>
      <c r="D2066" s="196" t="s">
        <v>159</v>
      </c>
      <c r="E2066" s="207" t="s">
        <v>19</v>
      </c>
      <c r="F2066" s="208" t="s">
        <v>1150</v>
      </c>
      <c r="G2066" s="206"/>
      <c r="H2066" s="209">
        <v>5</v>
      </c>
      <c r="I2066" s="210"/>
      <c r="J2066" s="206"/>
      <c r="K2066" s="206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159</v>
      </c>
      <c r="AU2066" s="215" t="s">
        <v>87</v>
      </c>
      <c r="AV2066" s="14" t="s">
        <v>87</v>
      </c>
      <c r="AW2066" s="14" t="s">
        <v>37</v>
      </c>
      <c r="AX2066" s="14" t="s">
        <v>77</v>
      </c>
      <c r="AY2066" s="215" t="s">
        <v>144</v>
      </c>
    </row>
    <row r="2067" spans="1:65" s="14" customFormat="1" ht="11.25">
      <c r="B2067" s="205"/>
      <c r="C2067" s="206"/>
      <c r="D2067" s="196" t="s">
        <v>159</v>
      </c>
      <c r="E2067" s="207" t="s">
        <v>19</v>
      </c>
      <c r="F2067" s="208" t="s">
        <v>1151</v>
      </c>
      <c r="G2067" s="206"/>
      <c r="H2067" s="209">
        <v>5</v>
      </c>
      <c r="I2067" s="210"/>
      <c r="J2067" s="206"/>
      <c r="K2067" s="206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159</v>
      </c>
      <c r="AU2067" s="215" t="s">
        <v>87</v>
      </c>
      <c r="AV2067" s="14" t="s">
        <v>87</v>
      </c>
      <c r="AW2067" s="14" t="s">
        <v>37</v>
      </c>
      <c r="AX2067" s="14" t="s">
        <v>77</v>
      </c>
      <c r="AY2067" s="215" t="s">
        <v>144</v>
      </c>
    </row>
    <row r="2068" spans="1:65" s="14" customFormat="1" ht="11.25">
      <c r="B2068" s="205"/>
      <c r="C2068" s="206"/>
      <c r="D2068" s="196" t="s">
        <v>159</v>
      </c>
      <c r="E2068" s="207" t="s">
        <v>19</v>
      </c>
      <c r="F2068" s="208" t="s">
        <v>1152</v>
      </c>
      <c r="G2068" s="206"/>
      <c r="H2068" s="209">
        <v>5</v>
      </c>
      <c r="I2068" s="210"/>
      <c r="J2068" s="206"/>
      <c r="K2068" s="206"/>
      <c r="L2068" s="211"/>
      <c r="M2068" s="212"/>
      <c r="N2068" s="213"/>
      <c r="O2068" s="213"/>
      <c r="P2068" s="213"/>
      <c r="Q2068" s="213"/>
      <c r="R2068" s="213"/>
      <c r="S2068" s="213"/>
      <c r="T2068" s="214"/>
      <c r="AT2068" s="215" t="s">
        <v>159</v>
      </c>
      <c r="AU2068" s="215" t="s">
        <v>87</v>
      </c>
      <c r="AV2068" s="14" t="s">
        <v>87</v>
      </c>
      <c r="AW2068" s="14" t="s">
        <v>37</v>
      </c>
      <c r="AX2068" s="14" t="s">
        <v>77</v>
      </c>
      <c r="AY2068" s="215" t="s">
        <v>144</v>
      </c>
    </row>
    <row r="2069" spans="1:65" s="14" customFormat="1" ht="11.25">
      <c r="B2069" s="205"/>
      <c r="C2069" s="206"/>
      <c r="D2069" s="196" t="s">
        <v>159</v>
      </c>
      <c r="E2069" s="207" t="s">
        <v>19</v>
      </c>
      <c r="F2069" s="208" t="s">
        <v>1153</v>
      </c>
      <c r="G2069" s="206"/>
      <c r="H2069" s="209">
        <v>5</v>
      </c>
      <c r="I2069" s="210"/>
      <c r="J2069" s="206"/>
      <c r="K2069" s="206"/>
      <c r="L2069" s="211"/>
      <c r="M2069" s="212"/>
      <c r="N2069" s="213"/>
      <c r="O2069" s="213"/>
      <c r="P2069" s="213"/>
      <c r="Q2069" s="213"/>
      <c r="R2069" s="213"/>
      <c r="S2069" s="213"/>
      <c r="T2069" s="214"/>
      <c r="AT2069" s="215" t="s">
        <v>159</v>
      </c>
      <c r="AU2069" s="215" t="s">
        <v>87</v>
      </c>
      <c r="AV2069" s="14" t="s">
        <v>87</v>
      </c>
      <c r="AW2069" s="14" t="s">
        <v>37</v>
      </c>
      <c r="AX2069" s="14" t="s">
        <v>77</v>
      </c>
      <c r="AY2069" s="215" t="s">
        <v>144</v>
      </c>
    </row>
    <row r="2070" spans="1:65" s="14" customFormat="1" ht="11.25">
      <c r="B2070" s="205"/>
      <c r="C2070" s="206"/>
      <c r="D2070" s="196" t="s">
        <v>159</v>
      </c>
      <c r="E2070" s="207" t="s">
        <v>19</v>
      </c>
      <c r="F2070" s="208" t="s">
        <v>1154</v>
      </c>
      <c r="G2070" s="206"/>
      <c r="H2070" s="209">
        <v>6</v>
      </c>
      <c r="I2070" s="210"/>
      <c r="J2070" s="206"/>
      <c r="K2070" s="206"/>
      <c r="L2070" s="211"/>
      <c r="M2070" s="212"/>
      <c r="N2070" s="213"/>
      <c r="O2070" s="213"/>
      <c r="P2070" s="213"/>
      <c r="Q2070" s="213"/>
      <c r="R2070" s="213"/>
      <c r="S2070" s="213"/>
      <c r="T2070" s="214"/>
      <c r="AT2070" s="215" t="s">
        <v>159</v>
      </c>
      <c r="AU2070" s="215" t="s">
        <v>87</v>
      </c>
      <c r="AV2070" s="14" t="s">
        <v>87</v>
      </c>
      <c r="AW2070" s="14" t="s">
        <v>37</v>
      </c>
      <c r="AX2070" s="14" t="s">
        <v>77</v>
      </c>
      <c r="AY2070" s="215" t="s">
        <v>144</v>
      </c>
    </row>
    <row r="2071" spans="1:65" s="14" customFormat="1" ht="11.25">
      <c r="B2071" s="205"/>
      <c r="C2071" s="206"/>
      <c r="D2071" s="196" t="s">
        <v>159</v>
      </c>
      <c r="E2071" s="207" t="s">
        <v>19</v>
      </c>
      <c r="F2071" s="208" t="s">
        <v>1155</v>
      </c>
      <c r="G2071" s="206"/>
      <c r="H2071" s="209">
        <v>5</v>
      </c>
      <c r="I2071" s="210"/>
      <c r="J2071" s="206"/>
      <c r="K2071" s="206"/>
      <c r="L2071" s="211"/>
      <c r="M2071" s="212"/>
      <c r="N2071" s="213"/>
      <c r="O2071" s="213"/>
      <c r="P2071" s="213"/>
      <c r="Q2071" s="213"/>
      <c r="R2071" s="213"/>
      <c r="S2071" s="213"/>
      <c r="T2071" s="214"/>
      <c r="AT2071" s="215" t="s">
        <v>159</v>
      </c>
      <c r="AU2071" s="215" t="s">
        <v>87</v>
      </c>
      <c r="AV2071" s="14" t="s">
        <v>87</v>
      </c>
      <c r="AW2071" s="14" t="s">
        <v>37</v>
      </c>
      <c r="AX2071" s="14" t="s">
        <v>77</v>
      </c>
      <c r="AY2071" s="215" t="s">
        <v>144</v>
      </c>
    </row>
    <row r="2072" spans="1:65" s="15" customFormat="1" ht="11.25">
      <c r="B2072" s="216"/>
      <c r="C2072" s="217"/>
      <c r="D2072" s="196" t="s">
        <v>159</v>
      </c>
      <c r="E2072" s="218" t="s">
        <v>19</v>
      </c>
      <c r="F2072" s="219" t="s">
        <v>165</v>
      </c>
      <c r="G2072" s="217"/>
      <c r="H2072" s="220">
        <v>60</v>
      </c>
      <c r="I2072" s="221"/>
      <c r="J2072" s="217"/>
      <c r="K2072" s="217"/>
      <c r="L2072" s="222"/>
      <c r="M2072" s="223"/>
      <c r="N2072" s="224"/>
      <c r="O2072" s="224"/>
      <c r="P2072" s="224"/>
      <c r="Q2072" s="224"/>
      <c r="R2072" s="224"/>
      <c r="S2072" s="224"/>
      <c r="T2072" s="225"/>
      <c r="AT2072" s="226" t="s">
        <v>159</v>
      </c>
      <c r="AU2072" s="226" t="s">
        <v>87</v>
      </c>
      <c r="AV2072" s="15" t="s">
        <v>155</v>
      </c>
      <c r="AW2072" s="15" t="s">
        <v>37</v>
      </c>
      <c r="AX2072" s="15" t="s">
        <v>77</v>
      </c>
      <c r="AY2072" s="226" t="s">
        <v>144</v>
      </c>
    </row>
    <row r="2073" spans="1:65" s="16" customFormat="1" ht="11.25">
      <c r="B2073" s="227"/>
      <c r="C2073" s="228"/>
      <c r="D2073" s="196" t="s">
        <v>159</v>
      </c>
      <c r="E2073" s="229" t="s">
        <v>19</v>
      </c>
      <c r="F2073" s="230" t="s">
        <v>275</v>
      </c>
      <c r="G2073" s="228"/>
      <c r="H2073" s="231">
        <v>297</v>
      </c>
      <c r="I2073" s="232"/>
      <c r="J2073" s="228"/>
      <c r="K2073" s="228"/>
      <c r="L2073" s="233"/>
      <c r="M2073" s="234"/>
      <c r="N2073" s="235"/>
      <c r="O2073" s="235"/>
      <c r="P2073" s="235"/>
      <c r="Q2073" s="235"/>
      <c r="R2073" s="235"/>
      <c r="S2073" s="235"/>
      <c r="T2073" s="236"/>
      <c r="AT2073" s="237" t="s">
        <v>159</v>
      </c>
      <c r="AU2073" s="237" t="s">
        <v>87</v>
      </c>
      <c r="AV2073" s="16" t="s">
        <v>154</v>
      </c>
      <c r="AW2073" s="16" t="s">
        <v>37</v>
      </c>
      <c r="AX2073" s="16" t="s">
        <v>85</v>
      </c>
      <c r="AY2073" s="237" t="s">
        <v>144</v>
      </c>
    </row>
    <row r="2074" spans="1:65" s="2" customFormat="1" ht="24.2" customHeight="1">
      <c r="A2074" s="37"/>
      <c r="B2074" s="38"/>
      <c r="C2074" s="176" t="s">
        <v>1156</v>
      </c>
      <c r="D2074" s="176" t="s">
        <v>149</v>
      </c>
      <c r="E2074" s="177" t="s">
        <v>1157</v>
      </c>
      <c r="F2074" s="178" t="s">
        <v>1158</v>
      </c>
      <c r="G2074" s="179" t="s">
        <v>555</v>
      </c>
      <c r="H2074" s="180">
        <v>80</v>
      </c>
      <c r="I2074" s="181"/>
      <c r="J2074" s="182">
        <f>ROUND(I2074*H2074,2)</f>
        <v>0</v>
      </c>
      <c r="K2074" s="178" t="s">
        <v>153</v>
      </c>
      <c r="L2074" s="42"/>
      <c r="M2074" s="183" t="s">
        <v>19</v>
      </c>
      <c r="N2074" s="184" t="s">
        <v>48</v>
      </c>
      <c r="O2074" s="67"/>
      <c r="P2074" s="185">
        <f>O2074*H2074</f>
        <v>0</v>
      </c>
      <c r="Q2074" s="185">
        <v>2.0000000000000001E-4</v>
      </c>
      <c r="R2074" s="185">
        <f>Q2074*H2074</f>
        <v>1.6E-2</v>
      </c>
      <c r="S2074" s="185">
        <v>0</v>
      </c>
      <c r="T2074" s="186">
        <f>S2074*H2074</f>
        <v>0</v>
      </c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R2074" s="187" t="s">
        <v>556</v>
      </c>
      <c r="AT2074" s="187" t="s">
        <v>149</v>
      </c>
      <c r="AU2074" s="187" t="s">
        <v>87</v>
      </c>
      <c r="AY2074" s="20" t="s">
        <v>144</v>
      </c>
      <c r="BE2074" s="188">
        <f>IF(N2074="základní",J2074,0)</f>
        <v>0</v>
      </c>
      <c r="BF2074" s="188">
        <f>IF(N2074="snížená",J2074,0)</f>
        <v>0</v>
      </c>
      <c r="BG2074" s="188">
        <f>IF(N2074="zákl. přenesená",J2074,0)</f>
        <v>0</v>
      </c>
      <c r="BH2074" s="188">
        <f>IF(N2074="sníž. přenesená",J2074,0)</f>
        <v>0</v>
      </c>
      <c r="BI2074" s="188">
        <f>IF(N2074="nulová",J2074,0)</f>
        <v>0</v>
      </c>
      <c r="BJ2074" s="20" t="s">
        <v>85</v>
      </c>
      <c r="BK2074" s="188">
        <f>ROUND(I2074*H2074,2)</f>
        <v>0</v>
      </c>
      <c r="BL2074" s="20" t="s">
        <v>556</v>
      </c>
      <c r="BM2074" s="187" t="s">
        <v>1159</v>
      </c>
    </row>
    <row r="2075" spans="1:65" s="2" customFormat="1" ht="11.25">
      <c r="A2075" s="37"/>
      <c r="B2075" s="38"/>
      <c r="C2075" s="39"/>
      <c r="D2075" s="189" t="s">
        <v>157</v>
      </c>
      <c r="E2075" s="39"/>
      <c r="F2075" s="190" t="s">
        <v>1160</v>
      </c>
      <c r="G2075" s="39"/>
      <c r="H2075" s="39"/>
      <c r="I2075" s="191"/>
      <c r="J2075" s="39"/>
      <c r="K2075" s="39"/>
      <c r="L2075" s="42"/>
      <c r="M2075" s="192"/>
      <c r="N2075" s="193"/>
      <c r="O2075" s="67"/>
      <c r="P2075" s="67"/>
      <c r="Q2075" s="67"/>
      <c r="R2075" s="67"/>
      <c r="S2075" s="67"/>
      <c r="T2075" s="68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T2075" s="20" t="s">
        <v>157</v>
      </c>
      <c r="AU2075" s="20" t="s">
        <v>87</v>
      </c>
    </row>
    <row r="2076" spans="1:65" s="13" customFormat="1" ht="11.25">
      <c r="B2076" s="194"/>
      <c r="C2076" s="195"/>
      <c r="D2076" s="196" t="s">
        <v>159</v>
      </c>
      <c r="E2076" s="197" t="s">
        <v>19</v>
      </c>
      <c r="F2076" s="198" t="s">
        <v>160</v>
      </c>
      <c r="G2076" s="195"/>
      <c r="H2076" s="197" t="s">
        <v>19</v>
      </c>
      <c r="I2076" s="199"/>
      <c r="J2076" s="195"/>
      <c r="K2076" s="195"/>
      <c r="L2076" s="200"/>
      <c r="M2076" s="201"/>
      <c r="N2076" s="202"/>
      <c r="O2076" s="202"/>
      <c r="P2076" s="202"/>
      <c r="Q2076" s="202"/>
      <c r="R2076" s="202"/>
      <c r="S2076" s="202"/>
      <c r="T2076" s="203"/>
      <c r="AT2076" s="204" t="s">
        <v>159</v>
      </c>
      <c r="AU2076" s="204" t="s">
        <v>87</v>
      </c>
      <c r="AV2076" s="13" t="s">
        <v>85</v>
      </c>
      <c r="AW2076" s="13" t="s">
        <v>37</v>
      </c>
      <c r="AX2076" s="13" t="s">
        <v>77</v>
      </c>
      <c r="AY2076" s="204" t="s">
        <v>144</v>
      </c>
    </row>
    <row r="2077" spans="1:65" s="14" customFormat="1" ht="11.25">
      <c r="B2077" s="205"/>
      <c r="C2077" s="206"/>
      <c r="D2077" s="196" t="s">
        <v>159</v>
      </c>
      <c r="E2077" s="207" t="s">
        <v>19</v>
      </c>
      <c r="F2077" s="208" t="s">
        <v>1161</v>
      </c>
      <c r="G2077" s="206"/>
      <c r="H2077" s="209">
        <v>2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159</v>
      </c>
      <c r="AU2077" s="215" t="s">
        <v>87</v>
      </c>
      <c r="AV2077" s="14" t="s">
        <v>87</v>
      </c>
      <c r="AW2077" s="14" t="s">
        <v>37</v>
      </c>
      <c r="AX2077" s="14" t="s">
        <v>77</v>
      </c>
      <c r="AY2077" s="215" t="s">
        <v>144</v>
      </c>
    </row>
    <row r="2078" spans="1:65" s="14" customFormat="1" ht="11.25">
      <c r="B2078" s="205"/>
      <c r="C2078" s="206"/>
      <c r="D2078" s="196" t="s">
        <v>159</v>
      </c>
      <c r="E2078" s="207" t="s">
        <v>19</v>
      </c>
      <c r="F2078" s="208" t="s">
        <v>560</v>
      </c>
      <c r="G2078" s="206"/>
      <c r="H2078" s="209">
        <v>1</v>
      </c>
      <c r="I2078" s="210"/>
      <c r="J2078" s="206"/>
      <c r="K2078" s="206"/>
      <c r="L2078" s="211"/>
      <c r="M2078" s="212"/>
      <c r="N2078" s="213"/>
      <c r="O2078" s="213"/>
      <c r="P2078" s="213"/>
      <c r="Q2078" s="213"/>
      <c r="R2078" s="213"/>
      <c r="S2078" s="213"/>
      <c r="T2078" s="214"/>
      <c r="AT2078" s="215" t="s">
        <v>159</v>
      </c>
      <c r="AU2078" s="215" t="s">
        <v>87</v>
      </c>
      <c r="AV2078" s="14" t="s">
        <v>87</v>
      </c>
      <c r="AW2078" s="14" t="s">
        <v>37</v>
      </c>
      <c r="AX2078" s="14" t="s">
        <v>77</v>
      </c>
      <c r="AY2078" s="215" t="s">
        <v>144</v>
      </c>
    </row>
    <row r="2079" spans="1:65" s="15" customFormat="1" ht="11.25">
      <c r="B2079" s="216"/>
      <c r="C2079" s="217"/>
      <c r="D2079" s="196" t="s">
        <v>159</v>
      </c>
      <c r="E2079" s="218" t="s">
        <v>19</v>
      </c>
      <c r="F2079" s="219" t="s">
        <v>165</v>
      </c>
      <c r="G2079" s="217"/>
      <c r="H2079" s="220">
        <v>3</v>
      </c>
      <c r="I2079" s="221"/>
      <c r="J2079" s="217"/>
      <c r="K2079" s="217"/>
      <c r="L2079" s="222"/>
      <c r="M2079" s="223"/>
      <c r="N2079" s="224"/>
      <c r="O2079" s="224"/>
      <c r="P2079" s="224"/>
      <c r="Q2079" s="224"/>
      <c r="R2079" s="224"/>
      <c r="S2079" s="224"/>
      <c r="T2079" s="225"/>
      <c r="AT2079" s="226" t="s">
        <v>159</v>
      </c>
      <c r="AU2079" s="226" t="s">
        <v>87</v>
      </c>
      <c r="AV2079" s="15" t="s">
        <v>155</v>
      </c>
      <c r="AW2079" s="15" t="s">
        <v>37</v>
      </c>
      <c r="AX2079" s="15" t="s">
        <v>77</v>
      </c>
      <c r="AY2079" s="226" t="s">
        <v>144</v>
      </c>
    </row>
    <row r="2080" spans="1:65" s="13" customFormat="1" ht="11.25">
      <c r="B2080" s="194"/>
      <c r="C2080" s="195"/>
      <c r="D2080" s="196" t="s">
        <v>159</v>
      </c>
      <c r="E2080" s="197" t="s">
        <v>19</v>
      </c>
      <c r="F2080" s="198" t="s">
        <v>166</v>
      </c>
      <c r="G2080" s="195"/>
      <c r="H2080" s="197" t="s">
        <v>19</v>
      </c>
      <c r="I2080" s="199"/>
      <c r="J2080" s="195"/>
      <c r="K2080" s="195"/>
      <c r="L2080" s="200"/>
      <c r="M2080" s="201"/>
      <c r="N2080" s="202"/>
      <c r="O2080" s="202"/>
      <c r="P2080" s="202"/>
      <c r="Q2080" s="202"/>
      <c r="R2080" s="202"/>
      <c r="S2080" s="202"/>
      <c r="T2080" s="203"/>
      <c r="AT2080" s="204" t="s">
        <v>159</v>
      </c>
      <c r="AU2080" s="204" t="s">
        <v>87</v>
      </c>
      <c r="AV2080" s="13" t="s">
        <v>85</v>
      </c>
      <c r="AW2080" s="13" t="s">
        <v>37</v>
      </c>
      <c r="AX2080" s="13" t="s">
        <v>77</v>
      </c>
      <c r="AY2080" s="204" t="s">
        <v>144</v>
      </c>
    </row>
    <row r="2081" spans="2:51" s="14" customFormat="1" ht="11.25">
      <c r="B2081" s="205"/>
      <c r="C2081" s="206"/>
      <c r="D2081" s="196" t="s">
        <v>159</v>
      </c>
      <c r="E2081" s="207" t="s">
        <v>19</v>
      </c>
      <c r="F2081" s="208" t="s">
        <v>1162</v>
      </c>
      <c r="G2081" s="206"/>
      <c r="H2081" s="209">
        <v>3</v>
      </c>
      <c r="I2081" s="210"/>
      <c r="J2081" s="206"/>
      <c r="K2081" s="206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159</v>
      </c>
      <c r="AU2081" s="215" t="s">
        <v>87</v>
      </c>
      <c r="AV2081" s="14" t="s">
        <v>87</v>
      </c>
      <c r="AW2081" s="14" t="s">
        <v>37</v>
      </c>
      <c r="AX2081" s="14" t="s">
        <v>77</v>
      </c>
      <c r="AY2081" s="215" t="s">
        <v>144</v>
      </c>
    </row>
    <row r="2082" spans="2:51" s="14" customFormat="1" ht="11.25">
      <c r="B2082" s="205"/>
      <c r="C2082" s="206"/>
      <c r="D2082" s="196" t="s">
        <v>159</v>
      </c>
      <c r="E2082" s="207" t="s">
        <v>19</v>
      </c>
      <c r="F2082" s="208" t="s">
        <v>1163</v>
      </c>
      <c r="G2082" s="206"/>
      <c r="H2082" s="209">
        <v>2</v>
      </c>
      <c r="I2082" s="210"/>
      <c r="J2082" s="206"/>
      <c r="K2082" s="206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159</v>
      </c>
      <c r="AU2082" s="215" t="s">
        <v>87</v>
      </c>
      <c r="AV2082" s="14" t="s">
        <v>87</v>
      </c>
      <c r="AW2082" s="14" t="s">
        <v>37</v>
      </c>
      <c r="AX2082" s="14" t="s">
        <v>77</v>
      </c>
      <c r="AY2082" s="215" t="s">
        <v>144</v>
      </c>
    </row>
    <row r="2083" spans="2:51" s="14" customFormat="1" ht="11.25">
      <c r="B2083" s="205"/>
      <c r="C2083" s="206"/>
      <c r="D2083" s="196" t="s">
        <v>159</v>
      </c>
      <c r="E2083" s="207" t="s">
        <v>19</v>
      </c>
      <c r="F2083" s="208" t="s">
        <v>563</v>
      </c>
      <c r="G2083" s="206"/>
      <c r="H2083" s="209">
        <v>1</v>
      </c>
      <c r="I2083" s="210"/>
      <c r="J2083" s="206"/>
      <c r="K2083" s="206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159</v>
      </c>
      <c r="AU2083" s="215" t="s">
        <v>87</v>
      </c>
      <c r="AV2083" s="14" t="s">
        <v>87</v>
      </c>
      <c r="AW2083" s="14" t="s">
        <v>37</v>
      </c>
      <c r="AX2083" s="14" t="s">
        <v>77</v>
      </c>
      <c r="AY2083" s="215" t="s">
        <v>144</v>
      </c>
    </row>
    <row r="2084" spans="2:51" s="14" customFormat="1" ht="11.25">
      <c r="B2084" s="205"/>
      <c r="C2084" s="206"/>
      <c r="D2084" s="196" t="s">
        <v>159</v>
      </c>
      <c r="E2084" s="207" t="s">
        <v>19</v>
      </c>
      <c r="F2084" s="208" t="s">
        <v>1164</v>
      </c>
      <c r="G2084" s="206"/>
      <c r="H2084" s="209">
        <v>2</v>
      </c>
      <c r="I2084" s="210"/>
      <c r="J2084" s="206"/>
      <c r="K2084" s="206"/>
      <c r="L2084" s="211"/>
      <c r="M2084" s="212"/>
      <c r="N2084" s="213"/>
      <c r="O2084" s="213"/>
      <c r="P2084" s="213"/>
      <c r="Q2084" s="213"/>
      <c r="R2084" s="213"/>
      <c r="S2084" s="213"/>
      <c r="T2084" s="214"/>
      <c r="AT2084" s="215" t="s">
        <v>159</v>
      </c>
      <c r="AU2084" s="215" t="s">
        <v>87</v>
      </c>
      <c r="AV2084" s="14" t="s">
        <v>87</v>
      </c>
      <c r="AW2084" s="14" t="s">
        <v>37</v>
      </c>
      <c r="AX2084" s="14" t="s">
        <v>77</v>
      </c>
      <c r="AY2084" s="215" t="s">
        <v>144</v>
      </c>
    </row>
    <row r="2085" spans="2:51" s="14" customFormat="1" ht="11.25">
      <c r="B2085" s="205"/>
      <c r="C2085" s="206"/>
      <c r="D2085" s="196" t="s">
        <v>159</v>
      </c>
      <c r="E2085" s="207" t="s">
        <v>19</v>
      </c>
      <c r="F2085" s="208" t="s">
        <v>565</v>
      </c>
      <c r="G2085" s="206"/>
      <c r="H2085" s="209">
        <v>1</v>
      </c>
      <c r="I2085" s="210"/>
      <c r="J2085" s="206"/>
      <c r="K2085" s="206"/>
      <c r="L2085" s="211"/>
      <c r="M2085" s="212"/>
      <c r="N2085" s="213"/>
      <c r="O2085" s="213"/>
      <c r="P2085" s="213"/>
      <c r="Q2085" s="213"/>
      <c r="R2085" s="213"/>
      <c r="S2085" s="213"/>
      <c r="T2085" s="214"/>
      <c r="AT2085" s="215" t="s">
        <v>159</v>
      </c>
      <c r="AU2085" s="215" t="s">
        <v>87</v>
      </c>
      <c r="AV2085" s="14" t="s">
        <v>87</v>
      </c>
      <c r="AW2085" s="14" t="s">
        <v>37</v>
      </c>
      <c r="AX2085" s="14" t="s">
        <v>77</v>
      </c>
      <c r="AY2085" s="215" t="s">
        <v>144</v>
      </c>
    </row>
    <row r="2086" spans="2:51" s="14" customFormat="1" ht="11.25">
      <c r="B2086" s="205"/>
      <c r="C2086" s="206"/>
      <c r="D2086" s="196" t="s">
        <v>159</v>
      </c>
      <c r="E2086" s="207" t="s">
        <v>19</v>
      </c>
      <c r="F2086" s="208" t="s">
        <v>566</v>
      </c>
      <c r="G2086" s="206"/>
      <c r="H2086" s="209">
        <v>1</v>
      </c>
      <c r="I2086" s="210"/>
      <c r="J2086" s="206"/>
      <c r="K2086" s="206"/>
      <c r="L2086" s="211"/>
      <c r="M2086" s="212"/>
      <c r="N2086" s="213"/>
      <c r="O2086" s="213"/>
      <c r="P2086" s="213"/>
      <c r="Q2086" s="213"/>
      <c r="R2086" s="213"/>
      <c r="S2086" s="213"/>
      <c r="T2086" s="214"/>
      <c r="AT2086" s="215" t="s">
        <v>159</v>
      </c>
      <c r="AU2086" s="215" t="s">
        <v>87</v>
      </c>
      <c r="AV2086" s="14" t="s">
        <v>87</v>
      </c>
      <c r="AW2086" s="14" t="s">
        <v>37</v>
      </c>
      <c r="AX2086" s="14" t="s">
        <v>77</v>
      </c>
      <c r="AY2086" s="215" t="s">
        <v>144</v>
      </c>
    </row>
    <row r="2087" spans="2:51" s="14" customFormat="1" ht="11.25">
      <c r="B2087" s="205"/>
      <c r="C2087" s="206"/>
      <c r="D2087" s="196" t="s">
        <v>159</v>
      </c>
      <c r="E2087" s="207" t="s">
        <v>19</v>
      </c>
      <c r="F2087" s="208" t="s">
        <v>567</v>
      </c>
      <c r="G2087" s="206"/>
      <c r="H2087" s="209">
        <v>1</v>
      </c>
      <c r="I2087" s="210"/>
      <c r="J2087" s="206"/>
      <c r="K2087" s="206"/>
      <c r="L2087" s="211"/>
      <c r="M2087" s="212"/>
      <c r="N2087" s="213"/>
      <c r="O2087" s="213"/>
      <c r="P2087" s="213"/>
      <c r="Q2087" s="213"/>
      <c r="R2087" s="213"/>
      <c r="S2087" s="213"/>
      <c r="T2087" s="214"/>
      <c r="AT2087" s="215" t="s">
        <v>159</v>
      </c>
      <c r="AU2087" s="215" t="s">
        <v>87</v>
      </c>
      <c r="AV2087" s="14" t="s">
        <v>87</v>
      </c>
      <c r="AW2087" s="14" t="s">
        <v>37</v>
      </c>
      <c r="AX2087" s="14" t="s">
        <v>77</v>
      </c>
      <c r="AY2087" s="215" t="s">
        <v>144</v>
      </c>
    </row>
    <row r="2088" spans="2:51" s="14" customFormat="1" ht="11.25">
      <c r="B2088" s="205"/>
      <c r="C2088" s="206"/>
      <c r="D2088" s="196" t="s">
        <v>159</v>
      </c>
      <c r="E2088" s="207" t="s">
        <v>19</v>
      </c>
      <c r="F2088" s="208" t="s">
        <v>568</v>
      </c>
      <c r="G2088" s="206"/>
      <c r="H2088" s="209">
        <v>1</v>
      </c>
      <c r="I2088" s="210"/>
      <c r="J2088" s="206"/>
      <c r="K2088" s="206"/>
      <c r="L2088" s="211"/>
      <c r="M2088" s="212"/>
      <c r="N2088" s="213"/>
      <c r="O2088" s="213"/>
      <c r="P2088" s="213"/>
      <c r="Q2088" s="213"/>
      <c r="R2088" s="213"/>
      <c r="S2088" s="213"/>
      <c r="T2088" s="214"/>
      <c r="AT2088" s="215" t="s">
        <v>159</v>
      </c>
      <c r="AU2088" s="215" t="s">
        <v>87</v>
      </c>
      <c r="AV2088" s="14" t="s">
        <v>87</v>
      </c>
      <c r="AW2088" s="14" t="s">
        <v>37</v>
      </c>
      <c r="AX2088" s="14" t="s">
        <v>77</v>
      </c>
      <c r="AY2088" s="215" t="s">
        <v>144</v>
      </c>
    </row>
    <row r="2089" spans="2:51" s="14" customFormat="1" ht="11.25">
      <c r="B2089" s="205"/>
      <c r="C2089" s="206"/>
      <c r="D2089" s="196" t="s">
        <v>159</v>
      </c>
      <c r="E2089" s="207" t="s">
        <v>19</v>
      </c>
      <c r="F2089" s="208" t="s">
        <v>1165</v>
      </c>
      <c r="G2089" s="206"/>
      <c r="H2089" s="209">
        <v>2</v>
      </c>
      <c r="I2089" s="210"/>
      <c r="J2089" s="206"/>
      <c r="K2089" s="206"/>
      <c r="L2089" s="211"/>
      <c r="M2089" s="212"/>
      <c r="N2089" s="213"/>
      <c r="O2089" s="213"/>
      <c r="P2089" s="213"/>
      <c r="Q2089" s="213"/>
      <c r="R2089" s="213"/>
      <c r="S2089" s="213"/>
      <c r="T2089" s="214"/>
      <c r="AT2089" s="215" t="s">
        <v>159</v>
      </c>
      <c r="AU2089" s="215" t="s">
        <v>87</v>
      </c>
      <c r="AV2089" s="14" t="s">
        <v>87</v>
      </c>
      <c r="AW2089" s="14" t="s">
        <v>37</v>
      </c>
      <c r="AX2089" s="14" t="s">
        <v>77</v>
      </c>
      <c r="AY2089" s="215" t="s">
        <v>144</v>
      </c>
    </row>
    <row r="2090" spans="2:51" s="14" customFormat="1" ht="11.25">
      <c r="B2090" s="205"/>
      <c r="C2090" s="206"/>
      <c r="D2090" s="196" t="s">
        <v>159</v>
      </c>
      <c r="E2090" s="207" t="s">
        <v>19</v>
      </c>
      <c r="F2090" s="208" t="s">
        <v>570</v>
      </c>
      <c r="G2090" s="206"/>
      <c r="H2090" s="209">
        <v>1</v>
      </c>
      <c r="I2090" s="210"/>
      <c r="J2090" s="206"/>
      <c r="K2090" s="206"/>
      <c r="L2090" s="211"/>
      <c r="M2090" s="212"/>
      <c r="N2090" s="213"/>
      <c r="O2090" s="213"/>
      <c r="P2090" s="213"/>
      <c r="Q2090" s="213"/>
      <c r="R2090" s="213"/>
      <c r="S2090" s="213"/>
      <c r="T2090" s="214"/>
      <c r="AT2090" s="215" t="s">
        <v>159</v>
      </c>
      <c r="AU2090" s="215" t="s">
        <v>87</v>
      </c>
      <c r="AV2090" s="14" t="s">
        <v>87</v>
      </c>
      <c r="AW2090" s="14" t="s">
        <v>37</v>
      </c>
      <c r="AX2090" s="14" t="s">
        <v>77</v>
      </c>
      <c r="AY2090" s="215" t="s">
        <v>144</v>
      </c>
    </row>
    <row r="2091" spans="2:51" s="15" customFormat="1" ht="11.25">
      <c r="B2091" s="216"/>
      <c r="C2091" s="217"/>
      <c r="D2091" s="196" t="s">
        <v>159</v>
      </c>
      <c r="E2091" s="218" t="s">
        <v>19</v>
      </c>
      <c r="F2091" s="219" t="s">
        <v>165</v>
      </c>
      <c r="G2091" s="217"/>
      <c r="H2091" s="220">
        <v>15</v>
      </c>
      <c r="I2091" s="221"/>
      <c r="J2091" s="217"/>
      <c r="K2091" s="217"/>
      <c r="L2091" s="222"/>
      <c r="M2091" s="223"/>
      <c r="N2091" s="224"/>
      <c r="O2091" s="224"/>
      <c r="P2091" s="224"/>
      <c r="Q2091" s="224"/>
      <c r="R2091" s="224"/>
      <c r="S2091" s="224"/>
      <c r="T2091" s="225"/>
      <c r="AT2091" s="226" t="s">
        <v>159</v>
      </c>
      <c r="AU2091" s="226" t="s">
        <v>87</v>
      </c>
      <c r="AV2091" s="15" t="s">
        <v>155</v>
      </c>
      <c r="AW2091" s="15" t="s">
        <v>37</v>
      </c>
      <c r="AX2091" s="15" t="s">
        <v>77</v>
      </c>
      <c r="AY2091" s="226" t="s">
        <v>144</v>
      </c>
    </row>
    <row r="2092" spans="2:51" s="13" customFormat="1" ht="11.25">
      <c r="B2092" s="194"/>
      <c r="C2092" s="195"/>
      <c r="D2092" s="196" t="s">
        <v>159</v>
      </c>
      <c r="E2092" s="197" t="s">
        <v>19</v>
      </c>
      <c r="F2092" s="198" t="s">
        <v>187</v>
      </c>
      <c r="G2092" s="195"/>
      <c r="H2092" s="197" t="s">
        <v>19</v>
      </c>
      <c r="I2092" s="199"/>
      <c r="J2092" s="195"/>
      <c r="K2092" s="195"/>
      <c r="L2092" s="200"/>
      <c r="M2092" s="201"/>
      <c r="N2092" s="202"/>
      <c r="O2092" s="202"/>
      <c r="P2092" s="202"/>
      <c r="Q2092" s="202"/>
      <c r="R2092" s="202"/>
      <c r="S2092" s="202"/>
      <c r="T2092" s="203"/>
      <c r="AT2092" s="204" t="s">
        <v>159</v>
      </c>
      <c r="AU2092" s="204" t="s">
        <v>87</v>
      </c>
      <c r="AV2092" s="13" t="s">
        <v>85</v>
      </c>
      <c r="AW2092" s="13" t="s">
        <v>37</v>
      </c>
      <c r="AX2092" s="13" t="s">
        <v>77</v>
      </c>
      <c r="AY2092" s="204" t="s">
        <v>144</v>
      </c>
    </row>
    <row r="2093" spans="2:51" s="14" customFormat="1" ht="11.25">
      <c r="B2093" s="205"/>
      <c r="C2093" s="206"/>
      <c r="D2093" s="196" t="s">
        <v>159</v>
      </c>
      <c r="E2093" s="207" t="s">
        <v>19</v>
      </c>
      <c r="F2093" s="208" t="s">
        <v>1166</v>
      </c>
      <c r="G2093" s="206"/>
      <c r="H2093" s="209">
        <v>3</v>
      </c>
      <c r="I2093" s="210"/>
      <c r="J2093" s="206"/>
      <c r="K2093" s="206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159</v>
      </c>
      <c r="AU2093" s="215" t="s">
        <v>87</v>
      </c>
      <c r="AV2093" s="14" t="s">
        <v>87</v>
      </c>
      <c r="AW2093" s="14" t="s">
        <v>37</v>
      </c>
      <c r="AX2093" s="14" t="s">
        <v>77</v>
      </c>
      <c r="AY2093" s="215" t="s">
        <v>144</v>
      </c>
    </row>
    <row r="2094" spans="2:51" s="14" customFormat="1" ht="11.25">
      <c r="B2094" s="205"/>
      <c r="C2094" s="206"/>
      <c r="D2094" s="196" t="s">
        <v>159</v>
      </c>
      <c r="E2094" s="207" t="s">
        <v>19</v>
      </c>
      <c r="F2094" s="208" t="s">
        <v>1167</v>
      </c>
      <c r="G2094" s="206"/>
      <c r="H2094" s="209">
        <v>2</v>
      </c>
      <c r="I2094" s="210"/>
      <c r="J2094" s="206"/>
      <c r="K2094" s="206"/>
      <c r="L2094" s="211"/>
      <c r="M2094" s="212"/>
      <c r="N2094" s="213"/>
      <c r="O2094" s="213"/>
      <c r="P2094" s="213"/>
      <c r="Q2094" s="213"/>
      <c r="R2094" s="213"/>
      <c r="S2094" s="213"/>
      <c r="T2094" s="214"/>
      <c r="AT2094" s="215" t="s">
        <v>159</v>
      </c>
      <c r="AU2094" s="215" t="s">
        <v>87</v>
      </c>
      <c r="AV2094" s="14" t="s">
        <v>87</v>
      </c>
      <c r="AW2094" s="14" t="s">
        <v>37</v>
      </c>
      <c r="AX2094" s="14" t="s">
        <v>77</v>
      </c>
      <c r="AY2094" s="215" t="s">
        <v>144</v>
      </c>
    </row>
    <row r="2095" spans="2:51" s="14" customFormat="1" ht="11.25">
      <c r="B2095" s="205"/>
      <c r="C2095" s="206"/>
      <c r="D2095" s="196" t="s">
        <v>159</v>
      </c>
      <c r="E2095" s="207" t="s">
        <v>19</v>
      </c>
      <c r="F2095" s="208" t="s">
        <v>573</v>
      </c>
      <c r="G2095" s="206"/>
      <c r="H2095" s="209">
        <v>1</v>
      </c>
      <c r="I2095" s="210"/>
      <c r="J2095" s="206"/>
      <c r="K2095" s="206"/>
      <c r="L2095" s="211"/>
      <c r="M2095" s="212"/>
      <c r="N2095" s="213"/>
      <c r="O2095" s="213"/>
      <c r="P2095" s="213"/>
      <c r="Q2095" s="213"/>
      <c r="R2095" s="213"/>
      <c r="S2095" s="213"/>
      <c r="T2095" s="214"/>
      <c r="AT2095" s="215" t="s">
        <v>159</v>
      </c>
      <c r="AU2095" s="215" t="s">
        <v>87</v>
      </c>
      <c r="AV2095" s="14" t="s">
        <v>87</v>
      </c>
      <c r="AW2095" s="14" t="s">
        <v>37</v>
      </c>
      <c r="AX2095" s="14" t="s">
        <v>77</v>
      </c>
      <c r="AY2095" s="215" t="s">
        <v>144</v>
      </c>
    </row>
    <row r="2096" spans="2:51" s="14" customFormat="1" ht="11.25">
      <c r="B2096" s="205"/>
      <c r="C2096" s="206"/>
      <c r="D2096" s="196" t="s">
        <v>159</v>
      </c>
      <c r="E2096" s="207" t="s">
        <v>19</v>
      </c>
      <c r="F2096" s="208" t="s">
        <v>1168</v>
      </c>
      <c r="G2096" s="206"/>
      <c r="H2096" s="209">
        <v>2</v>
      </c>
      <c r="I2096" s="210"/>
      <c r="J2096" s="206"/>
      <c r="K2096" s="206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159</v>
      </c>
      <c r="AU2096" s="215" t="s">
        <v>87</v>
      </c>
      <c r="AV2096" s="14" t="s">
        <v>87</v>
      </c>
      <c r="AW2096" s="14" t="s">
        <v>37</v>
      </c>
      <c r="AX2096" s="14" t="s">
        <v>77</v>
      </c>
      <c r="AY2096" s="215" t="s">
        <v>144</v>
      </c>
    </row>
    <row r="2097" spans="2:51" s="14" customFormat="1" ht="11.25">
      <c r="B2097" s="205"/>
      <c r="C2097" s="206"/>
      <c r="D2097" s="196" t="s">
        <v>159</v>
      </c>
      <c r="E2097" s="207" t="s">
        <v>19</v>
      </c>
      <c r="F2097" s="208" t="s">
        <v>575</v>
      </c>
      <c r="G2097" s="206"/>
      <c r="H2097" s="209">
        <v>1</v>
      </c>
      <c r="I2097" s="210"/>
      <c r="J2097" s="206"/>
      <c r="K2097" s="206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159</v>
      </c>
      <c r="AU2097" s="215" t="s">
        <v>87</v>
      </c>
      <c r="AV2097" s="14" t="s">
        <v>87</v>
      </c>
      <c r="AW2097" s="14" t="s">
        <v>37</v>
      </c>
      <c r="AX2097" s="14" t="s">
        <v>77</v>
      </c>
      <c r="AY2097" s="215" t="s">
        <v>144</v>
      </c>
    </row>
    <row r="2098" spans="2:51" s="14" customFormat="1" ht="11.25">
      <c r="B2098" s="205"/>
      <c r="C2098" s="206"/>
      <c r="D2098" s="196" t="s">
        <v>159</v>
      </c>
      <c r="E2098" s="207" t="s">
        <v>19</v>
      </c>
      <c r="F2098" s="208" t="s">
        <v>576</v>
      </c>
      <c r="G2098" s="206"/>
      <c r="H2098" s="209">
        <v>1</v>
      </c>
      <c r="I2098" s="210"/>
      <c r="J2098" s="206"/>
      <c r="K2098" s="206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159</v>
      </c>
      <c r="AU2098" s="215" t="s">
        <v>87</v>
      </c>
      <c r="AV2098" s="14" t="s">
        <v>87</v>
      </c>
      <c r="AW2098" s="14" t="s">
        <v>37</v>
      </c>
      <c r="AX2098" s="14" t="s">
        <v>77</v>
      </c>
      <c r="AY2098" s="215" t="s">
        <v>144</v>
      </c>
    </row>
    <row r="2099" spans="2:51" s="14" customFormat="1" ht="11.25">
      <c r="B2099" s="205"/>
      <c r="C2099" s="206"/>
      <c r="D2099" s="196" t="s">
        <v>159</v>
      </c>
      <c r="E2099" s="207" t="s">
        <v>19</v>
      </c>
      <c r="F2099" s="208" t="s">
        <v>577</v>
      </c>
      <c r="G2099" s="206"/>
      <c r="H2099" s="209">
        <v>1</v>
      </c>
      <c r="I2099" s="210"/>
      <c r="J2099" s="206"/>
      <c r="K2099" s="206"/>
      <c r="L2099" s="211"/>
      <c r="M2099" s="212"/>
      <c r="N2099" s="213"/>
      <c r="O2099" s="213"/>
      <c r="P2099" s="213"/>
      <c r="Q2099" s="213"/>
      <c r="R2099" s="213"/>
      <c r="S2099" s="213"/>
      <c r="T2099" s="214"/>
      <c r="AT2099" s="215" t="s">
        <v>159</v>
      </c>
      <c r="AU2099" s="215" t="s">
        <v>87</v>
      </c>
      <c r="AV2099" s="14" t="s">
        <v>87</v>
      </c>
      <c r="AW2099" s="14" t="s">
        <v>37</v>
      </c>
      <c r="AX2099" s="14" t="s">
        <v>77</v>
      </c>
      <c r="AY2099" s="215" t="s">
        <v>144</v>
      </c>
    </row>
    <row r="2100" spans="2:51" s="14" customFormat="1" ht="11.25">
      <c r="B2100" s="205"/>
      <c r="C2100" s="206"/>
      <c r="D2100" s="196" t="s">
        <v>159</v>
      </c>
      <c r="E2100" s="207" t="s">
        <v>19</v>
      </c>
      <c r="F2100" s="208" t="s">
        <v>578</v>
      </c>
      <c r="G2100" s="206"/>
      <c r="H2100" s="209">
        <v>1</v>
      </c>
      <c r="I2100" s="210"/>
      <c r="J2100" s="206"/>
      <c r="K2100" s="206"/>
      <c r="L2100" s="211"/>
      <c r="M2100" s="212"/>
      <c r="N2100" s="213"/>
      <c r="O2100" s="213"/>
      <c r="P2100" s="213"/>
      <c r="Q2100" s="213"/>
      <c r="R2100" s="213"/>
      <c r="S2100" s="213"/>
      <c r="T2100" s="214"/>
      <c r="AT2100" s="215" t="s">
        <v>159</v>
      </c>
      <c r="AU2100" s="215" t="s">
        <v>87</v>
      </c>
      <c r="AV2100" s="14" t="s">
        <v>87</v>
      </c>
      <c r="AW2100" s="14" t="s">
        <v>37</v>
      </c>
      <c r="AX2100" s="14" t="s">
        <v>77</v>
      </c>
      <c r="AY2100" s="215" t="s">
        <v>144</v>
      </c>
    </row>
    <row r="2101" spans="2:51" s="14" customFormat="1" ht="11.25">
      <c r="B2101" s="205"/>
      <c r="C2101" s="206"/>
      <c r="D2101" s="196" t="s">
        <v>159</v>
      </c>
      <c r="E2101" s="207" t="s">
        <v>19</v>
      </c>
      <c r="F2101" s="208" t="s">
        <v>1169</v>
      </c>
      <c r="G2101" s="206"/>
      <c r="H2101" s="209">
        <v>2</v>
      </c>
      <c r="I2101" s="210"/>
      <c r="J2101" s="206"/>
      <c r="K2101" s="206"/>
      <c r="L2101" s="211"/>
      <c r="M2101" s="212"/>
      <c r="N2101" s="213"/>
      <c r="O2101" s="213"/>
      <c r="P2101" s="213"/>
      <c r="Q2101" s="213"/>
      <c r="R2101" s="213"/>
      <c r="S2101" s="213"/>
      <c r="T2101" s="214"/>
      <c r="AT2101" s="215" t="s">
        <v>159</v>
      </c>
      <c r="AU2101" s="215" t="s">
        <v>87</v>
      </c>
      <c r="AV2101" s="14" t="s">
        <v>87</v>
      </c>
      <c r="AW2101" s="14" t="s">
        <v>37</v>
      </c>
      <c r="AX2101" s="14" t="s">
        <v>77</v>
      </c>
      <c r="AY2101" s="215" t="s">
        <v>144</v>
      </c>
    </row>
    <row r="2102" spans="2:51" s="14" customFormat="1" ht="11.25">
      <c r="B2102" s="205"/>
      <c r="C2102" s="206"/>
      <c r="D2102" s="196" t="s">
        <v>159</v>
      </c>
      <c r="E2102" s="207" t="s">
        <v>19</v>
      </c>
      <c r="F2102" s="208" t="s">
        <v>580</v>
      </c>
      <c r="G2102" s="206"/>
      <c r="H2102" s="209">
        <v>1</v>
      </c>
      <c r="I2102" s="210"/>
      <c r="J2102" s="206"/>
      <c r="K2102" s="206"/>
      <c r="L2102" s="211"/>
      <c r="M2102" s="212"/>
      <c r="N2102" s="213"/>
      <c r="O2102" s="213"/>
      <c r="P2102" s="213"/>
      <c r="Q2102" s="213"/>
      <c r="R2102" s="213"/>
      <c r="S2102" s="213"/>
      <c r="T2102" s="214"/>
      <c r="AT2102" s="215" t="s">
        <v>159</v>
      </c>
      <c r="AU2102" s="215" t="s">
        <v>87</v>
      </c>
      <c r="AV2102" s="14" t="s">
        <v>87</v>
      </c>
      <c r="AW2102" s="14" t="s">
        <v>37</v>
      </c>
      <c r="AX2102" s="14" t="s">
        <v>77</v>
      </c>
      <c r="AY2102" s="215" t="s">
        <v>144</v>
      </c>
    </row>
    <row r="2103" spans="2:51" s="15" customFormat="1" ht="11.25">
      <c r="B2103" s="216"/>
      <c r="C2103" s="217"/>
      <c r="D2103" s="196" t="s">
        <v>159</v>
      </c>
      <c r="E2103" s="218" t="s">
        <v>19</v>
      </c>
      <c r="F2103" s="219" t="s">
        <v>165</v>
      </c>
      <c r="G2103" s="217"/>
      <c r="H2103" s="220">
        <v>15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159</v>
      </c>
      <c r="AU2103" s="226" t="s">
        <v>87</v>
      </c>
      <c r="AV2103" s="15" t="s">
        <v>155</v>
      </c>
      <c r="AW2103" s="15" t="s">
        <v>37</v>
      </c>
      <c r="AX2103" s="15" t="s">
        <v>77</v>
      </c>
      <c r="AY2103" s="226" t="s">
        <v>144</v>
      </c>
    </row>
    <row r="2104" spans="2:51" s="13" customFormat="1" ht="11.25">
      <c r="B2104" s="194"/>
      <c r="C2104" s="195"/>
      <c r="D2104" s="196" t="s">
        <v>159</v>
      </c>
      <c r="E2104" s="197" t="s">
        <v>19</v>
      </c>
      <c r="F2104" s="198" t="s">
        <v>208</v>
      </c>
      <c r="G2104" s="195"/>
      <c r="H2104" s="197" t="s">
        <v>19</v>
      </c>
      <c r="I2104" s="199"/>
      <c r="J2104" s="195"/>
      <c r="K2104" s="195"/>
      <c r="L2104" s="200"/>
      <c r="M2104" s="201"/>
      <c r="N2104" s="202"/>
      <c r="O2104" s="202"/>
      <c r="P2104" s="202"/>
      <c r="Q2104" s="202"/>
      <c r="R2104" s="202"/>
      <c r="S2104" s="202"/>
      <c r="T2104" s="203"/>
      <c r="AT2104" s="204" t="s">
        <v>159</v>
      </c>
      <c r="AU2104" s="204" t="s">
        <v>87</v>
      </c>
      <c r="AV2104" s="13" t="s">
        <v>85</v>
      </c>
      <c r="AW2104" s="13" t="s">
        <v>37</v>
      </c>
      <c r="AX2104" s="13" t="s">
        <v>77</v>
      </c>
      <c r="AY2104" s="204" t="s">
        <v>144</v>
      </c>
    </row>
    <row r="2105" spans="2:51" s="14" customFormat="1" ht="11.25">
      <c r="B2105" s="205"/>
      <c r="C2105" s="206"/>
      <c r="D2105" s="196" t="s">
        <v>159</v>
      </c>
      <c r="E2105" s="207" t="s">
        <v>19</v>
      </c>
      <c r="F2105" s="208" t="s">
        <v>1170</v>
      </c>
      <c r="G2105" s="206"/>
      <c r="H2105" s="209">
        <v>3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159</v>
      </c>
      <c r="AU2105" s="215" t="s">
        <v>87</v>
      </c>
      <c r="AV2105" s="14" t="s">
        <v>87</v>
      </c>
      <c r="AW2105" s="14" t="s">
        <v>37</v>
      </c>
      <c r="AX2105" s="14" t="s">
        <v>77</v>
      </c>
      <c r="AY2105" s="215" t="s">
        <v>144</v>
      </c>
    </row>
    <row r="2106" spans="2:51" s="14" customFormat="1" ht="11.25">
      <c r="B2106" s="205"/>
      <c r="C2106" s="206"/>
      <c r="D2106" s="196" t="s">
        <v>159</v>
      </c>
      <c r="E2106" s="207" t="s">
        <v>19</v>
      </c>
      <c r="F2106" s="208" t="s">
        <v>1171</v>
      </c>
      <c r="G2106" s="206"/>
      <c r="H2106" s="209">
        <v>2</v>
      </c>
      <c r="I2106" s="210"/>
      <c r="J2106" s="206"/>
      <c r="K2106" s="206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159</v>
      </c>
      <c r="AU2106" s="215" t="s">
        <v>87</v>
      </c>
      <c r="AV2106" s="14" t="s">
        <v>87</v>
      </c>
      <c r="AW2106" s="14" t="s">
        <v>37</v>
      </c>
      <c r="AX2106" s="14" t="s">
        <v>77</v>
      </c>
      <c r="AY2106" s="215" t="s">
        <v>144</v>
      </c>
    </row>
    <row r="2107" spans="2:51" s="14" customFormat="1" ht="11.25">
      <c r="B2107" s="205"/>
      <c r="C2107" s="206"/>
      <c r="D2107" s="196" t="s">
        <v>159</v>
      </c>
      <c r="E2107" s="207" t="s">
        <v>19</v>
      </c>
      <c r="F2107" s="208" t="s">
        <v>583</v>
      </c>
      <c r="G2107" s="206"/>
      <c r="H2107" s="209">
        <v>1</v>
      </c>
      <c r="I2107" s="210"/>
      <c r="J2107" s="206"/>
      <c r="K2107" s="206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159</v>
      </c>
      <c r="AU2107" s="215" t="s">
        <v>87</v>
      </c>
      <c r="AV2107" s="14" t="s">
        <v>87</v>
      </c>
      <c r="AW2107" s="14" t="s">
        <v>37</v>
      </c>
      <c r="AX2107" s="14" t="s">
        <v>77</v>
      </c>
      <c r="AY2107" s="215" t="s">
        <v>144</v>
      </c>
    </row>
    <row r="2108" spans="2:51" s="14" customFormat="1" ht="11.25">
      <c r="B2108" s="205"/>
      <c r="C2108" s="206"/>
      <c r="D2108" s="196" t="s">
        <v>159</v>
      </c>
      <c r="E2108" s="207" t="s">
        <v>19</v>
      </c>
      <c r="F2108" s="208" t="s">
        <v>1172</v>
      </c>
      <c r="G2108" s="206"/>
      <c r="H2108" s="209">
        <v>2</v>
      </c>
      <c r="I2108" s="210"/>
      <c r="J2108" s="206"/>
      <c r="K2108" s="206"/>
      <c r="L2108" s="211"/>
      <c r="M2108" s="212"/>
      <c r="N2108" s="213"/>
      <c r="O2108" s="213"/>
      <c r="P2108" s="213"/>
      <c r="Q2108" s="213"/>
      <c r="R2108" s="213"/>
      <c r="S2108" s="213"/>
      <c r="T2108" s="214"/>
      <c r="AT2108" s="215" t="s">
        <v>159</v>
      </c>
      <c r="AU2108" s="215" t="s">
        <v>87</v>
      </c>
      <c r="AV2108" s="14" t="s">
        <v>87</v>
      </c>
      <c r="AW2108" s="14" t="s">
        <v>37</v>
      </c>
      <c r="AX2108" s="14" t="s">
        <v>77</v>
      </c>
      <c r="AY2108" s="215" t="s">
        <v>144</v>
      </c>
    </row>
    <row r="2109" spans="2:51" s="14" customFormat="1" ht="11.25">
      <c r="B2109" s="205"/>
      <c r="C2109" s="206"/>
      <c r="D2109" s="196" t="s">
        <v>159</v>
      </c>
      <c r="E2109" s="207" t="s">
        <v>19</v>
      </c>
      <c r="F2109" s="208" t="s">
        <v>585</v>
      </c>
      <c r="G2109" s="206"/>
      <c r="H2109" s="209">
        <v>1</v>
      </c>
      <c r="I2109" s="210"/>
      <c r="J2109" s="206"/>
      <c r="K2109" s="206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159</v>
      </c>
      <c r="AU2109" s="215" t="s">
        <v>87</v>
      </c>
      <c r="AV2109" s="14" t="s">
        <v>87</v>
      </c>
      <c r="AW2109" s="14" t="s">
        <v>37</v>
      </c>
      <c r="AX2109" s="14" t="s">
        <v>77</v>
      </c>
      <c r="AY2109" s="215" t="s">
        <v>144</v>
      </c>
    </row>
    <row r="2110" spans="2:51" s="14" customFormat="1" ht="11.25">
      <c r="B2110" s="205"/>
      <c r="C2110" s="206"/>
      <c r="D2110" s="196" t="s">
        <v>159</v>
      </c>
      <c r="E2110" s="207" t="s">
        <v>19</v>
      </c>
      <c r="F2110" s="208" t="s">
        <v>586</v>
      </c>
      <c r="G2110" s="206"/>
      <c r="H2110" s="209">
        <v>1</v>
      </c>
      <c r="I2110" s="210"/>
      <c r="J2110" s="206"/>
      <c r="K2110" s="206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159</v>
      </c>
      <c r="AU2110" s="215" t="s">
        <v>87</v>
      </c>
      <c r="AV2110" s="14" t="s">
        <v>87</v>
      </c>
      <c r="AW2110" s="14" t="s">
        <v>37</v>
      </c>
      <c r="AX2110" s="14" t="s">
        <v>77</v>
      </c>
      <c r="AY2110" s="215" t="s">
        <v>144</v>
      </c>
    </row>
    <row r="2111" spans="2:51" s="14" customFormat="1" ht="11.25">
      <c r="B2111" s="205"/>
      <c r="C2111" s="206"/>
      <c r="D2111" s="196" t="s">
        <v>159</v>
      </c>
      <c r="E2111" s="207" t="s">
        <v>19</v>
      </c>
      <c r="F2111" s="208" t="s">
        <v>587</v>
      </c>
      <c r="G2111" s="206"/>
      <c r="H2111" s="209">
        <v>1</v>
      </c>
      <c r="I2111" s="210"/>
      <c r="J2111" s="206"/>
      <c r="K2111" s="206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159</v>
      </c>
      <c r="AU2111" s="215" t="s">
        <v>87</v>
      </c>
      <c r="AV2111" s="14" t="s">
        <v>87</v>
      </c>
      <c r="AW2111" s="14" t="s">
        <v>37</v>
      </c>
      <c r="AX2111" s="14" t="s">
        <v>77</v>
      </c>
      <c r="AY2111" s="215" t="s">
        <v>144</v>
      </c>
    </row>
    <row r="2112" spans="2:51" s="14" customFormat="1" ht="11.25">
      <c r="B2112" s="205"/>
      <c r="C2112" s="206"/>
      <c r="D2112" s="196" t="s">
        <v>159</v>
      </c>
      <c r="E2112" s="207" t="s">
        <v>19</v>
      </c>
      <c r="F2112" s="208" t="s">
        <v>588</v>
      </c>
      <c r="G2112" s="206"/>
      <c r="H2112" s="209">
        <v>1</v>
      </c>
      <c r="I2112" s="210"/>
      <c r="J2112" s="206"/>
      <c r="K2112" s="206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159</v>
      </c>
      <c r="AU2112" s="215" t="s">
        <v>87</v>
      </c>
      <c r="AV2112" s="14" t="s">
        <v>87</v>
      </c>
      <c r="AW2112" s="14" t="s">
        <v>37</v>
      </c>
      <c r="AX2112" s="14" t="s">
        <v>77</v>
      </c>
      <c r="AY2112" s="215" t="s">
        <v>144</v>
      </c>
    </row>
    <row r="2113" spans="2:51" s="14" customFormat="1" ht="11.25">
      <c r="B2113" s="205"/>
      <c r="C2113" s="206"/>
      <c r="D2113" s="196" t="s">
        <v>159</v>
      </c>
      <c r="E2113" s="207" t="s">
        <v>19</v>
      </c>
      <c r="F2113" s="208" t="s">
        <v>1173</v>
      </c>
      <c r="G2113" s="206"/>
      <c r="H2113" s="209">
        <v>2</v>
      </c>
      <c r="I2113" s="210"/>
      <c r="J2113" s="206"/>
      <c r="K2113" s="206"/>
      <c r="L2113" s="211"/>
      <c r="M2113" s="212"/>
      <c r="N2113" s="213"/>
      <c r="O2113" s="213"/>
      <c r="P2113" s="213"/>
      <c r="Q2113" s="213"/>
      <c r="R2113" s="213"/>
      <c r="S2113" s="213"/>
      <c r="T2113" s="214"/>
      <c r="AT2113" s="215" t="s">
        <v>159</v>
      </c>
      <c r="AU2113" s="215" t="s">
        <v>87</v>
      </c>
      <c r="AV2113" s="14" t="s">
        <v>87</v>
      </c>
      <c r="AW2113" s="14" t="s">
        <v>37</v>
      </c>
      <c r="AX2113" s="14" t="s">
        <v>77</v>
      </c>
      <c r="AY2113" s="215" t="s">
        <v>144</v>
      </c>
    </row>
    <row r="2114" spans="2:51" s="14" customFormat="1" ht="11.25">
      <c r="B2114" s="205"/>
      <c r="C2114" s="206"/>
      <c r="D2114" s="196" t="s">
        <v>159</v>
      </c>
      <c r="E2114" s="207" t="s">
        <v>19</v>
      </c>
      <c r="F2114" s="208" t="s">
        <v>590</v>
      </c>
      <c r="G2114" s="206"/>
      <c r="H2114" s="209">
        <v>1</v>
      </c>
      <c r="I2114" s="210"/>
      <c r="J2114" s="206"/>
      <c r="K2114" s="206"/>
      <c r="L2114" s="211"/>
      <c r="M2114" s="212"/>
      <c r="N2114" s="213"/>
      <c r="O2114" s="213"/>
      <c r="P2114" s="213"/>
      <c r="Q2114" s="213"/>
      <c r="R2114" s="213"/>
      <c r="S2114" s="213"/>
      <c r="T2114" s="214"/>
      <c r="AT2114" s="215" t="s">
        <v>159</v>
      </c>
      <c r="AU2114" s="215" t="s">
        <v>87</v>
      </c>
      <c r="AV2114" s="14" t="s">
        <v>87</v>
      </c>
      <c r="AW2114" s="14" t="s">
        <v>37</v>
      </c>
      <c r="AX2114" s="14" t="s">
        <v>77</v>
      </c>
      <c r="AY2114" s="215" t="s">
        <v>144</v>
      </c>
    </row>
    <row r="2115" spans="2:51" s="15" customFormat="1" ht="11.25">
      <c r="B2115" s="216"/>
      <c r="C2115" s="217"/>
      <c r="D2115" s="196" t="s">
        <v>159</v>
      </c>
      <c r="E2115" s="218" t="s">
        <v>19</v>
      </c>
      <c r="F2115" s="219" t="s">
        <v>165</v>
      </c>
      <c r="G2115" s="217"/>
      <c r="H2115" s="220">
        <v>15</v>
      </c>
      <c r="I2115" s="221"/>
      <c r="J2115" s="217"/>
      <c r="K2115" s="217"/>
      <c r="L2115" s="222"/>
      <c r="M2115" s="223"/>
      <c r="N2115" s="224"/>
      <c r="O2115" s="224"/>
      <c r="P2115" s="224"/>
      <c r="Q2115" s="224"/>
      <c r="R2115" s="224"/>
      <c r="S2115" s="224"/>
      <c r="T2115" s="225"/>
      <c r="AT2115" s="226" t="s">
        <v>159</v>
      </c>
      <c r="AU2115" s="226" t="s">
        <v>87</v>
      </c>
      <c r="AV2115" s="15" t="s">
        <v>155</v>
      </c>
      <c r="AW2115" s="15" t="s">
        <v>37</v>
      </c>
      <c r="AX2115" s="15" t="s">
        <v>77</v>
      </c>
      <c r="AY2115" s="226" t="s">
        <v>144</v>
      </c>
    </row>
    <row r="2116" spans="2:51" s="13" customFormat="1" ht="11.25">
      <c r="B2116" s="194"/>
      <c r="C2116" s="195"/>
      <c r="D2116" s="196" t="s">
        <v>159</v>
      </c>
      <c r="E2116" s="197" t="s">
        <v>19</v>
      </c>
      <c r="F2116" s="198" t="s">
        <v>229</v>
      </c>
      <c r="G2116" s="195"/>
      <c r="H2116" s="197" t="s">
        <v>19</v>
      </c>
      <c r="I2116" s="199"/>
      <c r="J2116" s="195"/>
      <c r="K2116" s="195"/>
      <c r="L2116" s="200"/>
      <c r="M2116" s="201"/>
      <c r="N2116" s="202"/>
      <c r="O2116" s="202"/>
      <c r="P2116" s="202"/>
      <c r="Q2116" s="202"/>
      <c r="R2116" s="202"/>
      <c r="S2116" s="202"/>
      <c r="T2116" s="203"/>
      <c r="AT2116" s="204" t="s">
        <v>159</v>
      </c>
      <c r="AU2116" s="204" t="s">
        <v>87</v>
      </c>
      <c r="AV2116" s="13" t="s">
        <v>85</v>
      </c>
      <c r="AW2116" s="13" t="s">
        <v>37</v>
      </c>
      <c r="AX2116" s="13" t="s">
        <v>77</v>
      </c>
      <c r="AY2116" s="204" t="s">
        <v>144</v>
      </c>
    </row>
    <row r="2117" spans="2:51" s="14" customFormat="1" ht="11.25">
      <c r="B2117" s="205"/>
      <c r="C2117" s="206"/>
      <c r="D2117" s="196" t="s">
        <v>159</v>
      </c>
      <c r="E2117" s="207" t="s">
        <v>19</v>
      </c>
      <c r="F2117" s="208" t="s">
        <v>591</v>
      </c>
      <c r="G2117" s="206"/>
      <c r="H2117" s="209">
        <v>1</v>
      </c>
      <c r="I2117" s="210"/>
      <c r="J2117" s="206"/>
      <c r="K2117" s="206"/>
      <c r="L2117" s="211"/>
      <c r="M2117" s="212"/>
      <c r="N2117" s="213"/>
      <c r="O2117" s="213"/>
      <c r="P2117" s="213"/>
      <c r="Q2117" s="213"/>
      <c r="R2117" s="213"/>
      <c r="S2117" s="213"/>
      <c r="T2117" s="214"/>
      <c r="AT2117" s="215" t="s">
        <v>159</v>
      </c>
      <c r="AU2117" s="215" t="s">
        <v>87</v>
      </c>
      <c r="AV2117" s="14" t="s">
        <v>87</v>
      </c>
      <c r="AW2117" s="14" t="s">
        <v>37</v>
      </c>
      <c r="AX2117" s="14" t="s">
        <v>77</v>
      </c>
      <c r="AY2117" s="215" t="s">
        <v>144</v>
      </c>
    </row>
    <row r="2118" spans="2:51" s="14" customFormat="1" ht="11.25">
      <c r="B2118" s="205"/>
      <c r="C2118" s="206"/>
      <c r="D2118" s="196" t="s">
        <v>159</v>
      </c>
      <c r="E2118" s="207" t="s">
        <v>19</v>
      </c>
      <c r="F2118" s="208" t="s">
        <v>1174</v>
      </c>
      <c r="G2118" s="206"/>
      <c r="H2118" s="209">
        <v>3</v>
      </c>
      <c r="I2118" s="210"/>
      <c r="J2118" s="206"/>
      <c r="K2118" s="206"/>
      <c r="L2118" s="211"/>
      <c r="M2118" s="212"/>
      <c r="N2118" s="213"/>
      <c r="O2118" s="213"/>
      <c r="P2118" s="213"/>
      <c r="Q2118" s="213"/>
      <c r="R2118" s="213"/>
      <c r="S2118" s="213"/>
      <c r="T2118" s="214"/>
      <c r="AT2118" s="215" t="s">
        <v>159</v>
      </c>
      <c r="AU2118" s="215" t="s">
        <v>87</v>
      </c>
      <c r="AV2118" s="14" t="s">
        <v>87</v>
      </c>
      <c r="AW2118" s="14" t="s">
        <v>37</v>
      </c>
      <c r="AX2118" s="14" t="s">
        <v>77</v>
      </c>
      <c r="AY2118" s="215" t="s">
        <v>144</v>
      </c>
    </row>
    <row r="2119" spans="2:51" s="14" customFormat="1" ht="11.25">
      <c r="B2119" s="205"/>
      <c r="C2119" s="206"/>
      <c r="D2119" s="196" t="s">
        <v>159</v>
      </c>
      <c r="E2119" s="207" t="s">
        <v>19</v>
      </c>
      <c r="F2119" s="208" t="s">
        <v>1175</v>
      </c>
      <c r="G2119" s="206"/>
      <c r="H2119" s="209">
        <v>2</v>
      </c>
      <c r="I2119" s="210"/>
      <c r="J2119" s="206"/>
      <c r="K2119" s="206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159</v>
      </c>
      <c r="AU2119" s="215" t="s">
        <v>87</v>
      </c>
      <c r="AV2119" s="14" t="s">
        <v>87</v>
      </c>
      <c r="AW2119" s="14" t="s">
        <v>37</v>
      </c>
      <c r="AX2119" s="14" t="s">
        <v>77</v>
      </c>
      <c r="AY2119" s="215" t="s">
        <v>144</v>
      </c>
    </row>
    <row r="2120" spans="2:51" s="14" customFormat="1" ht="11.25">
      <c r="B2120" s="205"/>
      <c r="C2120" s="206"/>
      <c r="D2120" s="196" t="s">
        <v>159</v>
      </c>
      <c r="E2120" s="207" t="s">
        <v>19</v>
      </c>
      <c r="F2120" s="208" t="s">
        <v>594</v>
      </c>
      <c r="G2120" s="206"/>
      <c r="H2120" s="209">
        <v>1</v>
      </c>
      <c r="I2120" s="210"/>
      <c r="J2120" s="206"/>
      <c r="K2120" s="206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159</v>
      </c>
      <c r="AU2120" s="215" t="s">
        <v>87</v>
      </c>
      <c r="AV2120" s="14" t="s">
        <v>87</v>
      </c>
      <c r="AW2120" s="14" t="s">
        <v>37</v>
      </c>
      <c r="AX2120" s="14" t="s">
        <v>77</v>
      </c>
      <c r="AY2120" s="215" t="s">
        <v>144</v>
      </c>
    </row>
    <row r="2121" spans="2:51" s="14" customFormat="1" ht="11.25">
      <c r="B2121" s="205"/>
      <c r="C2121" s="206"/>
      <c r="D2121" s="196" t="s">
        <v>159</v>
      </c>
      <c r="E2121" s="207" t="s">
        <v>19</v>
      </c>
      <c r="F2121" s="208" t="s">
        <v>1176</v>
      </c>
      <c r="G2121" s="206"/>
      <c r="H2121" s="209">
        <v>2</v>
      </c>
      <c r="I2121" s="210"/>
      <c r="J2121" s="206"/>
      <c r="K2121" s="206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159</v>
      </c>
      <c r="AU2121" s="215" t="s">
        <v>87</v>
      </c>
      <c r="AV2121" s="14" t="s">
        <v>87</v>
      </c>
      <c r="AW2121" s="14" t="s">
        <v>37</v>
      </c>
      <c r="AX2121" s="14" t="s">
        <v>77</v>
      </c>
      <c r="AY2121" s="215" t="s">
        <v>144</v>
      </c>
    </row>
    <row r="2122" spans="2:51" s="14" customFormat="1" ht="11.25">
      <c r="B2122" s="205"/>
      <c r="C2122" s="206"/>
      <c r="D2122" s="196" t="s">
        <v>159</v>
      </c>
      <c r="E2122" s="207" t="s">
        <v>19</v>
      </c>
      <c r="F2122" s="208" t="s">
        <v>596</v>
      </c>
      <c r="G2122" s="206"/>
      <c r="H2122" s="209">
        <v>1</v>
      </c>
      <c r="I2122" s="210"/>
      <c r="J2122" s="206"/>
      <c r="K2122" s="206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159</v>
      </c>
      <c r="AU2122" s="215" t="s">
        <v>87</v>
      </c>
      <c r="AV2122" s="14" t="s">
        <v>87</v>
      </c>
      <c r="AW2122" s="14" t="s">
        <v>37</v>
      </c>
      <c r="AX2122" s="14" t="s">
        <v>77</v>
      </c>
      <c r="AY2122" s="215" t="s">
        <v>144</v>
      </c>
    </row>
    <row r="2123" spans="2:51" s="14" customFormat="1" ht="11.25">
      <c r="B2123" s="205"/>
      <c r="C2123" s="206"/>
      <c r="D2123" s="196" t="s">
        <v>159</v>
      </c>
      <c r="E2123" s="207" t="s">
        <v>19</v>
      </c>
      <c r="F2123" s="208" t="s">
        <v>597</v>
      </c>
      <c r="G2123" s="206"/>
      <c r="H2123" s="209">
        <v>1</v>
      </c>
      <c r="I2123" s="210"/>
      <c r="J2123" s="206"/>
      <c r="K2123" s="206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159</v>
      </c>
      <c r="AU2123" s="215" t="s">
        <v>87</v>
      </c>
      <c r="AV2123" s="14" t="s">
        <v>87</v>
      </c>
      <c r="AW2123" s="14" t="s">
        <v>37</v>
      </c>
      <c r="AX2123" s="14" t="s">
        <v>77</v>
      </c>
      <c r="AY2123" s="215" t="s">
        <v>144</v>
      </c>
    </row>
    <row r="2124" spans="2:51" s="14" customFormat="1" ht="11.25">
      <c r="B2124" s="205"/>
      <c r="C2124" s="206"/>
      <c r="D2124" s="196" t="s">
        <v>159</v>
      </c>
      <c r="E2124" s="207" t="s">
        <v>19</v>
      </c>
      <c r="F2124" s="208" t="s">
        <v>598</v>
      </c>
      <c r="G2124" s="206"/>
      <c r="H2124" s="209">
        <v>1</v>
      </c>
      <c r="I2124" s="210"/>
      <c r="J2124" s="206"/>
      <c r="K2124" s="206"/>
      <c r="L2124" s="211"/>
      <c r="M2124" s="212"/>
      <c r="N2124" s="213"/>
      <c r="O2124" s="213"/>
      <c r="P2124" s="213"/>
      <c r="Q2124" s="213"/>
      <c r="R2124" s="213"/>
      <c r="S2124" s="213"/>
      <c r="T2124" s="214"/>
      <c r="AT2124" s="215" t="s">
        <v>159</v>
      </c>
      <c r="AU2124" s="215" t="s">
        <v>87</v>
      </c>
      <c r="AV2124" s="14" t="s">
        <v>87</v>
      </c>
      <c r="AW2124" s="14" t="s">
        <v>37</v>
      </c>
      <c r="AX2124" s="14" t="s">
        <v>77</v>
      </c>
      <c r="AY2124" s="215" t="s">
        <v>144</v>
      </c>
    </row>
    <row r="2125" spans="2:51" s="14" customFormat="1" ht="11.25">
      <c r="B2125" s="205"/>
      <c r="C2125" s="206"/>
      <c r="D2125" s="196" t="s">
        <v>159</v>
      </c>
      <c r="E2125" s="207" t="s">
        <v>19</v>
      </c>
      <c r="F2125" s="208" t="s">
        <v>599</v>
      </c>
      <c r="G2125" s="206"/>
      <c r="H2125" s="209">
        <v>1</v>
      </c>
      <c r="I2125" s="210"/>
      <c r="J2125" s="206"/>
      <c r="K2125" s="206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159</v>
      </c>
      <c r="AU2125" s="215" t="s">
        <v>87</v>
      </c>
      <c r="AV2125" s="14" t="s">
        <v>87</v>
      </c>
      <c r="AW2125" s="14" t="s">
        <v>37</v>
      </c>
      <c r="AX2125" s="14" t="s">
        <v>77</v>
      </c>
      <c r="AY2125" s="215" t="s">
        <v>144</v>
      </c>
    </row>
    <row r="2126" spans="2:51" s="14" customFormat="1" ht="11.25">
      <c r="B2126" s="205"/>
      <c r="C2126" s="206"/>
      <c r="D2126" s="196" t="s">
        <v>159</v>
      </c>
      <c r="E2126" s="207" t="s">
        <v>19</v>
      </c>
      <c r="F2126" s="208" t="s">
        <v>1177</v>
      </c>
      <c r="G2126" s="206"/>
      <c r="H2126" s="209">
        <v>2</v>
      </c>
      <c r="I2126" s="210"/>
      <c r="J2126" s="206"/>
      <c r="K2126" s="206"/>
      <c r="L2126" s="211"/>
      <c r="M2126" s="212"/>
      <c r="N2126" s="213"/>
      <c r="O2126" s="213"/>
      <c r="P2126" s="213"/>
      <c r="Q2126" s="213"/>
      <c r="R2126" s="213"/>
      <c r="S2126" s="213"/>
      <c r="T2126" s="214"/>
      <c r="AT2126" s="215" t="s">
        <v>159</v>
      </c>
      <c r="AU2126" s="215" t="s">
        <v>87</v>
      </c>
      <c r="AV2126" s="14" t="s">
        <v>87</v>
      </c>
      <c r="AW2126" s="14" t="s">
        <v>37</v>
      </c>
      <c r="AX2126" s="14" t="s">
        <v>77</v>
      </c>
      <c r="AY2126" s="215" t="s">
        <v>144</v>
      </c>
    </row>
    <row r="2127" spans="2:51" s="14" customFormat="1" ht="11.25">
      <c r="B2127" s="205"/>
      <c r="C2127" s="206"/>
      <c r="D2127" s="196" t="s">
        <v>159</v>
      </c>
      <c r="E2127" s="207" t="s">
        <v>19</v>
      </c>
      <c r="F2127" s="208" t="s">
        <v>601</v>
      </c>
      <c r="G2127" s="206"/>
      <c r="H2127" s="209">
        <v>1</v>
      </c>
      <c r="I2127" s="210"/>
      <c r="J2127" s="206"/>
      <c r="K2127" s="206"/>
      <c r="L2127" s="211"/>
      <c r="M2127" s="212"/>
      <c r="N2127" s="213"/>
      <c r="O2127" s="213"/>
      <c r="P2127" s="213"/>
      <c r="Q2127" s="213"/>
      <c r="R2127" s="213"/>
      <c r="S2127" s="213"/>
      <c r="T2127" s="214"/>
      <c r="AT2127" s="215" t="s">
        <v>159</v>
      </c>
      <c r="AU2127" s="215" t="s">
        <v>87</v>
      </c>
      <c r="AV2127" s="14" t="s">
        <v>87</v>
      </c>
      <c r="AW2127" s="14" t="s">
        <v>37</v>
      </c>
      <c r="AX2127" s="14" t="s">
        <v>77</v>
      </c>
      <c r="AY2127" s="215" t="s">
        <v>144</v>
      </c>
    </row>
    <row r="2128" spans="2:51" s="15" customFormat="1" ht="11.25">
      <c r="B2128" s="216"/>
      <c r="C2128" s="217"/>
      <c r="D2128" s="196" t="s">
        <v>159</v>
      </c>
      <c r="E2128" s="218" t="s">
        <v>19</v>
      </c>
      <c r="F2128" s="219" t="s">
        <v>165</v>
      </c>
      <c r="G2128" s="217"/>
      <c r="H2128" s="220">
        <v>16</v>
      </c>
      <c r="I2128" s="221"/>
      <c r="J2128" s="217"/>
      <c r="K2128" s="217"/>
      <c r="L2128" s="222"/>
      <c r="M2128" s="223"/>
      <c r="N2128" s="224"/>
      <c r="O2128" s="224"/>
      <c r="P2128" s="224"/>
      <c r="Q2128" s="224"/>
      <c r="R2128" s="224"/>
      <c r="S2128" s="224"/>
      <c r="T2128" s="225"/>
      <c r="AT2128" s="226" t="s">
        <v>159</v>
      </c>
      <c r="AU2128" s="226" t="s">
        <v>87</v>
      </c>
      <c r="AV2128" s="15" t="s">
        <v>155</v>
      </c>
      <c r="AW2128" s="15" t="s">
        <v>37</v>
      </c>
      <c r="AX2128" s="15" t="s">
        <v>77</v>
      </c>
      <c r="AY2128" s="226" t="s">
        <v>144</v>
      </c>
    </row>
    <row r="2129" spans="1:65" s="13" customFormat="1" ht="11.25">
      <c r="B2129" s="194"/>
      <c r="C2129" s="195"/>
      <c r="D2129" s="196" t="s">
        <v>159</v>
      </c>
      <c r="E2129" s="197" t="s">
        <v>19</v>
      </c>
      <c r="F2129" s="198" t="s">
        <v>252</v>
      </c>
      <c r="G2129" s="195"/>
      <c r="H2129" s="197" t="s">
        <v>19</v>
      </c>
      <c r="I2129" s="199"/>
      <c r="J2129" s="195"/>
      <c r="K2129" s="195"/>
      <c r="L2129" s="200"/>
      <c r="M2129" s="201"/>
      <c r="N2129" s="202"/>
      <c r="O2129" s="202"/>
      <c r="P2129" s="202"/>
      <c r="Q2129" s="202"/>
      <c r="R2129" s="202"/>
      <c r="S2129" s="202"/>
      <c r="T2129" s="203"/>
      <c r="AT2129" s="204" t="s">
        <v>159</v>
      </c>
      <c r="AU2129" s="204" t="s">
        <v>87</v>
      </c>
      <c r="AV2129" s="13" t="s">
        <v>85</v>
      </c>
      <c r="AW2129" s="13" t="s">
        <v>37</v>
      </c>
      <c r="AX2129" s="13" t="s">
        <v>77</v>
      </c>
      <c r="AY2129" s="204" t="s">
        <v>144</v>
      </c>
    </row>
    <row r="2130" spans="1:65" s="14" customFormat="1" ht="11.25">
      <c r="B2130" s="205"/>
      <c r="C2130" s="206"/>
      <c r="D2130" s="196" t="s">
        <v>159</v>
      </c>
      <c r="E2130" s="207" t="s">
        <v>19</v>
      </c>
      <c r="F2130" s="208" t="s">
        <v>602</v>
      </c>
      <c r="G2130" s="206"/>
      <c r="H2130" s="209">
        <v>1</v>
      </c>
      <c r="I2130" s="210"/>
      <c r="J2130" s="206"/>
      <c r="K2130" s="206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159</v>
      </c>
      <c r="AU2130" s="215" t="s">
        <v>87</v>
      </c>
      <c r="AV2130" s="14" t="s">
        <v>87</v>
      </c>
      <c r="AW2130" s="14" t="s">
        <v>37</v>
      </c>
      <c r="AX2130" s="14" t="s">
        <v>77</v>
      </c>
      <c r="AY2130" s="215" t="s">
        <v>144</v>
      </c>
    </row>
    <row r="2131" spans="1:65" s="14" customFormat="1" ht="11.25">
      <c r="B2131" s="205"/>
      <c r="C2131" s="206"/>
      <c r="D2131" s="196" t="s">
        <v>159</v>
      </c>
      <c r="E2131" s="207" t="s">
        <v>19</v>
      </c>
      <c r="F2131" s="208" t="s">
        <v>1178</v>
      </c>
      <c r="G2131" s="206"/>
      <c r="H2131" s="209">
        <v>3</v>
      </c>
      <c r="I2131" s="210"/>
      <c r="J2131" s="206"/>
      <c r="K2131" s="206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159</v>
      </c>
      <c r="AU2131" s="215" t="s">
        <v>87</v>
      </c>
      <c r="AV2131" s="14" t="s">
        <v>87</v>
      </c>
      <c r="AW2131" s="14" t="s">
        <v>37</v>
      </c>
      <c r="AX2131" s="14" t="s">
        <v>77</v>
      </c>
      <c r="AY2131" s="215" t="s">
        <v>144</v>
      </c>
    </row>
    <row r="2132" spans="1:65" s="14" customFormat="1" ht="11.25">
      <c r="B2132" s="205"/>
      <c r="C2132" s="206"/>
      <c r="D2132" s="196" t="s">
        <v>159</v>
      </c>
      <c r="E2132" s="207" t="s">
        <v>19</v>
      </c>
      <c r="F2132" s="208" t="s">
        <v>1179</v>
      </c>
      <c r="G2132" s="206"/>
      <c r="H2132" s="209">
        <v>2</v>
      </c>
      <c r="I2132" s="210"/>
      <c r="J2132" s="206"/>
      <c r="K2132" s="206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159</v>
      </c>
      <c r="AU2132" s="215" t="s">
        <v>87</v>
      </c>
      <c r="AV2132" s="14" t="s">
        <v>87</v>
      </c>
      <c r="AW2132" s="14" t="s">
        <v>37</v>
      </c>
      <c r="AX2132" s="14" t="s">
        <v>77</v>
      </c>
      <c r="AY2132" s="215" t="s">
        <v>144</v>
      </c>
    </row>
    <row r="2133" spans="1:65" s="14" customFormat="1" ht="11.25">
      <c r="B2133" s="205"/>
      <c r="C2133" s="206"/>
      <c r="D2133" s="196" t="s">
        <v>159</v>
      </c>
      <c r="E2133" s="207" t="s">
        <v>19</v>
      </c>
      <c r="F2133" s="208" t="s">
        <v>605</v>
      </c>
      <c r="G2133" s="206"/>
      <c r="H2133" s="209">
        <v>1</v>
      </c>
      <c r="I2133" s="210"/>
      <c r="J2133" s="206"/>
      <c r="K2133" s="206"/>
      <c r="L2133" s="211"/>
      <c r="M2133" s="212"/>
      <c r="N2133" s="213"/>
      <c r="O2133" s="213"/>
      <c r="P2133" s="213"/>
      <c r="Q2133" s="213"/>
      <c r="R2133" s="213"/>
      <c r="S2133" s="213"/>
      <c r="T2133" s="214"/>
      <c r="AT2133" s="215" t="s">
        <v>159</v>
      </c>
      <c r="AU2133" s="215" t="s">
        <v>87</v>
      </c>
      <c r="AV2133" s="14" t="s">
        <v>87</v>
      </c>
      <c r="AW2133" s="14" t="s">
        <v>37</v>
      </c>
      <c r="AX2133" s="14" t="s">
        <v>77</v>
      </c>
      <c r="AY2133" s="215" t="s">
        <v>144</v>
      </c>
    </row>
    <row r="2134" spans="1:65" s="14" customFormat="1" ht="11.25">
      <c r="B2134" s="205"/>
      <c r="C2134" s="206"/>
      <c r="D2134" s="196" t="s">
        <v>159</v>
      </c>
      <c r="E2134" s="207" t="s">
        <v>19</v>
      </c>
      <c r="F2134" s="208" t="s">
        <v>1180</v>
      </c>
      <c r="G2134" s="206"/>
      <c r="H2134" s="209">
        <v>2</v>
      </c>
      <c r="I2134" s="210"/>
      <c r="J2134" s="206"/>
      <c r="K2134" s="206"/>
      <c r="L2134" s="211"/>
      <c r="M2134" s="212"/>
      <c r="N2134" s="213"/>
      <c r="O2134" s="213"/>
      <c r="P2134" s="213"/>
      <c r="Q2134" s="213"/>
      <c r="R2134" s="213"/>
      <c r="S2134" s="213"/>
      <c r="T2134" s="214"/>
      <c r="AT2134" s="215" t="s">
        <v>159</v>
      </c>
      <c r="AU2134" s="215" t="s">
        <v>87</v>
      </c>
      <c r="AV2134" s="14" t="s">
        <v>87</v>
      </c>
      <c r="AW2134" s="14" t="s">
        <v>37</v>
      </c>
      <c r="AX2134" s="14" t="s">
        <v>77</v>
      </c>
      <c r="AY2134" s="215" t="s">
        <v>144</v>
      </c>
    </row>
    <row r="2135" spans="1:65" s="14" customFormat="1" ht="11.25">
      <c r="B2135" s="205"/>
      <c r="C2135" s="206"/>
      <c r="D2135" s="196" t="s">
        <v>159</v>
      </c>
      <c r="E2135" s="207" t="s">
        <v>19</v>
      </c>
      <c r="F2135" s="208" t="s">
        <v>607</v>
      </c>
      <c r="G2135" s="206"/>
      <c r="H2135" s="209">
        <v>1</v>
      </c>
      <c r="I2135" s="210"/>
      <c r="J2135" s="206"/>
      <c r="K2135" s="206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159</v>
      </c>
      <c r="AU2135" s="215" t="s">
        <v>87</v>
      </c>
      <c r="AV2135" s="14" t="s">
        <v>87</v>
      </c>
      <c r="AW2135" s="14" t="s">
        <v>37</v>
      </c>
      <c r="AX2135" s="14" t="s">
        <v>77</v>
      </c>
      <c r="AY2135" s="215" t="s">
        <v>144</v>
      </c>
    </row>
    <row r="2136" spans="1:65" s="14" customFormat="1" ht="11.25">
      <c r="B2136" s="205"/>
      <c r="C2136" s="206"/>
      <c r="D2136" s="196" t="s">
        <v>159</v>
      </c>
      <c r="E2136" s="207" t="s">
        <v>19</v>
      </c>
      <c r="F2136" s="208" t="s">
        <v>608</v>
      </c>
      <c r="G2136" s="206"/>
      <c r="H2136" s="209">
        <v>1</v>
      </c>
      <c r="I2136" s="210"/>
      <c r="J2136" s="206"/>
      <c r="K2136" s="206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159</v>
      </c>
      <c r="AU2136" s="215" t="s">
        <v>87</v>
      </c>
      <c r="AV2136" s="14" t="s">
        <v>87</v>
      </c>
      <c r="AW2136" s="14" t="s">
        <v>37</v>
      </c>
      <c r="AX2136" s="14" t="s">
        <v>77</v>
      </c>
      <c r="AY2136" s="215" t="s">
        <v>144</v>
      </c>
    </row>
    <row r="2137" spans="1:65" s="14" customFormat="1" ht="11.25">
      <c r="B2137" s="205"/>
      <c r="C2137" s="206"/>
      <c r="D2137" s="196" t="s">
        <v>159</v>
      </c>
      <c r="E2137" s="207" t="s">
        <v>19</v>
      </c>
      <c r="F2137" s="208" t="s">
        <v>609</v>
      </c>
      <c r="G2137" s="206"/>
      <c r="H2137" s="209">
        <v>1</v>
      </c>
      <c r="I2137" s="210"/>
      <c r="J2137" s="206"/>
      <c r="K2137" s="206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159</v>
      </c>
      <c r="AU2137" s="215" t="s">
        <v>87</v>
      </c>
      <c r="AV2137" s="14" t="s">
        <v>87</v>
      </c>
      <c r="AW2137" s="14" t="s">
        <v>37</v>
      </c>
      <c r="AX2137" s="14" t="s">
        <v>77</v>
      </c>
      <c r="AY2137" s="215" t="s">
        <v>144</v>
      </c>
    </row>
    <row r="2138" spans="1:65" s="14" customFormat="1" ht="11.25">
      <c r="B2138" s="205"/>
      <c r="C2138" s="206"/>
      <c r="D2138" s="196" t="s">
        <v>159</v>
      </c>
      <c r="E2138" s="207" t="s">
        <v>19</v>
      </c>
      <c r="F2138" s="208" t="s">
        <v>610</v>
      </c>
      <c r="G2138" s="206"/>
      <c r="H2138" s="209">
        <v>1</v>
      </c>
      <c r="I2138" s="210"/>
      <c r="J2138" s="206"/>
      <c r="K2138" s="206"/>
      <c r="L2138" s="211"/>
      <c r="M2138" s="212"/>
      <c r="N2138" s="213"/>
      <c r="O2138" s="213"/>
      <c r="P2138" s="213"/>
      <c r="Q2138" s="213"/>
      <c r="R2138" s="213"/>
      <c r="S2138" s="213"/>
      <c r="T2138" s="214"/>
      <c r="AT2138" s="215" t="s">
        <v>159</v>
      </c>
      <c r="AU2138" s="215" t="s">
        <v>87</v>
      </c>
      <c r="AV2138" s="14" t="s">
        <v>87</v>
      </c>
      <c r="AW2138" s="14" t="s">
        <v>37</v>
      </c>
      <c r="AX2138" s="14" t="s">
        <v>77</v>
      </c>
      <c r="AY2138" s="215" t="s">
        <v>144</v>
      </c>
    </row>
    <row r="2139" spans="1:65" s="14" customFormat="1" ht="11.25">
      <c r="B2139" s="205"/>
      <c r="C2139" s="206"/>
      <c r="D2139" s="196" t="s">
        <v>159</v>
      </c>
      <c r="E2139" s="207" t="s">
        <v>19</v>
      </c>
      <c r="F2139" s="208" t="s">
        <v>1181</v>
      </c>
      <c r="G2139" s="206"/>
      <c r="H2139" s="209">
        <v>2</v>
      </c>
      <c r="I2139" s="210"/>
      <c r="J2139" s="206"/>
      <c r="K2139" s="206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159</v>
      </c>
      <c r="AU2139" s="215" t="s">
        <v>87</v>
      </c>
      <c r="AV2139" s="14" t="s">
        <v>87</v>
      </c>
      <c r="AW2139" s="14" t="s">
        <v>37</v>
      </c>
      <c r="AX2139" s="14" t="s">
        <v>77</v>
      </c>
      <c r="AY2139" s="215" t="s">
        <v>144</v>
      </c>
    </row>
    <row r="2140" spans="1:65" s="14" customFormat="1" ht="11.25">
      <c r="B2140" s="205"/>
      <c r="C2140" s="206"/>
      <c r="D2140" s="196" t="s">
        <v>159</v>
      </c>
      <c r="E2140" s="207" t="s">
        <v>19</v>
      </c>
      <c r="F2140" s="208" t="s">
        <v>612</v>
      </c>
      <c r="G2140" s="206"/>
      <c r="H2140" s="209">
        <v>1</v>
      </c>
      <c r="I2140" s="210"/>
      <c r="J2140" s="206"/>
      <c r="K2140" s="206"/>
      <c r="L2140" s="211"/>
      <c r="M2140" s="212"/>
      <c r="N2140" s="213"/>
      <c r="O2140" s="213"/>
      <c r="P2140" s="213"/>
      <c r="Q2140" s="213"/>
      <c r="R2140" s="213"/>
      <c r="S2140" s="213"/>
      <c r="T2140" s="214"/>
      <c r="AT2140" s="215" t="s">
        <v>159</v>
      </c>
      <c r="AU2140" s="215" t="s">
        <v>87</v>
      </c>
      <c r="AV2140" s="14" t="s">
        <v>87</v>
      </c>
      <c r="AW2140" s="14" t="s">
        <v>37</v>
      </c>
      <c r="AX2140" s="14" t="s">
        <v>77</v>
      </c>
      <c r="AY2140" s="215" t="s">
        <v>144</v>
      </c>
    </row>
    <row r="2141" spans="1:65" s="15" customFormat="1" ht="11.25">
      <c r="B2141" s="216"/>
      <c r="C2141" s="217"/>
      <c r="D2141" s="196" t="s">
        <v>159</v>
      </c>
      <c r="E2141" s="218" t="s">
        <v>19</v>
      </c>
      <c r="F2141" s="219" t="s">
        <v>165</v>
      </c>
      <c r="G2141" s="217"/>
      <c r="H2141" s="220">
        <v>16</v>
      </c>
      <c r="I2141" s="221"/>
      <c r="J2141" s="217"/>
      <c r="K2141" s="217"/>
      <c r="L2141" s="222"/>
      <c r="M2141" s="223"/>
      <c r="N2141" s="224"/>
      <c r="O2141" s="224"/>
      <c r="P2141" s="224"/>
      <c r="Q2141" s="224"/>
      <c r="R2141" s="224"/>
      <c r="S2141" s="224"/>
      <c r="T2141" s="225"/>
      <c r="AT2141" s="226" t="s">
        <v>159</v>
      </c>
      <c r="AU2141" s="226" t="s">
        <v>87</v>
      </c>
      <c r="AV2141" s="15" t="s">
        <v>155</v>
      </c>
      <c r="AW2141" s="15" t="s">
        <v>37</v>
      </c>
      <c r="AX2141" s="15" t="s">
        <v>77</v>
      </c>
      <c r="AY2141" s="226" t="s">
        <v>144</v>
      </c>
    </row>
    <row r="2142" spans="1:65" s="16" customFormat="1" ht="11.25">
      <c r="B2142" s="227"/>
      <c r="C2142" s="228"/>
      <c r="D2142" s="196" t="s">
        <v>159</v>
      </c>
      <c r="E2142" s="229" t="s">
        <v>19</v>
      </c>
      <c r="F2142" s="230" t="s">
        <v>275</v>
      </c>
      <c r="G2142" s="228"/>
      <c r="H2142" s="231">
        <v>80</v>
      </c>
      <c r="I2142" s="232"/>
      <c r="J2142" s="228"/>
      <c r="K2142" s="228"/>
      <c r="L2142" s="233"/>
      <c r="M2142" s="234"/>
      <c r="N2142" s="235"/>
      <c r="O2142" s="235"/>
      <c r="P2142" s="235"/>
      <c r="Q2142" s="235"/>
      <c r="R2142" s="235"/>
      <c r="S2142" s="235"/>
      <c r="T2142" s="236"/>
      <c r="AT2142" s="237" t="s">
        <v>159</v>
      </c>
      <c r="AU2142" s="237" t="s">
        <v>87</v>
      </c>
      <c r="AV2142" s="16" t="s">
        <v>154</v>
      </c>
      <c r="AW2142" s="16" t="s">
        <v>37</v>
      </c>
      <c r="AX2142" s="16" t="s">
        <v>85</v>
      </c>
      <c r="AY2142" s="237" t="s">
        <v>144</v>
      </c>
    </row>
    <row r="2143" spans="1:65" s="2" customFormat="1" ht="37.9" customHeight="1">
      <c r="A2143" s="37"/>
      <c r="B2143" s="38"/>
      <c r="C2143" s="176" t="s">
        <v>1182</v>
      </c>
      <c r="D2143" s="176" t="s">
        <v>149</v>
      </c>
      <c r="E2143" s="177" t="s">
        <v>1183</v>
      </c>
      <c r="F2143" s="178" t="s">
        <v>1184</v>
      </c>
      <c r="G2143" s="179" t="s">
        <v>152</v>
      </c>
      <c r="H2143" s="180">
        <v>400.32</v>
      </c>
      <c r="I2143" s="181"/>
      <c r="J2143" s="182">
        <f>ROUND(I2143*H2143,2)</f>
        <v>0</v>
      </c>
      <c r="K2143" s="178" t="s">
        <v>153</v>
      </c>
      <c r="L2143" s="42"/>
      <c r="M2143" s="183" t="s">
        <v>19</v>
      </c>
      <c r="N2143" s="184" t="s">
        <v>48</v>
      </c>
      <c r="O2143" s="67"/>
      <c r="P2143" s="185">
        <f>O2143*H2143</f>
        <v>0</v>
      </c>
      <c r="Q2143" s="185">
        <v>9.0299999999999998E-3</v>
      </c>
      <c r="R2143" s="185">
        <f>Q2143*H2143</f>
        <v>3.6148895999999997</v>
      </c>
      <c r="S2143" s="185">
        <v>0</v>
      </c>
      <c r="T2143" s="186">
        <f>S2143*H2143</f>
        <v>0</v>
      </c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R2143" s="187" t="s">
        <v>556</v>
      </c>
      <c r="AT2143" s="187" t="s">
        <v>149</v>
      </c>
      <c r="AU2143" s="187" t="s">
        <v>87</v>
      </c>
      <c r="AY2143" s="20" t="s">
        <v>144</v>
      </c>
      <c r="BE2143" s="188">
        <f>IF(N2143="základní",J2143,0)</f>
        <v>0</v>
      </c>
      <c r="BF2143" s="188">
        <f>IF(N2143="snížená",J2143,0)</f>
        <v>0</v>
      </c>
      <c r="BG2143" s="188">
        <f>IF(N2143="zákl. přenesená",J2143,0)</f>
        <v>0</v>
      </c>
      <c r="BH2143" s="188">
        <f>IF(N2143="sníž. přenesená",J2143,0)</f>
        <v>0</v>
      </c>
      <c r="BI2143" s="188">
        <f>IF(N2143="nulová",J2143,0)</f>
        <v>0</v>
      </c>
      <c r="BJ2143" s="20" t="s">
        <v>85</v>
      </c>
      <c r="BK2143" s="188">
        <f>ROUND(I2143*H2143,2)</f>
        <v>0</v>
      </c>
      <c r="BL2143" s="20" t="s">
        <v>556</v>
      </c>
      <c r="BM2143" s="187" t="s">
        <v>1185</v>
      </c>
    </row>
    <row r="2144" spans="1:65" s="2" customFormat="1" ht="11.25">
      <c r="A2144" s="37"/>
      <c r="B2144" s="38"/>
      <c r="C2144" s="39"/>
      <c r="D2144" s="189" t="s">
        <v>157</v>
      </c>
      <c r="E2144" s="39"/>
      <c r="F2144" s="190" t="s">
        <v>1186</v>
      </c>
      <c r="G2144" s="39"/>
      <c r="H2144" s="39"/>
      <c r="I2144" s="191"/>
      <c r="J2144" s="39"/>
      <c r="K2144" s="39"/>
      <c r="L2144" s="42"/>
      <c r="M2144" s="192"/>
      <c r="N2144" s="193"/>
      <c r="O2144" s="67"/>
      <c r="P2144" s="67"/>
      <c r="Q2144" s="67"/>
      <c r="R2144" s="67"/>
      <c r="S2144" s="67"/>
      <c r="T2144" s="68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T2144" s="20" t="s">
        <v>157</v>
      </c>
      <c r="AU2144" s="20" t="s">
        <v>87</v>
      </c>
    </row>
    <row r="2145" spans="1:65" s="2" customFormat="1" ht="33" customHeight="1">
      <c r="A2145" s="37"/>
      <c r="B2145" s="38"/>
      <c r="C2145" s="238" t="s">
        <v>1187</v>
      </c>
      <c r="D2145" s="238" t="s">
        <v>830</v>
      </c>
      <c r="E2145" s="239" t="s">
        <v>1188</v>
      </c>
      <c r="F2145" s="240" t="s">
        <v>1189</v>
      </c>
      <c r="G2145" s="241" t="s">
        <v>152</v>
      </c>
      <c r="H2145" s="242">
        <v>460.36799999999999</v>
      </c>
      <c r="I2145" s="243"/>
      <c r="J2145" s="244">
        <f>ROUND(I2145*H2145,2)</f>
        <v>0</v>
      </c>
      <c r="K2145" s="240" t="s">
        <v>153</v>
      </c>
      <c r="L2145" s="245"/>
      <c r="M2145" s="246" t="s">
        <v>19</v>
      </c>
      <c r="N2145" s="247" t="s">
        <v>48</v>
      </c>
      <c r="O2145" s="67"/>
      <c r="P2145" s="185">
        <f>O2145*H2145</f>
        <v>0</v>
      </c>
      <c r="Q2145" s="185">
        <v>2.1999999999999999E-2</v>
      </c>
      <c r="R2145" s="185">
        <f>Q2145*H2145</f>
        <v>10.128095999999999</v>
      </c>
      <c r="S2145" s="185">
        <v>0</v>
      </c>
      <c r="T2145" s="186">
        <f>S2145*H2145</f>
        <v>0</v>
      </c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R2145" s="187" t="s">
        <v>833</v>
      </c>
      <c r="AT2145" s="187" t="s">
        <v>830</v>
      </c>
      <c r="AU2145" s="187" t="s">
        <v>87</v>
      </c>
      <c r="AY2145" s="20" t="s">
        <v>144</v>
      </c>
      <c r="BE2145" s="188">
        <f>IF(N2145="základní",J2145,0)</f>
        <v>0</v>
      </c>
      <c r="BF2145" s="188">
        <f>IF(N2145="snížená",J2145,0)</f>
        <v>0</v>
      </c>
      <c r="BG2145" s="188">
        <f>IF(N2145="zákl. přenesená",J2145,0)</f>
        <v>0</v>
      </c>
      <c r="BH2145" s="188">
        <f>IF(N2145="sníž. přenesená",J2145,0)</f>
        <v>0</v>
      </c>
      <c r="BI2145" s="188">
        <f>IF(N2145="nulová",J2145,0)</f>
        <v>0</v>
      </c>
      <c r="BJ2145" s="20" t="s">
        <v>85</v>
      </c>
      <c r="BK2145" s="188">
        <f>ROUND(I2145*H2145,2)</f>
        <v>0</v>
      </c>
      <c r="BL2145" s="20" t="s">
        <v>556</v>
      </c>
      <c r="BM2145" s="187" t="s">
        <v>1190</v>
      </c>
    </row>
    <row r="2146" spans="1:65" s="14" customFormat="1" ht="11.25">
      <c r="B2146" s="205"/>
      <c r="C2146" s="206"/>
      <c r="D2146" s="196" t="s">
        <v>159</v>
      </c>
      <c r="E2146" s="207" t="s">
        <v>19</v>
      </c>
      <c r="F2146" s="208" t="s">
        <v>1191</v>
      </c>
      <c r="G2146" s="206"/>
      <c r="H2146" s="209">
        <v>460.36799999999999</v>
      </c>
      <c r="I2146" s="210"/>
      <c r="J2146" s="206"/>
      <c r="K2146" s="206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159</v>
      </c>
      <c r="AU2146" s="215" t="s">
        <v>87</v>
      </c>
      <c r="AV2146" s="14" t="s">
        <v>87</v>
      </c>
      <c r="AW2146" s="14" t="s">
        <v>37</v>
      </c>
      <c r="AX2146" s="14" t="s">
        <v>77</v>
      </c>
      <c r="AY2146" s="215" t="s">
        <v>144</v>
      </c>
    </row>
    <row r="2147" spans="1:65" s="16" customFormat="1" ht="11.25">
      <c r="B2147" s="227"/>
      <c r="C2147" s="228"/>
      <c r="D2147" s="196" t="s">
        <v>159</v>
      </c>
      <c r="E2147" s="229" t="s">
        <v>19</v>
      </c>
      <c r="F2147" s="230" t="s">
        <v>275</v>
      </c>
      <c r="G2147" s="228"/>
      <c r="H2147" s="231">
        <v>460.36799999999999</v>
      </c>
      <c r="I2147" s="232"/>
      <c r="J2147" s="228"/>
      <c r="K2147" s="228"/>
      <c r="L2147" s="233"/>
      <c r="M2147" s="234"/>
      <c r="N2147" s="235"/>
      <c r="O2147" s="235"/>
      <c r="P2147" s="235"/>
      <c r="Q2147" s="235"/>
      <c r="R2147" s="235"/>
      <c r="S2147" s="235"/>
      <c r="T2147" s="236"/>
      <c r="AT2147" s="237" t="s">
        <v>159</v>
      </c>
      <c r="AU2147" s="237" t="s">
        <v>87</v>
      </c>
      <c r="AV2147" s="16" t="s">
        <v>154</v>
      </c>
      <c r="AW2147" s="16" t="s">
        <v>37</v>
      </c>
      <c r="AX2147" s="16" t="s">
        <v>85</v>
      </c>
      <c r="AY2147" s="237" t="s">
        <v>144</v>
      </c>
    </row>
    <row r="2148" spans="1:65" s="2" customFormat="1" ht="37.9" customHeight="1">
      <c r="A2148" s="37"/>
      <c r="B2148" s="38"/>
      <c r="C2148" s="176" t="s">
        <v>1192</v>
      </c>
      <c r="D2148" s="176" t="s">
        <v>149</v>
      </c>
      <c r="E2148" s="177" t="s">
        <v>1193</v>
      </c>
      <c r="F2148" s="178" t="s">
        <v>1194</v>
      </c>
      <c r="G2148" s="179" t="s">
        <v>956</v>
      </c>
      <c r="H2148" s="180">
        <v>283.25</v>
      </c>
      <c r="I2148" s="181"/>
      <c r="J2148" s="182">
        <f>ROUND(I2148*H2148,2)</f>
        <v>0</v>
      </c>
      <c r="K2148" s="178" t="s">
        <v>153</v>
      </c>
      <c r="L2148" s="42"/>
      <c r="M2148" s="183" t="s">
        <v>19</v>
      </c>
      <c r="N2148" s="184" t="s">
        <v>48</v>
      </c>
      <c r="O2148" s="67"/>
      <c r="P2148" s="185">
        <f>O2148*H2148</f>
        <v>0</v>
      </c>
      <c r="Q2148" s="185">
        <v>4.2999999999999999E-4</v>
      </c>
      <c r="R2148" s="185">
        <f>Q2148*H2148</f>
        <v>0.1217975</v>
      </c>
      <c r="S2148" s="185">
        <v>0</v>
      </c>
      <c r="T2148" s="186">
        <f>S2148*H2148</f>
        <v>0</v>
      </c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R2148" s="187" t="s">
        <v>556</v>
      </c>
      <c r="AT2148" s="187" t="s">
        <v>149</v>
      </c>
      <c r="AU2148" s="187" t="s">
        <v>87</v>
      </c>
      <c r="AY2148" s="20" t="s">
        <v>144</v>
      </c>
      <c r="BE2148" s="188">
        <f>IF(N2148="základní",J2148,0)</f>
        <v>0</v>
      </c>
      <c r="BF2148" s="188">
        <f>IF(N2148="snížená",J2148,0)</f>
        <v>0</v>
      </c>
      <c r="BG2148" s="188">
        <f>IF(N2148="zákl. přenesená",J2148,0)</f>
        <v>0</v>
      </c>
      <c r="BH2148" s="188">
        <f>IF(N2148="sníž. přenesená",J2148,0)</f>
        <v>0</v>
      </c>
      <c r="BI2148" s="188">
        <f>IF(N2148="nulová",J2148,0)</f>
        <v>0</v>
      </c>
      <c r="BJ2148" s="20" t="s">
        <v>85</v>
      </c>
      <c r="BK2148" s="188">
        <f>ROUND(I2148*H2148,2)</f>
        <v>0</v>
      </c>
      <c r="BL2148" s="20" t="s">
        <v>556</v>
      </c>
      <c r="BM2148" s="187" t="s">
        <v>1195</v>
      </c>
    </row>
    <row r="2149" spans="1:65" s="2" customFormat="1" ht="11.25">
      <c r="A2149" s="37"/>
      <c r="B2149" s="38"/>
      <c r="C2149" s="39"/>
      <c r="D2149" s="189" t="s">
        <v>157</v>
      </c>
      <c r="E2149" s="39"/>
      <c r="F2149" s="190" t="s">
        <v>1196</v>
      </c>
      <c r="G2149" s="39"/>
      <c r="H2149" s="39"/>
      <c r="I2149" s="191"/>
      <c r="J2149" s="39"/>
      <c r="K2149" s="39"/>
      <c r="L2149" s="42"/>
      <c r="M2149" s="192"/>
      <c r="N2149" s="193"/>
      <c r="O2149" s="67"/>
      <c r="P2149" s="67"/>
      <c r="Q2149" s="67"/>
      <c r="R2149" s="67"/>
      <c r="S2149" s="67"/>
      <c r="T2149" s="68"/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T2149" s="20" t="s">
        <v>157</v>
      </c>
      <c r="AU2149" s="20" t="s">
        <v>87</v>
      </c>
    </row>
    <row r="2150" spans="1:65" s="13" customFormat="1" ht="11.25">
      <c r="B2150" s="194"/>
      <c r="C2150" s="195"/>
      <c r="D2150" s="196" t="s">
        <v>159</v>
      </c>
      <c r="E2150" s="197" t="s">
        <v>19</v>
      </c>
      <c r="F2150" s="198" t="s">
        <v>160</v>
      </c>
      <c r="G2150" s="195"/>
      <c r="H2150" s="197" t="s">
        <v>19</v>
      </c>
      <c r="I2150" s="199"/>
      <c r="J2150" s="195"/>
      <c r="K2150" s="195"/>
      <c r="L2150" s="200"/>
      <c r="M2150" s="201"/>
      <c r="N2150" s="202"/>
      <c r="O2150" s="202"/>
      <c r="P2150" s="202"/>
      <c r="Q2150" s="202"/>
      <c r="R2150" s="202"/>
      <c r="S2150" s="202"/>
      <c r="T2150" s="203"/>
      <c r="AT2150" s="204" t="s">
        <v>159</v>
      </c>
      <c r="AU2150" s="204" t="s">
        <v>87</v>
      </c>
      <c r="AV2150" s="13" t="s">
        <v>85</v>
      </c>
      <c r="AW2150" s="13" t="s">
        <v>37</v>
      </c>
      <c r="AX2150" s="13" t="s">
        <v>77</v>
      </c>
      <c r="AY2150" s="204" t="s">
        <v>144</v>
      </c>
    </row>
    <row r="2151" spans="1:65" s="14" customFormat="1" ht="11.25">
      <c r="B2151" s="205"/>
      <c r="C2151" s="206"/>
      <c r="D2151" s="196" t="s">
        <v>159</v>
      </c>
      <c r="E2151" s="207" t="s">
        <v>19</v>
      </c>
      <c r="F2151" s="208" t="s">
        <v>959</v>
      </c>
      <c r="G2151" s="206"/>
      <c r="H2151" s="209">
        <v>4.63</v>
      </c>
      <c r="I2151" s="210"/>
      <c r="J2151" s="206"/>
      <c r="K2151" s="206"/>
      <c r="L2151" s="211"/>
      <c r="M2151" s="212"/>
      <c r="N2151" s="213"/>
      <c r="O2151" s="213"/>
      <c r="P2151" s="213"/>
      <c r="Q2151" s="213"/>
      <c r="R2151" s="213"/>
      <c r="S2151" s="213"/>
      <c r="T2151" s="214"/>
      <c r="AT2151" s="215" t="s">
        <v>159</v>
      </c>
      <c r="AU2151" s="215" t="s">
        <v>87</v>
      </c>
      <c r="AV2151" s="14" t="s">
        <v>87</v>
      </c>
      <c r="AW2151" s="14" t="s">
        <v>37</v>
      </c>
      <c r="AX2151" s="14" t="s">
        <v>77</v>
      </c>
      <c r="AY2151" s="215" t="s">
        <v>144</v>
      </c>
    </row>
    <row r="2152" spans="1:65" s="14" customFormat="1" ht="11.25">
      <c r="B2152" s="205"/>
      <c r="C2152" s="206"/>
      <c r="D2152" s="196" t="s">
        <v>159</v>
      </c>
      <c r="E2152" s="207" t="s">
        <v>19</v>
      </c>
      <c r="F2152" s="208" t="s">
        <v>960</v>
      </c>
      <c r="G2152" s="206"/>
      <c r="H2152" s="209">
        <v>5.12</v>
      </c>
      <c r="I2152" s="210"/>
      <c r="J2152" s="206"/>
      <c r="K2152" s="206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159</v>
      </c>
      <c r="AU2152" s="215" t="s">
        <v>87</v>
      </c>
      <c r="AV2152" s="14" t="s">
        <v>87</v>
      </c>
      <c r="AW2152" s="14" t="s">
        <v>37</v>
      </c>
      <c r="AX2152" s="14" t="s">
        <v>77</v>
      </c>
      <c r="AY2152" s="215" t="s">
        <v>144</v>
      </c>
    </row>
    <row r="2153" spans="1:65" s="15" customFormat="1" ht="11.25">
      <c r="B2153" s="216"/>
      <c r="C2153" s="217"/>
      <c r="D2153" s="196" t="s">
        <v>159</v>
      </c>
      <c r="E2153" s="218" t="s">
        <v>19</v>
      </c>
      <c r="F2153" s="219" t="s">
        <v>165</v>
      </c>
      <c r="G2153" s="217"/>
      <c r="H2153" s="220">
        <v>9.75</v>
      </c>
      <c r="I2153" s="221"/>
      <c r="J2153" s="217"/>
      <c r="K2153" s="217"/>
      <c r="L2153" s="222"/>
      <c r="M2153" s="223"/>
      <c r="N2153" s="224"/>
      <c r="O2153" s="224"/>
      <c r="P2153" s="224"/>
      <c r="Q2153" s="224"/>
      <c r="R2153" s="224"/>
      <c r="S2153" s="224"/>
      <c r="T2153" s="225"/>
      <c r="AT2153" s="226" t="s">
        <v>159</v>
      </c>
      <c r="AU2153" s="226" t="s">
        <v>87</v>
      </c>
      <c r="AV2153" s="15" t="s">
        <v>155</v>
      </c>
      <c r="AW2153" s="15" t="s">
        <v>37</v>
      </c>
      <c r="AX2153" s="15" t="s">
        <v>77</v>
      </c>
      <c r="AY2153" s="226" t="s">
        <v>144</v>
      </c>
    </row>
    <row r="2154" spans="1:65" s="13" customFormat="1" ht="11.25">
      <c r="B2154" s="194"/>
      <c r="C2154" s="195"/>
      <c r="D2154" s="196" t="s">
        <v>159</v>
      </c>
      <c r="E2154" s="197" t="s">
        <v>19</v>
      </c>
      <c r="F2154" s="198" t="s">
        <v>166</v>
      </c>
      <c r="G2154" s="195"/>
      <c r="H2154" s="197" t="s">
        <v>19</v>
      </c>
      <c r="I2154" s="199"/>
      <c r="J2154" s="195"/>
      <c r="K2154" s="195"/>
      <c r="L2154" s="200"/>
      <c r="M2154" s="201"/>
      <c r="N2154" s="202"/>
      <c r="O2154" s="202"/>
      <c r="P2154" s="202"/>
      <c r="Q2154" s="202"/>
      <c r="R2154" s="202"/>
      <c r="S2154" s="202"/>
      <c r="T2154" s="203"/>
      <c r="AT2154" s="204" t="s">
        <v>159</v>
      </c>
      <c r="AU2154" s="204" t="s">
        <v>87</v>
      </c>
      <c r="AV2154" s="13" t="s">
        <v>85</v>
      </c>
      <c r="AW2154" s="13" t="s">
        <v>37</v>
      </c>
      <c r="AX2154" s="13" t="s">
        <v>77</v>
      </c>
      <c r="AY2154" s="204" t="s">
        <v>144</v>
      </c>
    </row>
    <row r="2155" spans="1:65" s="14" customFormat="1" ht="11.25">
      <c r="B2155" s="205"/>
      <c r="C2155" s="206"/>
      <c r="D2155" s="196" t="s">
        <v>159</v>
      </c>
      <c r="E2155" s="207" t="s">
        <v>19</v>
      </c>
      <c r="F2155" s="208" t="s">
        <v>961</v>
      </c>
      <c r="G2155" s="206"/>
      <c r="H2155" s="209">
        <v>3.83</v>
      </c>
      <c r="I2155" s="210"/>
      <c r="J2155" s="206"/>
      <c r="K2155" s="206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159</v>
      </c>
      <c r="AU2155" s="215" t="s">
        <v>87</v>
      </c>
      <c r="AV2155" s="14" t="s">
        <v>87</v>
      </c>
      <c r="AW2155" s="14" t="s">
        <v>37</v>
      </c>
      <c r="AX2155" s="14" t="s">
        <v>77</v>
      </c>
      <c r="AY2155" s="215" t="s">
        <v>144</v>
      </c>
    </row>
    <row r="2156" spans="1:65" s="14" customFormat="1" ht="11.25">
      <c r="B2156" s="205"/>
      <c r="C2156" s="206"/>
      <c r="D2156" s="196" t="s">
        <v>159</v>
      </c>
      <c r="E2156" s="207" t="s">
        <v>19</v>
      </c>
      <c r="F2156" s="208" t="s">
        <v>962</v>
      </c>
      <c r="G2156" s="206"/>
      <c r="H2156" s="209">
        <v>4.63</v>
      </c>
      <c r="I2156" s="210"/>
      <c r="J2156" s="206"/>
      <c r="K2156" s="206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159</v>
      </c>
      <c r="AU2156" s="215" t="s">
        <v>87</v>
      </c>
      <c r="AV2156" s="14" t="s">
        <v>87</v>
      </c>
      <c r="AW2156" s="14" t="s">
        <v>37</v>
      </c>
      <c r="AX2156" s="14" t="s">
        <v>77</v>
      </c>
      <c r="AY2156" s="215" t="s">
        <v>144</v>
      </c>
    </row>
    <row r="2157" spans="1:65" s="14" customFormat="1" ht="11.25">
      <c r="B2157" s="205"/>
      <c r="C2157" s="206"/>
      <c r="D2157" s="196" t="s">
        <v>159</v>
      </c>
      <c r="E2157" s="207" t="s">
        <v>19</v>
      </c>
      <c r="F2157" s="208" t="s">
        <v>963</v>
      </c>
      <c r="G2157" s="206"/>
      <c r="H2157" s="209">
        <v>5.42</v>
      </c>
      <c r="I2157" s="210"/>
      <c r="J2157" s="206"/>
      <c r="K2157" s="206"/>
      <c r="L2157" s="211"/>
      <c r="M2157" s="212"/>
      <c r="N2157" s="213"/>
      <c r="O2157" s="213"/>
      <c r="P2157" s="213"/>
      <c r="Q2157" s="213"/>
      <c r="R2157" s="213"/>
      <c r="S2157" s="213"/>
      <c r="T2157" s="214"/>
      <c r="AT2157" s="215" t="s">
        <v>159</v>
      </c>
      <c r="AU2157" s="215" t="s">
        <v>87</v>
      </c>
      <c r="AV2157" s="14" t="s">
        <v>87</v>
      </c>
      <c r="AW2157" s="14" t="s">
        <v>37</v>
      </c>
      <c r="AX2157" s="14" t="s">
        <v>77</v>
      </c>
      <c r="AY2157" s="215" t="s">
        <v>144</v>
      </c>
    </row>
    <row r="2158" spans="1:65" s="14" customFormat="1" ht="11.25">
      <c r="B2158" s="205"/>
      <c r="C2158" s="206"/>
      <c r="D2158" s="196" t="s">
        <v>159</v>
      </c>
      <c r="E2158" s="207" t="s">
        <v>19</v>
      </c>
      <c r="F2158" s="208" t="s">
        <v>964</v>
      </c>
      <c r="G2158" s="206"/>
      <c r="H2158" s="209">
        <v>6.46</v>
      </c>
      <c r="I2158" s="210"/>
      <c r="J2158" s="206"/>
      <c r="K2158" s="206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159</v>
      </c>
      <c r="AU2158" s="215" t="s">
        <v>87</v>
      </c>
      <c r="AV2158" s="14" t="s">
        <v>87</v>
      </c>
      <c r="AW2158" s="14" t="s">
        <v>37</v>
      </c>
      <c r="AX2158" s="14" t="s">
        <v>77</v>
      </c>
      <c r="AY2158" s="215" t="s">
        <v>144</v>
      </c>
    </row>
    <row r="2159" spans="1:65" s="14" customFormat="1" ht="11.25">
      <c r="B2159" s="205"/>
      <c r="C2159" s="206"/>
      <c r="D2159" s="196" t="s">
        <v>159</v>
      </c>
      <c r="E2159" s="207" t="s">
        <v>19</v>
      </c>
      <c r="F2159" s="208" t="s">
        <v>965</v>
      </c>
      <c r="G2159" s="206"/>
      <c r="H2159" s="209">
        <v>5.59</v>
      </c>
      <c r="I2159" s="210"/>
      <c r="J2159" s="206"/>
      <c r="K2159" s="206"/>
      <c r="L2159" s="211"/>
      <c r="M2159" s="212"/>
      <c r="N2159" s="213"/>
      <c r="O2159" s="213"/>
      <c r="P2159" s="213"/>
      <c r="Q2159" s="213"/>
      <c r="R2159" s="213"/>
      <c r="S2159" s="213"/>
      <c r="T2159" s="214"/>
      <c r="AT2159" s="215" t="s">
        <v>159</v>
      </c>
      <c r="AU2159" s="215" t="s">
        <v>87</v>
      </c>
      <c r="AV2159" s="14" t="s">
        <v>87</v>
      </c>
      <c r="AW2159" s="14" t="s">
        <v>37</v>
      </c>
      <c r="AX2159" s="14" t="s">
        <v>77</v>
      </c>
      <c r="AY2159" s="215" t="s">
        <v>144</v>
      </c>
    </row>
    <row r="2160" spans="1:65" s="14" customFormat="1" ht="11.25">
      <c r="B2160" s="205"/>
      <c r="C2160" s="206"/>
      <c r="D2160" s="196" t="s">
        <v>159</v>
      </c>
      <c r="E2160" s="207" t="s">
        <v>19</v>
      </c>
      <c r="F2160" s="208" t="s">
        <v>966</v>
      </c>
      <c r="G2160" s="206"/>
      <c r="H2160" s="209">
        <v>5.57</v>
      </c>
      <c r="I2160" s="210"/>
      <c r="J2160" s="206"/>
      <c r="K2160" s="206"/>
      <c r="L2160" s="211"/>
      <c r="M2160" s="212"/>
      <c r="N2160" s="213"/>
      <c r="O2160" s="213"/>
      <c r="P2160" s="213"/>
      <c r="Q2160" s="213"/>
      <c r="R2160" s="213"/>
      <c r="S2160" s="213"/>
      <c r="T2160" s="214"/>
      <c r="AT2160" s="215" t="s">
        <v>159</v>
      </c>
      <c r="AU2160" s="215" t="s">
        <v>87</v>
      </c>
      <c r="AV2160" s="14" t="s">
        <v>87</v>
      </c>
      <c r="AW2160" s="14" t="s">
        <v>37</v>
      </c>
      <c r="AX2160" s="14" t="s">
        <v>77</v>
      </c>
      <c r="AY2160" s="215" t="s">
        <v>144</v>
      </c>
    </row>
    <row r="2161" spans="2:51" s="14" customFormat="1" ht="11.25">
      <c r="B2161" s="205"/>
      <c r="C2161" s="206"/>
      <c r="D2161" s="196" t="s">
        <v>159</v>
      </c>
      <c r="E2161" s="207" t="s">
        <v>19</v>
      </c>
      <c r="F2161" s="208" t="s">
        <v>967</v>
      </c>
      <c r="G2161" s="206"/>
      <c r="H2161" s="209">
        <v>6.46</v>
      </c>
      <c r="I2161" s="210"/>
      <c r="J2161" s="206"/>
      <c r="K2161" s="206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159</v>
      </c>
      <c r="AU2161" s="215" t="s">
        <v>87</v>
      </c>
      <c r="AV2161" s="14" t="s">
        <v>87</v>
      </c>
      <c r="AW2161" s="14" t="s">
        <v>37</v>
      </c>
      <c r="AX2161" s="14" t="s">
        <v>77</v>
      </c>
      <c r="AY2161" s="215" t="s">
        <v>144</v>
      </c>
    </row>
    <row r="2162" spans="2:51" s="14" customFormat="1" ht="11.25">
      <c r="B2162" s="205"/>
      <c r="C2162" s="206"/>
      <c r="D2162" s="196" t="s">
        <v>159</v>
      </c>
      <c r="E2162" s="207" t="s">
        <v>19</v>
      </c>
      <c r="F2162" s="208" t="s">
        <v>968</v>
      </c>
      <c r="G2162" s="206"/>
      <c r="H2162" s="209">
        <v>5.43</v>
      </c>
      <c r="I2162" s="210"/>
      <c r="J2162" s="206"/>
      <c r="K2162" s="206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159</v>
      </c>
      <c r="AU2162" s="215" t="s">
        <v>87</v>
      </c>
      <c r="AV2162" s="14" t="s">
        <v>87</v>
      </c>
      <c r="AW2162" s="14" t="s">
        <v>37</v>
      </c>
      <c r="AX2162" s="14" t="s">
        <v>77</v>
      </c>
      <c r="AY2162" s="215" t="s">
        <v>144</v>
      </c>
    </row>
    <row r="2163" spans="2:51" s="14" customFormat="1" ht="11.25">
      <c r="B2163" s="205"/>
      <c r="C2163" s="206"/>
      <c r="D2163" s="196" t="s">
        <v>159</v>
      </c>
      <c r="E2163" s="207" t="s">
        <v>19</v>
      </c>
      <c r="F2163" s="208" t="s">
        <v>969</v>
      </c>
      <c r="G2163" s="206"/>
      <c r="H2163" s="209">
        <v>5.12</v>
      </c>
      <c r="I2163" s="210"/>
      <c r="J2163" s="206"/>
      <c r="K2163" s="206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159</v>
      </c>
      <c r="AU2163" s="215" t="s">
        <v>87</v>
      </c>
      <c r="AV2163" s="14" t="s">
        <v>87</v>
      </c>
      <c r="AW2163" s="14" t="s">
        <v>37</v>
      </c>
      <c r="AX2163" s="14" t="s">
        <v>77</v>
      </c>
      <c r="AY2163" s="215" t="s">
        <v>144</v>
      </c>
    </row>
    <row r="2164" spans="2:51" s="14" customFormat="1" ht="11.25">
      <c r="B2164" s="205"/>
      <c r="C2164" s="206"/>
      <c r="D2164" s="196" t="s">
        <v>159</v>
      </c>
      <c r="E2164" s="207" t="s">
        <v>19</v>
      </c>
      <c r="F2164" s="208" t="s">
        <v>970</v>
      </c>
      <c r="G2164" s="206"/>
      <c r="H2164" s="209">
        <v>4.95</v>
      </c>
      <c r="I2164" s="210"/>
      <c r="J2164" s="206"/>
      <c r="K2164" s="206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159</v>
      </c>
      <c r="AU2164" s="215" t="s">
        <v>87</v>
      </c>
      <c r="AV2164" s="14" t="s">
        <v>87</v>
      </c>
      <c r="AW2164" s="14" t="s">
        <v>37</v>
      </c>
      <c r="AX2164" s="14" t="s">
        <v>77</v>
      </c>
      <c r="AY2164" s="215" t="s">
        <v>144</v>
      </c>
    </row>
    <row r="2165" spans="2:51" s="15" customFormat="1" ht="11.25">
      <c r="B2165" s="216"/>
      <c r="C2165" s="217"/>
      <c r="D2165" s="196" t="s">
        <v>159</v>
      </c>
      <c r="E2165" s="218" t="s">
        <v>19</v>
      </c>
      <c r="F2165" s="219" t="s">
        <v>165</v>
      </c>
      <c r="G2165" s="217"/>
      <c r="H2165" s="220">
        <v>53.46</v>
      </c>
      <c r="I2165" s="221"/>
      <c r="J2165" s="217"/>
      <c r="K2165" s="217"/>
      <c r="L2165" s="222"/>
      <c r="M2165" s="223"/>
      <c r="N2165" s="224"/>
      <c r="O2165" s="224"/>
      <c r="P2165" s="224"/>
      <c r="Q2165" s="224"/>
      <c r="R2165" s="224"/>
      <c r="S2165" s="224"/>
      <c r="T2165" s="225"/>
      <c r="AT2165" s="226" t="s">
        <v>159</v>
      </c>
      <c r="AU2165" s="226" t="s">
        <v>87</v>
      </c>
      <c r="AV2165" s="15" t="s">
        <v>155</v>
      </c>
      <c r="AW2165" s="15" t="s">
        <v>37</v>
      </c>
      <c r="AX2165" s="15" t="s">
        <v>77</v>
      </c>
      <c r="AY2165" s="226" t="s">
        <v>144</v>
      </c>
    </row>
    <row r="2166" spans="2:51" s="13" customFormat="1" ht="11.25">
      <c r="B2166" s="194"/>
      <c r="C2166" s="195"/>
      <c r="D2166" s="196" t="s">
        <v>159</v>
      </c>
      <c r="E2166" s="197" t="s">
        <v>19</v>
      </c>
      <c r="F2166" s="198" t="s">
        <v>187</v>
      </c>
      <c r="G2166" s="195"/>
      <c r="H2166" s="197" t="s">
        <v>19</v>
      </c>
      <c r="I2166" s="199"/>
      <c r="J2166" s="195"/>
      <c r="K2166" s="195"/>
      <c r="L2166" s="200"/>
      <c r="M2166" s="201"/>
      <c r="N2166" s="202"/>
      <c r="O2166" s="202"/>
      <c r="P2166" s="202"/>
      <c r="Q2166" s="202"/>
      <c r="R2166" s="202"/>
      <c r="S2166" s="202"/>
      <c r="T2166" s="203"/>
      <c r="AT2166" s="204" t="s">
        <v>159</v>
      </c>
      <c r="AU2166" s="204" t="s">
        <v>87</v>
      </c>
      <c r="AV2166" s="13" t="s">
        <v>85</v>
      </c>
      <c r="AW2166" s="13" t="s">
        <v>37</v>
      </c>
      <c r="AX2166" s="13" t="s">
        <v>77</v>
      </c>
      <c r="AY2166" s="204" t="s">
        <v>144</v>
      </c>
    </row>
    <row r="2167" spans="2:51" s="14" customFormat="1" ht="11.25">
      <c r="B2167" s="205"/>
      <c r="C2167" s="206"/>
      <c r="D2167" s="196" t="s">
        <v>159</v>
      </c>
      <c r="E2167" s="207" t="s">
        <v>19</v>
      </c>
      <c r="F2167" s="208" t="s">
        <v>971</v>
      </c>
      <c r="G2167" s="206"/>
      <c r="H2167" s="209">
        <v>3.83</v>
      </c>
      <c r="I2167" s="210"/>
      <c r="J2167" s="206"/>
      <c r="K2167" s="206"/>
      <c r="L2167" s="211"/>
      <c r="M2167" s="212"/>
      <c r="N2167" s="213"/>
      <c r="O2167" s="213"/>
      <c r="P2167" s="213"/>
      <c r="Q2167" s="213"/>
      <c r="R2167" s="213"/>
      <c r="S2167" s="213"/>
      <c r="T2167" s="214"/>
      <c r="AT2167" s="215" t="s">
        <v>159</v>
      </c>
      <c r="AU2167" s="215" t="s">
        <v>87</v>
      </c>
      <c r="AV2167" s="14" t="s">
        <v>87</v>
      </c>
      <c r="AW2167" s="14" t="s">
        <v>37</v>
      </c>
      <c r="AX2167" s="14" t="s">
        <v>77</v>
      </c>
      <c r="AY2167" s="215" t="s">
        <v>144</v>
      </c>
    </row>
    <row r="2168" spans="2:51" s="14" customFormat="1" ht="11.25">
      <c r="B2168" s="205"/>
      <c r="C2168" s="206"/>
      <c r="D2168" s="196" t="s">
        <v>159</v>
      </c>
      <c r="E2168" s="207" t="s">
        <v>19</v>
      </c>
      <c r="F2168" s="208" t="s">
        <v>972</v>
      </c>
      <c r="G2168" s="206"/>
      <c r="H2168" s="209">
        <v>4.63</v>
      </c>
      <c r="I2168" s="210"/>
      <c r="J2168" s="206"/>
      <c r="K2168" s="206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159</v>
      </c>
      <c r="AU2168" s="215" t="s">
        <v>87</v>
      </c>
      <c r="AV2168" s="14" t="s">
        <v>87</v>
      </c>
      <c r="AW2168" s="14" t="s">
        <v>37</v>
      </c>
      <c r="AX2168" s="14" t="s">
        <v>77</v>
      </c>
      <c r="AY2168" s="215" t="s">
        <v>144</v>
      </c>
    </row>
    <row r="2169" spans="2:51" s="14" customFormat="1" ht="11.25">
      <c r="B2169" s="205"/>
      <c r="C2169" s="206"/>
      <c r="D2169" s="196" t="s">
        <v>159</v>
      </c>
      <c r="E2169" s="207" t="s">
        <v>19</v>
      </c>
      <c r="F2169" s="208" t="s">
        <v>973</v>
      </c>
      <c r="G2169" s="206"/>
      <c r="H2169" s="209">
        <v>5.42</v>
      </c>
      <c r="I2169" s="210"/>
      <c r="J2169" s="206"/>
      <c r="K2169" s="206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159</v>
      </c>
      <c r="AU2169" s="215" t="s">
        <v>87</v>
      </c>
      <c r="AV2169" s="14" t="s">
        <v>87</v>
      </c>
      <c r="AW2169" s="14" t="s">
        <v>37</v>
      </c>
      <c r="AX2169" s="14" t="s">
        <v>77</v>
      </c>
      <c r="AY2169" s="215" t="s">
        <v>144</v>
      </c>
    </row>
    <row r="2170" spans="2:51" s="14" customFormat="1" ht="11.25">
      <c r="B2170" s="205"/>
      <c r="C2170" s="206"/>
      <c r="D2170" s="196" t="s">
        <v>159</v>
      </c>
      <c r="E2170" s="207" t="s">
        <v>19</v>
      </c>
      <c r="F2170" s="208" t="s">
        <v>974</v>
      </c>
      <c r="G2170" s="206"/>
      <c r="H2170" s="209">
        <v>6.46</v>
      </c>
      <c r="I2170" s="210"/>
      <c r="J2170" s="206"/>
      <c r="K2170" s="206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159</v>
      </c>
      <c r="AU2170" s="215" t="s">
        <v>87</v>
      </c>
      <c r="AV2170" s="14" t="s">
        <v>87</v>
      </c>
      <c r="AW2170" s="14" t="s">
        <v>37</v>
      </c>
      <c r="AX2170" s="14" t="s">
        <v>77</v>
      </c>
      <c r="AY2170" s="215" t="s">
        <v>144</v>
      </c>
    </row>
    <row r="2171" spans="2:51" s="14" customFormat="1" ht="11.25">
      <c r="B2171" s="205"/>
      <c r="C2171" s="206"/>
      <c r="D2171" s="196" t="s">
        <v>159</v>
      </c>
      <c r="E2171" s="207" t="s">
        <v>19</v>
      </c>
      <c r="F2171" s="208" t="s">
        <v>975</v>
      </c>
      <c r="G2171" s="206"/>
      <c r="H2171" s="209">
        <v>5.59</v>
      </c>
      <c r="I2171" s="210"/>
      <c r="J2171" s="206"/>
      <c r="K2171" s="206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159</v>
      </c>
      <c r="AU2171" s="215" t="s">
        <v>87</v>
      </c>
      <c r="AV2171" s="14" t="s">
        <v>87</v>
      </c>
      <c r="AW2171" s="14" t="s">
        <v>37</v>
      </c>
      <c r="AX2171" s="14" t="s">
        <v>77</v>
      </c>
      <c r="AY2171" s="215" t="s">
        <v>144</v>
      </c>
    </row>
    <row r="2172" spans="2:51" s="14" customFormat="1" ht="11.25">
      <c r="B2172" s="205"/>
      <c r="C2172" s="206"/>
      <c r="D2172" s="196" t="s">
        <v>159</v>
      </c>
      <c r="E2172" s="207" t="s">
        <v>19</v>
      </c>
      <c r="F2172" s="208" t="s">
        <v>976</v>
      </c>
      <c r="G2172" s="206"/>
      <c r="H2172" s="209">
        <v>5.57</v>
      </c>
      <c r="I2172" s="210"/>
      <c r="J2172" s="206"/>
      <c r="K2172" s="206"/>
      <c r="L2172" s="211"/>
      <c r="M2172" s="212"/>
      <c r="N2172" s="213"/>
      <c r="O2172" s="213"/>
      <c r="P2172" s="213"/>
      <c r="Q2172" s="213"/>
      <c r="R2172" s="213"/>
      <c r="S2172" s="213"/>
      <c r="T2172" s="214"/>
      <c r="AT2172" s="215" t="s">
        <v>159</v>
      </c>
      <c r="AU2172" s="215" t="s">
        <v>87</v>
      </c>
      <c r="AV2172" s="14" t="s">
        <v>87</v>
      </c>
      <c r="AW2172" s="14" t="s">
        <v>37</v>
      </c>
      <c r="AX2172" s="14" t="s">
        <v>77</v>
      </c>
      <c r="AY2172" s="215" t="s">
        <v>144</v>
      </c>
    </row>
    <row r="2173" spans="2:51" s="14" customFormat="1" ht="11.25">
      <c r="B2173" s="205"/>
      <c r="C2173" s="206"/>
      <c r="D2173" s="196" t="s">
        <v>159</v>
      </c>
      <c r="E2173" s="207" t="s">
        <v>19</v>
      </c>
      <c r="F2173" s="208" t="s">
        <v>977</v>
      </c>
      <c r="G2173" s="206"/>
      <c r="H2173" s="209">
        <v>6.46</v>
      </c>
      <c r="I2173" s="210"/>
      <c r="J2173" s="206"/>
      <c r="K2173" s="206"/>
      <c r="L2173" s="211"/>
      <c r="M2173" s="212"/>
      <c r="N2173" s="213"/>
      <c r="O2173" s="213"/>
      <c r="P2173" s="213"/>
      <c r="Q2173" s="213"/>
      <c r="R2173" s="213"/>
      <c r="S2173" s="213"/>
      <c r="T2173" s="214"/>
      <c r="AT2173" s="215" t="s">
        <v>159</v>
      </c>
      <c r="AU2173" s="215" t="s">
        <v>87</v>
      </c>
      <c r="AV2173" s="14" t="s">
        <v>87</v>
      </c>
      <c r="AW2173" s="14" t="s">
        <v>37</v>
      </c>
      <c r="AX2173" s="14" t="s">
        <v>77</v>
      </c>
      <c r="AY2173" s="215" t="s">
        <v>144</v>
      </c>
    </row>
    <row r="2174" spans="2:51" s="14" customFormat="1" ht="11.25">
      <c r="B2174" s="205"/>
      <c r="C2174" s="206"/>
      <c r="D2174" s="196" t="s">
        <v>159</v>
      </c>
      <c r="E2174" s="207" t="s">
        <v>19</v>
      </c>
      <c r="F2174" s="208" t="s">
        <v>978</v>
      </c>
      <c r="G2174" s="206"/>
      <c r="H2174" s="209">
        <v>5.43</v>
      </c>
      <c r="I2174" s="210"/>
      <c r="J2174" s="206"/>
      <c r="K2174" s="206"/>
      <c r="L2174" s="211"/>
      <c r="M2174" s="212"/>
      <c r="N2174" s="213"/>
      <c r="O2174" s="213"/>
      <c r="P2174" s="213"/>
      <c r="Q2174" s="213"/>
      <c r="R2174" s="213"/>
      <c r="S2174" s="213"/>
      <c r="T2174" s="214"/>
      <c r="AT2174" s="215" t="s">
        <v>159</v>
      </c>
      <c r="AU2174" s="215" t="s">
        <v>87</v>
      </c>
      <c r="AV2174" s="14" t="s">
        <v>87</v>
      </c>
      <c r="AW2174" s="14" t="s">
        <v>37</v>
      </c>
      <c r="AX2174" s="14" t="s">
        <v>77</v>
      </c>
      <c r="AY2174" s="215" t="s">
        <v>144</v>
      </c>
    </row>
    <row r="2175" spans="2:51" s="14" customFormat="1" ht="11.25">
      <c r="B2175" s="205"/>
      <c r="C2175" s="206"/>
      <c r="D2175" s="196" t="s">
        <v>159</v>
      </c>
      <c r="E2175" s="207" t="s">
        <v>19</v>
      </c>
      <c r="F2175" s="208" t="s">
        <v>979</v>
      </c>
      <c r="G2175" s="206"/>
      <c r="H2175" s="209">
        <v>5.12</v>
      </c>
      <c r="I2175" s="210"/>
      <c r="J2175" s="206"/>
      <c r="K2175" s="206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159</v>
      </c>
      <c r="AU2175" s="215" t="s">
        <v>87</v>
      </c>
      <c r="AV2175" s="14" t="s">
        <v>87</v>
      </c>
      <c r="AW2175" s="14" t="s">
        <v>37</v>
      </c>
      <c r="AX2175" s="14" t="s">
        <v>77</v>
      </c>
      <c r="AY2175" s="215" t="s">
        <v>144</v>
      </c>
    </row>
    <row r="2176" spans="2:51" s="14" customFormat="1" ht="11.25">
      <c r="B2176" s="205"/>
      <c r="C2176" s="206"/>
      <c r="D2176" s="196" t="s">
        <v>159</v>
      </c>
      <c r="E2176" s="207" t="s">
        <v>19</v>
      </c>
      <c r="F2176" s="208" t="s">
        <v>980</v>
      </c>
      <c r="G2176" s="206"/>
      <c r="H2176" s="209">
        <v>4.95</v>
      </c>
      <c r="I2176" s="210"/>
      <c r="J2176" s="206"/>
      <c r="K2176" s="206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159</v>
      </c>
      <c r="AU2176" s="215" t="s">
        <v>87</v>
      </c>
      <c r="AV2176" s="14" t="s">
        <v>87</v>
      </c>
      <c r="AW2176" s="14" t="s">
        <v>37</v>
      </c>
      <c r="AX2176" s="14" t="s">
        <v>77</v>
      </c>
      <c r="AY2176" s="215" t="s">
        <v>144</v>
      </c>
    </row>
    <row r="2177" spans="2:51" s="15" customFormat="1" ht="11.25">
      <c r="B2177" s="216"/>
      <c r="C2177" s="217"/>
      <c r="D2177" s="196" t="s">
        <v>159</v>
      </c>
      <c r="E2177" s="218" t="s">
        <v>19</v>
      </c>
      <c r="F2177" s="219" t="s">
        <v>165</v>
      </c>
      <c r="G2177" s="217"/>
      <c r="H2177" s="220">
        <v>53.46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159</v>
      </c>
      <c r="AU2177" s="226" t="s">
        <v>87</v>
      </c>
      <c r="AV2177" s="15" t="s">
        <v>155</v>
      </c>
      <c r="AW2177" s="15" t="s">
        <v>37</v>
      </c>
      <c r="AX2177" s="15" t="s">
        <v>77</v>
      </c>
      <c r="AY2177" s="226" t="s">
        <v>144</v>
      </c>
    </row>
    <row r="2178" spans="2:51" s="13" customFormat="1" ht="11.25">
      <c r="B2178" s="194"/>
      <c r="C2178" s="195"/>
      <c r="D2178" s="196" t="s">
        <v>159</v>
      </c>
      <c r="E2178" s="197" t="s">
        <v>19</v>
      </c>
      <c r="F2178" s="198" t="s">
        <v>208</v>
      </c>
      <c r="G2178" s="195"/>
      <c r="H2178" s="197" t="s">
        <v>19</v>
      </c>
      <c r="I2178" s="199"/>
      <c r="J2178" s="195"/>
      <c r="K2178" s="195"/>
      <c r="L2178" s="200"/>
      <c r="M2178" s="201"/>
      <c r="N2178" s="202"/>
      <c r="O2178" s="202"/>
      <c r="P2178" s="202"/>
      <c r="Q2178" s="202"/>
      <c r="R2178" s="202"/>
      <c r="S2178" s="202"/>
      <c r="T2178" s="203"/>
      <c r="AT2178" s="204" t="s">
        <v>159</v>
      </c>
      <c r="AU2178" s="204" t="s">
        <v>87</v>
      </c>
      <c r="AV2178" s="13" t="s">
        <v>85</v>
      </c>
      <c r="AW2178" s="13" t="s">
        <v>37</v>
      </c>
      <c r="AX2178" s="13" t="s">
        <v>77</v>
      </c>
      <c r="AY2178" s="204" t="s">
        <v>144</v>
      </c>
    </row>
    <row r="2179" spans="2:51" s="14" customFormat="1" ht="11.25">
      <c r="B2179" s="205"/>
      <c r="C2179" s="206"/>
      <c r="D2179" s="196" t="s">
        <v>159</v>
      </c>
      <c r="E2179" s="207" t="s">
        <v>19</v>
      </c>
      <c r="F2179" s="208" t="s">
        <v>981</v>
      </c>
      <c r="G2179" s="206"/>
      <c r="H2179" s="209">
        <v>3.83</v>
      </c>
      <c r="I2179" s="210"/>
      <c r="J2179" s="206"/>
      <c r="K2179" s="206"/>
      <c r="L2179" s="211"/>
      <c r="M2179" s="212"/>
      <c r="N2179" s="213"/>
      <c r="O2179" s="213"/>
      <c r="P2179" s="213"/>
      <c r="Q2179" s="213"/>
      <c r="R2179" s="213"/>
      <c r="S2179" s="213"/>
      <c r="T2179" s="214"/>
      <c r="AT2179" s="215" t="s">
        <v>159</v>
      </c>
      <c r="AU2179" s="215" t="s">
        <v>87</v>
      </c>
      <c r="AV2179" s="14" t="s">
        <v>87</v>
      </c>
      <c r="AW2179" s="14" t="s">
        <v>37</v>
      </c>
      <c r="AX2179" s="14" t="s">
        <v>77</v>
      </c>
      <c r="AY2179" s="215" t="s">
        <v>144</v>
      </c>
    </row>
    <row r="2180" spans="2:51" s="14" customFormat="1" ht="11.25">
      <c r="B2180" s="205"/>
      <c r="C2180" s="206"/>
      <c r="D2180" s="196" t="s">
        <v>159</v>
      </c>
      <c r="E2180" s="207" t="s">
        <v>19</v>
      </c>
      <c r="F2180" s="208" t="s">
        <v>982</v>
      </c>
      <c r="G2180" s="206"/>
      <c r="H2180" s="209">
        <v>4.63</v>
      </c>
      <c r="I2180" s="210"/>
      <c r="J2180" s="206"/>
      <c r="K2180" s="206"/>
      <c r="L2180" s="211"/>
      <c r="M2180" s="212"/>
      <c r="N2180" s="213"/>
      <c r="O2180" s="213"/>
      <c r="P2180" s="213"/>
      <c r="Q2180" s="213"/>
      <c r="R2180" s="213"/>
      <c r="S2180" s="213"/>
      <c r="T2180" s="214"/>
      <c r="AT2180" s="215" t="s">
        <v>159</v>
      </c>
      <c r="AU2180" s="215" t="s">
        <v>87</v>
      </c>
      <c r="AV2180" s="14" t="s">
        <v>87</v>
      </c>
      <c r="AW2180" s="14" t="s">
        <v>37</v>
      </c>
      <c r="AX2180" s="14" t="s">
        <v>77</v>
      </c>
      <c r="AY2180" s="215" t="s">
        <v>144</v>
      </c>
    </row>
    <row r="2181" spans="2:51" s="14" customFormat="1" ht="11.25">
      <c r="B2181" s="205"/>
      <c r="C2181" s="206"/>
      <c r="D2181" s="196" t="s">
        <v>159</v>
      </c>
      <c r="E2181" s="207" t="s">
        <v>19</v>
      </c>
      <c r="F2181" s="208" t="s">
        <v>983</v>
      </c>
      <c r="G2181" s="206"/>
      <c r="H2181" s="209">
        <v>5.42</v>
      </c>
      <c r="I2181" s="210"/>
      <c r="J2181" s="206"/>
      <c r="K2181" s="206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159</v>
      </c>
      <c r="AU2181" s="215" t="s">
        <v>87</v>
      </c>
      <c r="AV2181" s="14" t="s">
        <v>87</v>
      </c>
      <c r="AW2181" s="14" t="s">
        <v>37</v>
      </c>
      <c r="AX2181" s="14" t="s">
        <v>77</v>
      </c>
      <c r="AY2181" s="215" t="s">
        <v>144</v>
      </c>
    </row>
    <row r="2182" spans="2:51" s="14" customFormat="1" ht="11.25">
      <c r="B2182" s="205"/>
      <c r="C2182" s="206"/>
      <c r="D2182" s="196" t="s">
        <v>159</v>
      </c>
      <c r="E2182" s="207" t="s">
        <v>19</v>
      </c>
      <c r="F2182" s="208" t="s">
        <v>984</v>
      </c>
      <c r="G2182" s="206"/>
      <c r="H2182" s="209">
        <v>6.46</v>
      </c>
      <c r="I2182" s="210"/>
      <c r="J2182" s="206"/>
      <c r="K2182" s="206"/>
      <c r="L2182" s="211"/>
      <c r="M2182" s="212"/>
      <c r="N2182" s="213"/>
      <c r="O2182" s="213"/>
      <c r="P2182" s="213"/>
      <c r="Q2182" s="213"/>
      <c r="R2182" s="213"/>
      <c r="S2182" s="213"/>
      <c r="T2182" s="214"/>
      <c r="AT2182" s="215" t="s">
        <v>159</v>
      </c>
      <c r="AU2182" s="215" t="s">
        <v>87</v>
      </c>
      <c r="AV2182" s="14" t="s">
        <v>87</v>
      </c>
      <c r="AW2182" s="14" t="s">
        <v>37</v>
      </c>
      <c r="AX2182" s="14" t="s">
        <v>77</v>
      </c>
      <c r="AY2182" s="215" t="s">
        <v>144</v>
      </c>
    </row>
    <row r="2183" spans="2:51" s="14" customFormat="1" ht="11.25">
      <c r="B2183" s="205"/>
      <c r="C2183" s="206"/>
      <c r="D2183" s="196" t="s">
        <v>159</v>
      </c>
      <c r="E2183" s="207" t="s">
        <v>19</v>
      </c>
      <c r="F2183" s="208" t="s">
        <v>985</v>
      </c>
      <c r="G2183" s="206"/>
      <c r="H2183" s="209">
        <v>5.59</v>
      </c>
      <c r="I2183" s="210"/>
      <c r="J2183" s="206"/>
      <c r="K2183" s="206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159</v>
      </c>
      <c r="AU2183" s="215" t="s">
        <v>87</v>
      </c>
      <c r="AV2183" s="14" t="s">
        <v>87</v>
      </c>
      <c r="AW2183" s="14" t="s">
        <v>37</v>
      </c>
      <c r="AX2183" s="14" t="s">
        <v>77</v>
      </c>
      <c r="AY2183" s="215" t="s">
        <v>144</v>
      </c>
    </row>
    <row r="2184" spans="2:51" s="14" customFormat="1" ht="11.25">
      <c r="B2184" s="205"/>
      <c r="C2184" s="206"/>
      <c r="D2184" s="196" t="s">
        <v>159</v>
      </c>
      <c r="E2184" s="207" t="s">
        <v>19</v>
      </c>
      <c r="F2184" s="208" t="s">
        <v>986</v>
      </c>
      <c r="G2184" s="206"/>
      <c r="H2184" s="209">
        <v>5.57</v>
      </c>
      <c r="I2184" s="210"/>
      <c r="J2184" s="206"/>
      <c r="K2184" s="206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159</v>
      </c>
      <c r="AU2184" s="215" t="s">
        <v>87</v>
      </c>
      <c r="AV2184" s="14" t="s">
        <v>87</v>
      </c>
      <c r="AW2184" s="14" t="s">
        <v>37</v>
      </c>
      <c r="AX2184" s="14" t="s">
        <v>77</v>
      </c>
      <c r="AY2184" s="215" t="s">
        <v>144</v>
      </c>
    </row>
    <row r="2185" spans="2:51" s="14" customFormat="1" ht="11.25">
      <c r="B2185" s="205"/>
      <c r="C2185" s="206"/>
      <c r="D2185" s="196" t="s">
        <v>159</v>
      </c>
      <c r="E2185" s="207" t="s">
        <v>19</v>
      </c>
      <c r="F2185" s="208" t="s">
        <v>987</v>
      </c>
      <c r="G2185" s="206"/>
      <c r="H2185" s="209">
        <v>6.46</v>
      </c>
      <c r="I2185" s="210"/>
      <c r="J2185" s="206"/>
      <c r="K2185" s="206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159</v>
      </c>
      <c r="AU2185" s="215" t="s">
        <v>87</v>
      </c>
      <c r="AV2185" s="14" t="s">
        <v>87</v>
      </c>
      <c r="AW2185" s="14" t="s">
        <v>37</v>
      </c>
      <c r="AX2185" s="14" t="s">
        <v>77</v>
      </c>
      <c r="AY2185" s="215" t="s">
        <v>144</v>
      </c>
    </row>
    <row r="2186" spans="2:51" s="14" customFormat="1" ht="11.25">
      <c r="B2186" s="205"/>
      <c r="C2186" s="206"/>
      <c r="D2186" s="196" t="s">
        <v>159</v>
      </c>
      <c r="E2186" s="207" t="s">
        <v>19</v>
      </c>
      <c r="F2186" s="208" t="s">
        <v>988</v>
      </c>
      <c r="G2186" s="206"/>
      <c r="H2186" s="209">
        <v>5.43</v>
      </c>
      <c r="I2186" s="210"/>
      <c r="J2186" s="206"/>
      <c r="K2186" s="206"/>
      <c r="L2186" s="211"/>
      <c r="M2186" s="212"/>
      <c r="N2186" s="213"/>
      <c r="O2186" s="213"/>
      <c r="P2186" s="213"/>
      <c r="Q2186" s="213"/>
      <c r="R2186" s="213"/>
      <c r="S2186" s="213"/>
      <c r="T2186" s="214"/>
      <c r="AT2186" s="215" t="s">
        <v>159</v>
      </c>
      <c r="AU2186" s="215" t="s">
        <v>87</v>
      </c>
      <c r="AV2186" s="14" t="s">
        <v>87</v>
      </c>
      <c r="AW2186" s="14" t="s">
        <v>37</v>
      </c>
      <c r="AX2186" s="14" t="s">
        <v>77</v>
      </c>
      <c r="AY2186" s="215" t="s">
        <v>144</v>
      </c>
    </row>
    <row r="2187" spans="2:51" s="14" customFormat="1" ht="11.25">
      <c r="B2187" s="205"/>
      <c r="C2187" s="206"/>
      <c r="D2187" s="196" t="s">
        <v>159</v>
      </c>
      <c r="E2187" s="207" t="s">
        <v>19</v>
      </c>
      <c r="F2187" s="208" t="s">
        <v>989</v>
      </c>
      <c r="G2187" s="206"/>
      <c r="H2187" s="209">
        <v>5.12</v>
      </c>
      <c r="I2187" s="210"/>
      <c r="J2187" s="206"/>
      <c r="K2187" s="206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159</v>
      </c>
      <c r="AU2187" s="215" t="s">
        <v>87</v>
      </c>
      <c r="AV2187" s="14" t="s">
        <v>87</v>
      </c>
      <c r="AW2187" s="14" t="s">
        <v>37</v>
      </c>
      <c r="AX2187" s="14" t="s">
        <v>77</v>
      </c>
      <c r="AY2187" s="215" t="s">
        <v>144</v>
      </c>
    </row>
    <row r="2188" spans="2:51" s="14" customFormat="1" ht="11.25">
      <c r="B2188" s="205"/>
      <c r="C2188" s="206"/>
      <c r="D2188" s="196" t="s">
        <v>159</v>
      </c>
      <c r="E2188" s="207" t="s">
        <v>19</v>
      </c>
      <c r="F2188" s="208" t="s">
        <v>990</v>
      </c>
      <c r="G2188" s="206"/>
      <c r="H2188" s="209">
        <v>4.95</v>
      </c>
      <c r="I2188" s="210"/>
      <c r="J2188" s="206"/>
      <c r="K2188" s="206"/>
      <c r="L2188" s="211"/>
      <c r="M2188" s="212"/>
      <c r="N2188" s="213"/>
      <c r="O2188" s="213"/>
      <c r="P2188" s="213"/>
      <c r="Q2188" s="213"/>
      <c r="R2188" s="213"/>
      <c r="S2188" s="213"/>
      <c r="T2188" s="214"/>
      <c r="AT2188" s="215" t="s">
        <v>159</v>
      </c>
      <c r="AU2188" s="215" t="s">
        <v>87</v>
      </c>
      <c r="AV2188" s="14" t="s">
        <v>87</v>
      </c>
      <c r="AW2188" s="14" t="s">
        <v>37</v>
      </c>
      <c r="AX2188" s="14" t="s">
        <v>77</v>
      </c>
      <c r="AY2188" s="215" t="s">
        <v>144</v>
      </c>
    </row>
    <row r="2189" spans="2:51" s="15" customFormat="1" ht="11.25">
      <c r="B2189" s="216"/>
      <c r="C2189" s="217"/>
      <c r="D2189" s="196" t="s">
        <v>159</v>
      </c>
      <c r="E2189" s="218" t="s">
        <v>19</v>
      </c>
      <c r="F2189" s="219" t="s">
        <v>165</v>
      </c>
      <c r="G2189" s="217"/>
      <c r="H2189" s="220">
        <v>53.46</v>
      </c>
      <c r="I2189" s="221"/>
      <c r="J2189" s="217"/>
      <c r="K2189" s="217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159</v>
      </c>
      <c r="AU2189" s="226" t="s">
        <v>87</v>
      </c>
      <c r="AV2189" s="15" t="s">
        <v>155</v>
      </c>
      <c r="AW2189" s="15" t="s">
        <v>37</v>
      </c>
      <c r="AX2189" s="15" t="s">
        <v>77</v>
      </c>
      <c r="AY2189" s="226" t="s">
        <v>144</v>
      </c>
    </row>
    <row r="2190" spans="2:51" s="13" customFormat="1" ht="11.25">
      <c r="B2190" s="194"/>
      <c r="C2190" s="195"/>
      <c r="D2190" s="196" t="s">
        <v>159</v>
      </c>
      <c r="E2190" s="197" t="s">
        <v>19</v>
      </c>
      <c r="F2190" s="198" t="s">
        <v>229</v>
      </c>
      <c r="G2190" s="195"/>
      <c r="H2190" s="197" t="s">
        <v>19</v>
      </c>
      <c r="I2190" s="199"/>
      <c r="J2190" s="195"/>
      <c r="K2190" s="195"/>
      <c r="L2190" s="200"/>
      <c r="M2190" s="201"/>
      <c r="N2190" s="202"/>
      <c r="O2190" s="202"/>
      <c r="P2190" s="202"/>
      <c r="Q2190" s="202"/>
      <c r="R2190" s="202"/>
      <c r="S2190" s="202"/>
      <c r="T2190" s="203"/>
      <c r="AT2190" s="204" t="s">
        <v>159</v>
      </c>
      <c r="AU2190" s="204" t="s">
        <v>87</v>
      </c>
      <c r="AV2190" s="13" t="s">
        <v>85</v>
      </c>
      <c r="AW2190" s="13" t="s">
        <v>37</v>
      </c>
      <c r="AX2190" s="13" t="s">
        <v>77</v>
      </c>
      <c r="AY2190" s="204" t="s">
        <v>144</v>
      </c>
    </row>
    <row r="2191" spans="2:51" s="14" customFormat="1" ht="11.25">
      <c r="B2191" s="205"/>
      <c r="C2191" s="206"/>
      <c r="D2191" s="196" t="s">
        <v>159</v>
      </c>
      <c r="E2191" s="207" t="s">
        <v>19</v>
      </c>
      <c r="F2191" s="208" t="s">
        <v>991</v>
      </c>
      <c r="G2191" s="206"/>
      <c r="H2191" s="209">
        <v>3.1</v>
      </c>
      <c r="I2191" s="210"/>
      <c r="J2191" s="206"/>
      <c r="K2191" s="206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159</v>
      </c>
      <c r="AU2191" s="215" t="s">
        <v>87</v>
      </c>
      <c r="AV2191" s="14" t="s">
        <v>87</v>
      </c>
      <c r="AW2191" s="14" t="s">
        <v>37</v>
      </c>
      <c r="AX2191" s="14" t="s">
        <v>77</v>
      </c>
      <c r="AY2191" s="215" t="s">
        <v>144</v>
      </c>
    </row>
    <row r="2192" spans="2:51" s="14" customFormat="1" ht="11.25">
      <c r="B2192" s="205"/>
      <c r="C2192" s="206"/>
      <c r="D2192" s="196" t="s">
        <v>159</v>
      </c>
      <c r="E2192" s="207" t="s">
        <v>19</v>
      </c>
      <c r="F2192" s="208" t="s">
        <v>992</v>
      </c>
      <c r="G2192" s="206"/>
      <c r="H2192" s="209">
        <v>3.83</v>
      </c>
      <c r="I2192" s="210"/>
      <c r="J2192" s="206"/>
      <c r="K2192" s="206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159</v>
      </c>
      <c r="AU2192" s="215" t="s">
        <v>87</v>
      </c>
      <c r="AV2192" s="14" t="s">
        <v>87</v>
      </c>
      <c r="AW2192" s="14" t="s">
        <v>37</v>
      </c>
      <c r="AX2192" s="14" t="s">
        <v>77</v>
      </c>
      <c r="AY2192" s="215" t="s">
        <v>144</v>
      </c>
    </row>
    <row r="2193" spans="2:51" s="14" customFormat="1" ht="11.25">
      <c r="B2193" s="205"/>
      <c r="C2193" s="206"/>
      <c r="D2193" s="196" t="s">
        <v>159</v>
      </c>
      <c r="E2193" s="207" t="s">
        <v>19</v>
      </c>
      <c r="F2193" s="208" t="s">
        <v>993</v>
      </c>
      <c r="G2193" s="206"/>
      <c r="H2193" s="209">
        <v>4.63</v>
      </c>
      <c r="I2193" s="210"/>
      <c r="J2193" s="206"/>
      <c r="K2193" s="206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159</v>
      </c>
      <c r="AU2193" s="215" t="s">
        <v>87</v>
      </c>
      <c r="AV2193" s="14" t="s">
        <v>87</v>
      </c>
      <c r="AW2193" s="14" t="s">
        <v>37</v>
      </c>
      <c r="AX2193" s="14" t="s">
        <v>77</v>
      </c>
      <c r="AY2193" s="215" t="s">
        <v>144</v>
      </c>
    </row>
    <row r="2194" spans="2:51" s="14" customFormat="1" ht="11.25">
      <c r="B2194" s="205"/>
      <c r="C2194" s="206"/>
      <c r="D2194" s="196" t="s">
        <v>159</v>
      </c>
      <c r="E2194" s="207" t="s">
        <v>19</v>
      </c>
      <c r="F2194" s="208" t="s">
        <v>994</v>
      </c>
      <c r="G2194" s="206"/>
      <c r="H2194" s="209">
        <v>5.42</v>
      </c>
      <c r="I2194" s="210"/>
      <c r="J2194" s="206"/>
      <c r="K2194" s="206"/>
      <c r="L2194" s="211"/>
      <c r="M2194" s="212"/>
      <c r="N2194" s="213"/>
      <c r="O2194" s="213"/>
      <c r="P2194" s="213"/>
      <c r="Q2194" s="213"/>
      <c r="R2194" s="213"/>
      <c r="S2194" s="213"/>
      <c r="T2194" s="214"/>
      <c r="AT2194" s="215" t="s">
        <v>159</v>
      </c>
      <c r="AU2194" s="215" t="s">
        <v>87</v>
      </c>
      <c r="AV2194" s="14" t="s">
        <v>87</v>
      </c>
      <c r="AW2194" s="14" t="s">
        <v>37</v>
      </c>
      <c r="AX2194" s="14" t="s">
        <v>77</v>
      </c>
      <c r="AY2194" s="215" t="s">
        <v>144</v>
      </c>
    </row>
    <row r="2195" spans="2:51" s="14" customFormat="1" ht="11.25">
      <c r="B2195" s="205"/>
      <c r="C2195" s="206"/>
      <c r="D2195" s="196" t="s">
        <v>159</v>
      </c>
      <c r="E2195" s="207" t="s">
        <v>19</v>
      </c>
      <c r="F2195" s="208" t="s">
        <v>995</v>
      </c>
      <c r="G2195" s="206"/>
      <c r="H2195" s="209">
        <v>6.46</v>
      </c>
      <c r="I2195" s="210"/>
      <c r="J2195" s="206"/>
      <c r="K2195" s="206"/>
      <c r="L2195" s="211"/>
      <c r="M2195" s="212"/>
      <c r="N2195" s="213"/>
      <c r="O2195" s="213"/>
      <c r="P2195" s="213"/>
      <c r="Q2195" s="213"/>
      <c r="R2195" s="213"/>
      <c r="S2195" s="213"/>
      <c r="T2195" s="214"/>
      <c r="AT2195" s="215" t="s">
        <v>159</v>
      </c>
      <c r="AU2195" s="215" t="s">
        <v>87</v>
      </c>
      <c r="AV2195" s="14" t="s">
        <v>87</v>
      </c>
      <c r="AW2195" s="14" t="s">
        <v>37</v>
      </c>
      <c r="AX2195" s="14" t="s">
        <v>77</v>
      </c>
      <c r="AY2195" s="215" t="s">
        <v>144</v>
      </c>
    </row>
    <row r="2196" spans="2:51" s="14" customFormat="1" ht="11.25">
      <c r="B2196" s="205"/>
      <c r="C2196" s="206"/>
      <c r="D2196" s="196" t="s">
        <v>159</v>
      </c>
      <c r="E2196" s="207" t="s">
        <v>19</v>
      </c>
      <c r="F2196" s="208" t="s">
        <v>996</v>
      </c>
      <c r="G2196" s="206"/>
      <c r="H2196" s="209">
        <v>5.59</v>
      </c>
      <c r="I2196" s="210"/>
      <c r="J2196" s="206"/>
      <c r="K2196" s="206"/>
      <c r="L2196" s="211"/>
      <c r="M2196" s="212"/>
      <c r="N2196" s="213"/>
      <c r="O2196" s="213"/>
      <c r="P2196" s="213"/>
      <c r="Q2196" s="213"/>
      <c r="R2196" s="213"/>
      <c r="S2196" s="213"/>
      <c r="T2196" s="214"/>
      <c r="AT2196" s="215" t="s">
        <v>159</v>
      </c>
      <c r="AU2196" s="215" t="s">
        <v>87</v>
      </c>
      <c r="AV2196" s="14" t="s">
        <v>87</v>
      </c>
      <c r="AW2196" s="14" t="s">
        <v>37</v>
      </c>
      <c r="AX2196" s="14" t="s">
        <v>77</v>
      </c>
      <c r="AY2196" s="215" t="s">
        <v>144</v>
      </c>
    </row>
    <row r="2197" spans="2:51" s="14" customFormat="1" ht="11.25">
      <c r="B2197" s="205"/>
      <c r="C2197" s="206"/>
      <c r="D2197" s="196" t="s">
        <v>159</v>
      </c>
      <c r="E2197" s="207" t="s">
        <v>19</v>
      </c>
      <c r="F2197" s="208" t="s">
        <v>997</v>
      </c>
      <c r="G2197" s="206"/>
      <c r="H2197" s="209">
        <v>5.57</v>
      </c>
      <c r="I2197" s="210"/>
      <c r="J2197" s="206"/>
      <c r="K2197" s="206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159</v>
      </c>
      <c r="AU2197" s="215" t="s">
        <v>87</v>
      </c>
      <c r="AV2197" s="14" t="s">
        <v>87</v>
      </c>
      <c r="AW2197" s="14" t="s">
        <v>37</v>
      </c>
      <c r="AX2197" s="14" t="s">
        <v>77</v>
      </c>
      <c r="AY2197" s="215" t="s">
        <v>144</v>
      </c>
    </row>
    <row r="2198" spans="2:51" s="14" customFormat="1" ht="11.25">
      <c r="B2198" s="205"/>
      <c r="C2198" s="206"/>
      <c r="D2198" s="196" t="s">
        <v>159</v>
      </c>
      <c r="E2198" s="207" t="s">
        <v>19</v>
      </c>
      <c r="F2198" s="208" t="s">
        <v>998</v>
      </c>
      <c r="G2198" s="206"/>
      <c r="H2198" s="209">
        <v>6.46</v>
      </c>
      <c r="I2198" s="210"/>
      <c r="J2198" s="206"/>
      <c r="K2198" s="206"/>
      <c r="L2198" s="211"/>
      <c r="M2198" s="212"/>
      <c r="N2198" s="213"/>
      <c r="O2198" s="213"/>
      <c r="P2198" s="213"/>
      <c r="Q2198" s="213"/>
      <c r="R2198" s="213"/>
      <c r="S2198" s="213"/>
      <c r="T2198" s="214"/>
      <c r="AT2198" s="215" t="s">
        <v>159</v>
      </c>
      <c r="AU2198" s="215" t="s">
        <v>87</v>
      </c>
      <c r="AV2198" s="14" t="s">
        <v>87</v>
      </c>
      <c r="AW2198" s="14" t="s">
        <v>37</v>
      </c>
      <c r="AX2198" s="14" t="s">
        <v>77</v>
      </c>
      <c r="AY2198" s="215" t="s">
        <v>144</v>
      </c>
    </row>
    <row r="2199" spans="2:51" s="14" customFormat="1" ht="11.25">
      <c r="B2199" s="205"/>
      <c r="C2199" s="206"/>
      <c r="D2199" s="196" t="s">
        <v>159</v>
      </c>
      <c r="E2199" s="207" t="s">
        <v>19</v>
      </c>
      <c r="F2199" s="208" t="s">
        <v>999</v>
      </c>
      <c r="G2199" s="206"/>
      <c r="H2199" s="209">
        <v>5.43</v>
      </c>
      <c r="I2199" s="210"/>
      <c r="J2199" s="206"/>
      <c r="K2199" s="206"/>
      <c r="L2199" s="211"/>
      <c r="M2199" s="212"/>
      <c r="N2199" s="213"/>
      <c r="O2199" s="213"/>
      <c r="P2199" s="213"/>
      <c r="Q2199" s="213"/>
      <c r="R2199" s="213"/>
      <c r="S2199" s="213"/>
      <c r="T2199" s="214"/>
      <c r="AT2199" s="215" t="s">
        <v>159</v>
      </c>
      <c r="AU2199" s="215" t="s">
        <v>87</v>
      </c>
      <c r="AV2199" s="14" t="s">
        <v>87</v>
      </c>
      <c r="AW2199" s="14" t="s">
        <v>37</v>
      </c>
      <c r="AX2199" s="14" t="s">
        <v>77</v>
      </c>
      <c r="AY2199" s="215" t="s">
        <v>144</v>
      </c>
    </row>
    <row r="2200" spans="2:51" s="14" customFormat="1" ht="11.25">
      <c r="B2200" s="205"/>
      <c r="C2200" s="206"/>
      <c r="D2200" s="196" t="s">
        <v>159</v>
      </c>
      <c r="E2200" s="207" t="s">
        <v>19</v>
      </c>
      <c r="F2200" s="208" t="s">
        <v>1000</v>
      </c>
      <c r="G2200" s="206"/>
      <c r="H2200" s="209">
        <v>5.12</v>
      </c>
      <c r="I2200" s="210"/>
      <c r="J2200" s="206"/>
      <c r="K2200" s="206"/>
      <c r="L2200" s="211"/>
      <c r="M2200" s="212"/>
      <c r="N2200" s="213"/>
      <c r="O2200" s="213"/>
      <c r="P2200" s="213"/>
      <c r="Q2200" s="213"/>
      <c r="R2200" s="213"/>
      <c r="S2200" s="213"/>
      <c r="T2200" s="214"/>
      <c r="AT2200" s="215" t="s">
        <v>159</v>
      </c>
      <c r="AU2200" s="215" t="s">
        <v>87</v>
      </c>
      <c r="AV2200" s="14" t="s">
        <v>87</v>
      </c>
      <c r="AW2200" s="14" t="s">
        <v>37</v>
      </c>
      <c r="AX2200" s="14" t="s">
        <v>77</v>
      </c>
      <c r="AY2200" s="215" t="s">
        <v>144</v>
      </c>
    </row>
    <row r="2201" spans="2:51" s="14" customFormat="1" ht="11.25">
      <c r="B2201" s="205"/>
      <c r="C2201" s="206"/>
      <c r="D2201" s="196" t="s">
        <v>159</v>
      </c>
      <c r="E2201" s="207" t="s">
        <v>19</v>
      </c>
      <c r="F2201" s="208" t="s">
        <v>1001</v>
      </c>
      <c r="G2201" s="206"/>
      <c r="H2201" s="209">
        <v>4.95</v>
      </c>
      <c r="I2201" s="210"/>
      <c r="J2201" s="206"/>
      <c r="K2201" s="206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159</v>
      </c>
      <c r="AU2201" s="215" t="s">
        <v>87</v>
      </c>
      <c r="AV2201" s="14" t="s">
        <v>87</v>
      </c>
      <c r="AW2201" s="14" t="s">
        <v>37</v>
      </c>
      <c r="AX2201" s="14" t="s">
        <v>77</v>
      </c>
      <c r="AY2201" s="215" t="s">
        <v>144</v>
      </c>
    </row>
    <row r="2202" spans="2:51" s="15" customFormat="1" ht="11.25">
      <c r="B2202" s="216"/>
      <c r="C2202" s="217"/>
      <c r="D2202" s="196" t="s">
        <v>159</v>
      </c>
      <c r="E2202" s="218" t="s">
        <v>19</v>
      </c>
      <c r="F2202" s="219" t="s">
        <v>165</v>
      </c>
      <c r="G2202" s="217"/>
      <c r="H2202" s="220">
        <v>56.559999999999995</v>
      </c>
      <c r="I2202" s="221"/>
      <c r="J2202" s="217"/>
      <c r="K2202" s="217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159</v>
      </c>
      <c r="AU2202" s="226" t="s">
        <v>87</v>
      </c>
      <c r="AV2202" s="15" t="s">
        <v>155</v>
      </c>
      <c r="AW2202" s="15" t="s">
        <v>37</v>
      </c>
      <c r="AX2202" s="15" t="s">
        <v>77</v>
      </c>
      <c r="AY2202" s="226" t="s">
        <v>144</v>
      </c>
    </row>
    <row r="2203" spans="2:51" s="13" customFormat="1" ht="11.25">
      <c r="B2203" s="194"/>
      <c r="C2203" s="195"/>
      <c r="D2203" s="196" t="s">
        <v>159</v>
      </c>
      <c r="E2203" s="197" t="s">
        <v>19</v>
      </c>
      <c r="F2203" s="198" t="s">
        <v>252</v>
      </c>
      <c r="G2203" s="195"/>
      <c r="H2203" s="197" t="s">
        <v>19</v>
      </c>
      <c r="I2203" s="199"/>
      <c r="J2203" s="195"/>
      <c r="K2203" s="195"/>
      <c r="L2203" s="200"/>
      <c r="M2203" s="201"/>
      <c r="N2203" s="202"/>
      <c r="O2203" s="202"/>
      <c r="P2203" s="202"/>
      <c r="Q2203" s="202"/>
      <c r="R2203" s="202"/>
      <c r="S2203" s="202"/>
      <c r="T2203" s="203"/>
      <c r="AT2203" s="204" t="s">
        <v>159</v>
      </c>
      <c r="AU2203" s="204" t="s">
        <v>87</v>
      </c>
      <c r="AV2203" s="13" t="s">
        <v>85</v>
      </c>
      <c r="AW2203" s="13" t="s">
        <v>37</v>
      </c>
      <c r="AX2203" s="13" t="s">
        <v>77</v>
      </c>
      <c r="AY2203" s="204" t="s">
        <v>144</v>
      </c>
    </row>
    <row r="2204" spans="2:51" s="14" customFormat="1" ht="11.25">
      <c r="B2204" s="205"/>
      <c r="C2204" s="206"/>
      <c r="D2204" s="196" t="s">
        <v>159</v>
      </c>
      <c r="E2204" s="207" t="s">
        <v>19</v>
      </c>
      <c r="F2204" s="208" t="s">
        <v>1002</v>
      </c>
      <c r="G2204" s="206"/>
      <c r="H2204" s="209">
        <v>3.1</v>
      </c>
      <c r="I2204" s="210"/>
      <c r="J2204" s="206"/>
      <c r="K2204" s="206"/>
      <c r="L2204" s="211"/>
      <c r="M2204" s="212"/>
      <c r="N2204" s="213"/>
      <c r="O2204" s="213"/>
      <c r="P2204" s="213"/>
      <c r="Q2204" s="213"/>
      <c r="R2204" s="213"/>
      <c r="S2204" s="213"/>
      <c r="T2204" s="214"/>
      <c r="AT2204" s="215" t="s">
        <v>159</v>
      </c>
      <c r="AU2204" s="215" t="s">
        <v>87</v>
      </c>
      <c r="AV2204" s="14" t="s">
        <v>87</v>
      </c>
      <c r="AW2204" s="14" t="s">
        <v>37</v>
      </c>
      <c r="AX2204" s="14" t="s">
        <v>77</v>
      </c>
      <c r="AY2204" s="215" t="s">
        <v>144</v>
      </c>
    </row>
    <row r="2205" spans="2:51" s="14" customFormat="1" ht="11.25">
      <c r="B2205" s="205"/>
      <c r="C2205" s="206"/>
      <c r="D2205" s="196" t="s">
        <v>159</v>
      </c>
      <c r="E2205" s="207" t="s">
        <v>19</v>
      </c>
      <c r="F2205" s="208" t="s">
        <v>1003</v>
      </c>
      <c r="G2205" s="206"/>
      <c r="H2205" s="209">
        <v>3.83</v>
      </c>
      <c r="I2205" s="210"/>
      <c r="J2205" s="206"/>
      <c r="K2205" s="206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159</v>
      </c>
      <c r="AU2205" s="215" t="s">
        <v>87</v>
      </c>
      <c r="AV2205" s="14" t="s">
        <v>87</v>
      </c>
      <c r="AW2205" s="14" t="s">
        <v>37</v>
      </c>
      <c r="AX2205" s="14" t="s">
        <v>77</v>
      </c>
      <c r="AY2205" s="215" t="s">
        <v>144</v>
      </c>
    </row>
    <row r="2206" spans="2:51" s="14" customFormat="1" ht="11.25">
      <c r="B2206" s="205"/>
      <c r="C2206" s="206"/>
      <c r="D2206" s="196" t="s">
        <v>159</v>
      </c>
      <c r="E2206" s="207" t="s">
        <v>19</v>
      </c>
      <c r="F2206" s="208" t="s">
        <v>1004</v>
      </c>
      <c r="G2206" s="206"/>
      <c r="H2206" s="209">
        <v>4.63</v>
      </c>
      <c r="I2206" s="210"/>
      <c r="J2206" s="206"/>
      <c r="K2206" s="206"/>
      <c r="L2206" s="211"/>
      <c r="M2206" s="212"/>
      <c r="N2206" s="213"/>
      <c r="O2206" s="213"/>
      <c r="P2206" s="213"/>
      <c r="Q2206" s="213"/>
      <c r="R2206" s="213"/>
      <c r="S2206" s="213"/>
      <c r="T2206" s="214"/>
      <c r="AT2206" s="215" t="s">
        <v>159</v>
      </c>
      <c r="AU2206" s="215" t="s">
        <v>87</v>
      </c>
      <c r="AV2206" s="14" t="s">
        <v>87</v>
      </c>
      <c r="AW2206" s="14" t="s">
        <v>37</v>
      </c>
      <c r="AX2206" s="14" t="s">
        <v>77</v>
      </c>
      <c r="AY2206" s="215" t="s">
        <v>144</v>
      </c>
    </row>
    <row r="2207" spans="2:51" s="14" customFormat="1" ht="11.25">
      <c r="B2207" s="205"/>
      <c r="C2207" s="206"/>
      <c r="D2207" s="196" t="s">
        <v>159</v>
      </c>
      <c r="E2207" s="207" t="s">
        <v>19</v>
      </c>
      <c r="F2207" s="208" t="s">
        <v>1005</v>
      </c>
      <c r="G2207" s="206"/>
      <c r="H2207" s="209">
        <v>5.42</v>
      </c>
      <c r="I2207" s="210"/>
      <c r="J2207" s="206"/>
      <c r="K2207" s="206"/>
      <c r="L2207" s="211"/>
      <c r="M2207" s="212"/>
      <c r="N2207" s="213"/>
      <c r="O2207" s="213"/>
      <c r="P2207" s="213"/>
      <c r="Q2207" s="213"/>
      <c r="R2207" s="213"/>
      <c r="S2207" s="213"/>
      <c r="T2207" s="214"/>
      <c r="AT2207" s="215" t="s">
        <v>159</v>
      </c>
      <c r="AU2207" s="215" t="s">
        <v>87</v>
      </c>
      <c r="AV2207" s="14" t="s">
        <v>87</v>
      </c>
      <c r="AW2207" s="14" t="s">
        <v>37</v>
      </c>
      <c r="AX2207" s="14" t="s">
        <v>77</v>
      </c>
      <c r="AY2207" s="215" t="s">
        <v>144</v>
      </c>
    </row>
    <row r="2208" spans="2:51" s="14" customFormat="1" ht="11.25">
      <c r="B2208" s="205"/>
      <c r="C2208" s="206"/>
      <c r="D2208" s="196" t="s">
        <v>159</v>
      </c>
      <c r="E2208" s="207" t="s">
        <v>19</v>
      </c>
      <c r="F2208" s="208" t="s">
        <v>1006</v>
      </c>
      <c r="G2208" s="206"/>
      <c r="H2208" s="209">
        <v>6.46</v>
      </c>
      <c r="I2208" s="210"/>
      <c r="J2208" s="206"/>
      <c r="K2208" s="206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159</v>
      </c>
      <c r="AU2208" s="215" t="s">
        <v>87</v>
      </c>
      <c r="AV2208" s="14" t="s">
        <v>87</v>
      </c>
      <c r="AW2208" s="14" t="s">
        <v>37</v>
      </c>
      <c r="AX2208" s="14" t="s">
        <v>77</v>
      </c>
      <c r="AY2208" s="215" t="s">
        <v>144</v>
      </c>
    </row>
    <row r="2209" spans="1:65" s="14" customFormat="1" ht="11.25">
      <c r="B2209" s="205"/>
      <c r="C2209" s="206"/>
      <c r="D2209" s="196" t="s">
        <v>159</v>
      </c>
      <c r="E2209" s="207" t="s">
        <v>19</v>
      </c>
      <c r="F2209" s="208" t="s">
        <v>1007</v>
      </c>
      <c r="G2209" s="206"/>
      <c r="H2209" s="209">
        <v>5.59</v>
      </c>
      <c r="I2209" s="210"/>
      <c r="J2209" s="206"/>
      <c r="K2209" s="206"/>
      <c r="L2209" s="211"/>
      <c r="M2209" s="212"/>
      <c r="N2209" s="213"/>
      <c r="O2209" s="213"/>
      <c r="P2209" s="213"/>
      <c r="Q2209" s="213"/>
      <c r="R2209" s="213"/>
      <c r="S2209" s="213"/>
      <c r="T2209" s="214"/>
      <c r="AT2209" s="215" t="s">
        <v>159</v>
      </c>
      <c r="AU2209" s="215" t="s">
        <v>87</v>
      </c>
      <c r="AV2209" s="14" t="s">
        <v>87</v>
      </c>
      <c r="AW2209" s="14" t="s">
        <v>37</v>
      </c>
      <c r="AX2209" s="14" t="s">
        <v>77</v>
      </c>
      <c r="AY2209" s="215" t="s">
        <v>144</v>
      </c>
    </row>
    <row r="2210" spans="1:65" s="14" customFormat="1" ht="11.25">
      <c r="B2210" s="205"/>
      <c r="C2210" s="206"/>
      <c r="D2210" s="196" t="s">
        <v>159</v>
      </c>
      <c r="E2210" s="207" t="s">
        <v>19</v>
      </c>
      <c r="F2210" s="208" t="s">
        <v>1008</v>
      </c>
      <c r="G2210" s="206"/>
      <c r="H2210" s="209">
        <v>5.57</v>
      </c>
      <c r="I2210" s="210"/>
      <c r="J2210" s="206"/>
      <c r="K2210" s="206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159</v>
      </c>
      <c r="AU2210" s="215" t="s">
        <v>87</v>
      </c>
      <c r="AV2210" s="14" t="s">
        <v>87</v>
      </c>
      <c r="AW2210" s="14" t="s">
        <v>37</v>
      </c>
      <c r="AX2210" s="14" t="s">
        <v>77</v>
      </c>
      <c r="AY2210" s="215" t="s">
        <v>144</v>
      </c>
    </row>
    <row r="2211" spans="1:65" s="14" customFormat="1" ht="11.25">
      <c r="B2211" s="205"/>
      <c r="C2211" s="206"/>
      <c r="D2211" s="196" t="s">
        <v>159</v>
      </c>
      <c r="E2211" s="207" t="s">
        <v>19</v>
      </c>
      <c r="F2211" s="208" t="s">
        <v>1009</v>
      </c>
      <c r="G2211" s="206"/>
      <c r="H2211" s="209">
        <v>6.46</v>
      </c>
      <c r="I2211" s="210"/>
      <c r="J2211" s="206"/>
      <c r="K2211" s="206"/>
      <c r="L2211" s="211"/>
      <c r="M2211" s="212"/>
      <c r="N2211" s="213"/>
      <c r="O2211" s="213"/>
      <c r="P2211" s="213"/>
      <c r="Q2211" s="213"/>
      <c r="R2211" s="213"/>
      <c r="S2211" s="213"/>
      <c r="T2211" s="214"/>
      <c r="AT2211" s="215" t="s">
        <v>159</v>
      </c>
      <c r="AU2211" s="215" t="s">
        <v>87</v>
      </c>
      <c r="AV2211" s="14" t="s">
        <v>87</v>
      </c>
      <c r="AW2211" s="14" t="s">
        <v>37</v>
      </c>
      <c r="AX2211" s="14" t="s">
        <v>77</v>
      </c>
      <c r="AY2211" s="215" t="s">
        <v>144</v>
      </c>
    </row>
    <row r="2212" spans="1:65" s="14" customFormat="1" ht="11.25">
      <c r="B2212" s="205"/>
      <c r="C2212" s="206"/>
      <c r="D2212" s="196" t="s">
        <v>159</v>
      </c>
      <c r="E2212" s="207" t="s">
        <v>19</v>
      </c>
      <c r="F2212" s="208" t="s">
        <v>1010</v>
      </c>
      <c r="G2212" s="206"/>
      <c r="H2212" s="209">
        <v>5.43</v>
      </c>
      <c r="I2212" s="210"/>
      <c r="J2212" s="206"/>
      <c r="K2212" s="206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159</v>
      </c>
      <c r="AU2212" s="215" t="s">
        <v>87</v>
      </c>
      <c r="AV2212" s="14" t="s">
        <v>87</v>
      </c>
      <c r="AW2212" s="14" t="s">
        <v>37</v>
      </c>
      <c r="AX2212" s="14" t="s">
        <v>77</v>
      </c>
      <c r="AY2212" s="215" t="s">
        <v>144</v>
      </c>
    </row>
    <row r="2213" spans="1:65" s="14" customFormat="1" ht="11.25">
      <c r="B2213" s="205"/>
      <c r="C2213" s="206"/>
      <c r="D2213" s="196" t="s">
        <v>159</v>
      </c>
      <c r="E2213" s="207" t="s">
        <v>19</v>
      </c>
      <c r="F2213" s="208" t="s">
        <v>1011</v>
      </c>
      <c r="G2213" s="206"/>
      <c r="H2213" s="209">
        <v>5.12</v>
      </c>
      <c r="I2213" s="210"/>
      <c r="J2213" s="206"/>
      <c r="K2213" s="206"/>
      <c r="L2213" s="211"/>
      <c r="M2213" s="212"/>
      <c r="N2213" s="213"/>
      <c r="O2213" s="213"/>
      <c r="P2213" s="213"/>
      <c r="Q2213" s="213"/>
      <c r="R2213" s="213"/>
      <c r="S2213" s="213"/>
      <c r="T2213" s="214"/>
      <c r="AT2213" s="215" t="s">
        <v>159</v>
      </c>
      <c r="AU2213" s="215" t="s">
        <v>87</v>
      </c>
      <c r="AV2213" s="14" t="s">
        <v>87</v>
      </c>
      <c r="AW2213" s="14" t="s">
        <v>37</v>
      </c>
      <c r="AX2213" s="14" t="s">
        <v>77</v>
      </c>
      <c r="AY2213" s="215" t="s">
        <v>144</v>
      </c>
    </row>
    <row r="2214" spans="1:65" s="14" customFormat="1" ht="11.25">
      <c r="B2214" s="205"/>
      <c r="C2214" s="206"/>
      <c r="D2214" s="196" t="s">
        <v>159</v>
      </c>
      <c r="E2214" s="207" t="s">
        <v>19</v>
      </c>
      <c r="F2214" s="208" t="s">
        <v>1012</v>
      </c>
      <c r="G2214" s="206"/>
      <c r="H2214" s="209">
        <v>4.95</v>
      </c>
      <c r="I2214" s="210"/>
      <c r="J2214" s="206"/>
      <c r="K2214" s="206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159</v>
      </c>
      <c r="AU2214" s="215" t="s">
        <v>87</v>
      </c>
      <c r="AV2214" s="14" t="s">
        <v>87</v>
      </c>
      <c r="AW2214" s="14" t="s">
        <v>37</v>
      </c>
      <c r="AX2214" s="14" t="s">
        <v>77</v>
      </c>
      <c r="AY2214" s="215" t="s">
        <v>144</v>
      </c>
    </row>
    <row r="2215" spans="1:65" s="15" customFormat="1" ht="11.25">
      <c r="B2215" s="216"/>
      <c r="C2215" s="217"/>
      <c r="D2215" s="196" t="s">
        <v>159</v>
      </c>
      <c r="E2215" s="218" t="s">
        <v>19</v>
      </c>
      <c r="F2215" s="219" t="s">
        <v>165</v>
      </c>
      <c r="G2215" s="217"/>
      <c r="H2215" s="220">
        <v>56.559999999999995</v>
      </c>
      <c r="I2215" s="221"/>
      <c r="J2215" s="217"/>
      <c r="K2215" s="217"/>
      <c r="L2215" s="222"/>
      <c r="M2215" s="223"/>
      <c r="N2215" s="224"/>
      <c r="O2215" s="224"/>
      <c r="P2215" s="224"/>
      <c r="Q2215" s="224"/>
      <c r="R2215" s="224"/>
      <c r="S2215" s="224"/>
      <c r="T2215" s="225"/>
      <c r="AT2215" s="226" t="s">
        <v>159</v>
      </c>
      <c r="AU2215" s="226" t="s">
        <v>87</v>
      </c>
      <c r="AV2215" s="15" t="s">
        <v>155</v>
      </c>
      <c r="AW2215" s="15" t="s">
        <v>37</v>
      </c>
      <c r="AX2215" s="15" t="s">
        <v>77</v>
      </c>
      <c r="AY2215" s="226" t="s">
        <v>144</v>
      </c>
    </row>
    <row r="2216" spans="1:65" s="16" customFormat="1" ht="11.25">
      <c r="B2216" s="227"/>
      <c r="C2216" s="228"/>
      <c r="D2216" s="196" t="s">
        <v>159</v>
      </c>
      <c r="E2216" s="229" t="s">
        <v>19</v>
      </c>
      <c r="F2216" s="230" t="s">
        <v>275</v>
      </c>
      <c r="G2216" s="228"/>
      <c r="H2216" s="231">
        <v>283.25</v>
      </c>
      <c r="I2216" s="232"/>
      <c r="J2216" s="228"/>
      <c r="K2216" s="228"/>
      <c r="L2216" s="233"/>
      <c r="M2216" s="234"/>
      <c r="N2216" s="235"/>
      <c r="O2216" s="235"/>
      <c r="P2216" s="235"/>
      <c r="Q2216" s="235"/>
      <c r="R2216" s="235"/>
      <c r="S2216" s="235"/>
      <c r="T2216" s="236"/>
      <c r="AT2216" s="237" t="s">
        <v>159</v>
      </c>
      <c r="AU2216" s="237" t="s">
        <v>87</v>
      </c>
      <c r="AV2216" s="16" t="s">
        <v>154</v>
      </c>
      <c r="AW2216" s="16" t="s">
        <v>37</v>
      </c>
      <c r="AX2216" s="16" t="s">
        <v>85</v>
      </c>
      <c r="AY2216" s="237" t="s">
        <v>144</v>
      </c>
    </row>
    <row r="2217" spans="1:65" s="2" customFormat="1" ht="24.2" customHeight="1">
      <c r="A2217" s="37"/>
      <c r="B2217" s="38"/>
      <c r="C2217" s="238" t="s">
        <v>1197</v>
      </c>
      <c r="D2217" s="238" t="s">
        <v>830</v>
      </c>
      <c r="E2217" s="239" t="s">
        <v>1198</v>
      </c>
      <c r="F2217" s="240" t="s">
        <v>1199</v>
      </c>
      <c r="G2217" s="241" t="s">
        <v>956</v>
      </c>
      <c r="H2217" s="242">
        <v>325.738</v>
      </c>
      <c r="I2217" s="243"/>
      <c r="J2217" s="244">
        <f>ROUND(I2217*H2217,2)</f>
        <v>0</v>
      </c>
      <c r="K2217" s="240" t="s">
        <v>153</v>
      </c>
      <c r="L2217" s="245"/>
      <c r="M2217" s="246" t="s">
        <v>19</v>
      </c>
      <c r="N2217" s="247" t="s">
        <v>48</v>
      </c>
      <c r="O2217" s="67"/>
      <c r="P2217" s="185">
        <f>O2217*H2217</f>
        <v>0</v>
      </c>
      <c r="Q2217" s="185">
        <v>1.98E-3</v>
      </c>
      <c r="R2217" s="185">
        <f>Q2217*H2217</f>
        <v>0.64496123999999999</v>
      </c>
      <c r="S2217" s="185">
        <v>0</v>
      </c>
      <c r="T2217" s="186">
        <f>S2217*H2217</f>
        <v>0</v>
      </c>
      <c r="U2217" s="37"/>
      <c r="V2217" s="37"/>
      <c r="W2217" s="37"/>
      <c r="X2217" s="37"/>
      <c r="Y2217" s="37"/>
      <c r="Z2217" s="37"/>
      <c r="AA2217" s="37"/>
      <c r="AB2217" s="37"/>
      <c r="AC2217" s="37"/>
      <c r="AD2217" s="37"/>
      <c r="AE2217" s="37"/>
      <c r="AR2217" s="187" t="s">
        <v>833</v>
      </c>
      <c r="AT2217" s="187" t="s">
        <v>830</v>
      </c>
      <c r="AU2217" s="187" t="s">
        <v>87</v>
      </c>
      <c r="AY2217" s="20" t="s">
        <v>144</v>
      </c>
      <c r="BE2217" s="188">
        <f>IF(N2217="základní",J2217,0)</f>
        <v>0</v>
      </c>
      <c r="BF2217" s="188">
        <f>IF(N2217="snížená",J2217,0)</f>
        <v>0</v>
      </c>
      <c r="BG2217" s="188">
        <f>IF(N2217="zákl. přenesená",J2217,0)</f>
        <v>0</v>
      </c>
      <c r="BH2217" s="188">
        <f>IF(N2217="sníž. přenesená",J2217,0)</f>
        <v>0</v>
      </c>
      <c r="BI2217" s="188">
        <f>IF(N2217="nulová",J2217,0)</f>
        <v>0</v>
      </c>
      <c r="BJ2217" s="20" t="s">
        <v>85</v>
      </c>
      <c r="BK2217" s="188">
        <f>ROUND(I2217*H2217,2)</f>
        <v>0</v>
      </c>
      <c r="BL2217" s="20" t="s">
        <v>556</v>
      </c>
      <c r="BM2217" s="187" t="s">
        <v>1200</v>
      </c>
    </row>
    <row r="2218" spans="1:65" s="14" customFormat="1" ht="11.25">
      <c r="B2218" s="205"/>
      <c r="C2218" s="206"/>
      <c r="D2218" s="196" t="s">
        <v>159</v>
      </c>
      <c r="E2218" s="207" t="s">
        <v>19</v>
      </c>
      <c r="F2218" s="208" t="s">
        <v>1201</v>
      </c>
      <c r="G2218" s="206"/>
      <c r="H2218" s="209">
        <v>325.738</v>
      </c>
      <c r="I2218" s="210"/>
      <c r="J2218" s="206"/>
      <c r="K2218" s="206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159</v>
      </c>
      <c r="AU2218" s="215" t="s">
        <v>87</v>
      </c>
      <c r="AV2218" s="14" t="s">
        <v>87</v>
      </c>
      <c r="AW2218" s="14" t="s">
        <v>37</v>
      </c>
      <c r="AX2218" s="14" t="s">
        <v>77</v>
      </c>
      <c r="AY2218" s="215" t="s">
        <v>144</v>
      </c>
    </row>
    <row r="2219" spans="1:65" s="16" customFormat="1" ht="11.25">
      <c r="B2219" s="227"/>
      <c r="C2219" s="228"/>
      <c r="D2219" s="196" t="s">
        <v>159</v>
      </c>
      <c r="E2219" s="229" t="s">
        <v>19</v>
      </c>
      <c r="F2219" s="230" t="s">
        <v>275</v>
      </c>
      <c r="G2219" s="228"/>
      <c r="H2219" s="231">
        <v>325.738</v>
      </c>
      <c r="I2219" s="232"/>
      <c r="J2219" s="228"/>
      <c r="K2219" s="228"/>
      <c r="L2219" s="233"/>
      <c r="M2219" s="234"/>
      <c r="N2219" s="235"/>
      <c r="O2219" s="235"/>
      <c r="P2219" s="235"/>
      <c r="Q2219" s="235"/>
      <c r="R2219" s="235"/>
      <c r="S2219" s="235"/>
      <c r="T2219" s="236"/>
      <c r="AT2219" s="237" t="s">
        <v>159</v>
      </c>
      <c r="AU2219" s="237" t="s">
        <v>87</v>
      </c>
      <c r="AV2219" s="16" t="s">
        <v>154</v>
      </c>
      <c r="AW2219" s="16" t="s">
        <v>37</v>
      </c>
      <c r="AX2219" s="16" t="s">
        <v>85</v>
      </c>
      <c r="AY2219" s="237" t="s">
        <v>144</v>
      </c>
    </row>
    <row r="2220" spans="1:65" s="2" customFormat="1" ht="16.5" customHeight="1">
      <c r="A2220" s="37"/>
      <c r="B2220" s="38"/>
      <c r="C2220" s="176" t="s">
        <v>1202</v>
      </c>
      <c r="D2220" s="176" t="s">
        <v>149</v>
      </c>
      <c r="E2220" s="177" t="s">
        <v>1203</v>
      </c>
      <c r="F2220" s="178" t="s">
        <v>1204</v>
      </c>
      <c r="G2220" s="179" t="s">
        <v>956</v>
      </c>
      <c r="H2220" s="180">
        <v>670.46</v>
      </c>
      <c r="I2220" s="181"/>
      <c r="J2220" s="182">
        <f>ROUND(I2220*H2220,2)</f>
        <v>0</v>
      </c>
      <c r="K2220" s="178" t="s">
        <v>153</v>
      </c>
      <c r="L2220" s="42"/>
      <c r="M2220" s="183" t="s">
        <v>19</v>
      </c>
      <c r="N2220" s="184" t="s">
        <v>48</v>
      </c>
      <c r="O2220" s="67"/>
      <c r="P2220" s="185">
        <f>O2220*H2220</f>
        <v>0</v>
      </c>
      <c r="Q2220" s="185">
        <v>9.0000000000000006E-5</v>
      </c>
      <c r="R2220" s="185">
        <f>Q2220*H2220</f>
        <v>6.034140000000001E-2</v>
      </c>
      <c r="S2220" s="185">
        <v>0</v>
      </c>
      <c r="T2220" s="186">
        <f>S2220*H2220</f>
        <v>0</v>
      </c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R2220" s="187" t="s">
        <v>556</v>
      </c>
      <c r="AT2220" s="187" t="s">
        <v>149</v>
      </c>
      <c r="AU2220" s="187" t="s">
        <v>87</v>
      </c>
      <c r="AY2220" s="20" t="s">
        <v>144</v>
      </c>
      <c r="BE2220" s="188">
        <f>IF(N2220="základní",J2220,0)</f>
        <v>0</v>
      </c>
      <c r="BF2220" s="188">
        <f>IF(N2220="snížená",J2220,0)</f>
        <v>0</v>
      </c>
      <c r="BG2220" s="188">
        <f>IF(N2220="zákl. přenesená",J2220,0)</f>
        <v>0</v>
      </c>
      <c r="BH2220" s="188">
        <f>IF(N2220="sníž. přenesená",J2220,0)</f>
        <v>0</v>
      </c>
      <c r="BI2220" s="188">
        <f>IF(N2220="nulová",J2220,0)</f>
        <v>0</v>
      </c>
      <c r="BJ2220" s="20" t="s">
        <v>85</v>
      </c>
      <c r="BK2220" s="188">
        <f>ROUND(I2220*H2220,2)</f>
        <v>0</v>
      </c>
      <c r="BL2220" s="20" t="s">
        <v>556</v>
      </c>
      <c r="BM2220" s="187" t="s">
        <v>1205</v>
      </c>
    </row>
    <row r="2221" spans="1:65" s="2" customFormat="1" ht="11.25">
      <c r="A2221" s="37"/>
      <c r="B2221" s="38"/>
      <c r="C2221" s="39"/>
      <c r="D2221" s="189" t="s">
        <v>157</v>
      </c>
      <c r="E2221" s="39"/>
      <c r="F2221" s="190" t="s">
        <v>1206</v>
      </c>
      <c r="G2221" s="39"/>
      <c r="H2221" s="39"/>
      <c r="I2221" s="191"/>
      <c r="J2221" s="39"/>
      <c r="K2221" s="39"/>
      <c r="L2221" s="42"/>
      <c r="M2221" s="192"/>
      <c r="N2221" s="193"/>
      <c r="O2221" s="67"/>
      <c r="P2221" s="67"/>
      <c r="Q2221" s="67"/>
      <c r="R2221" s="67"/>
      <c r="S2221" s="67"/>
      <c r="T2221" s="68"/>
      <c r="U2221" s="37"/>
      <c r="V2221" s="37"/>
      <c r="W2221" s="37"/>
      <c r="X2221" s="37"/>
      <c r="Y2221" s="37"/>
      <c r="Z2221" s="37"/>
      <c r="AA2221" s="37"/>
      <c r="AB2221" s="37"/>
      <c r="AC2221" s="37"/>
      <c r="AD2221" s="37"/>
      <c r="AE2221" s="37"/>
      <c r="AT2221" s="20" t="s">
        <v>157</v>
      </c>
      <c r="AU2221" s="20" t="s">
        <v>87</v>
      </c>
    </row>
    <row r="2222" spans="1:65" s="13" customFormat="1" ht="11.25">
      <c r="B2222" s="194"/>
      <c r="C2222" s="195"/>
      <c r="D2222" s="196" t="s">
        <v>159</v>
      </c>
      <c r="E2222" s="197" t="s">
        <v>19</v>
      </c>
      <c r="F2222" s="198" t="s">
        <v>160</v>
      </c>
      <c r="G2222" s="195"/>
      <c r="H2222" s="197" t="s">
        <v>19</v>
      </c>
      <c r="I2222" s="199"/>
      <c r="J2222" s="195"/>
      <c r="K2222" s="195"/>
      <c r="L2222" s="200"/>
      <c r="M2222" s="201"/>
      <c r="N2222" s="202"/>
      <c r="O2222" s="202"/>
      <c r="P2222" s="202"/>
      <c r="Q2222" s="202"/>
      <c r="R2222" s="202"/>
      <c r="S2222" s="202"/>
      <c r="T2222" s="203"/>
      <c r="AT2222" s="204" t="s">
        <v>159</v>
      </c>
      <c r="AU2222" s="204" t="s">
        <v>87</v>
      </c>
      <c r="AV2222" s="13" t="s">
        <v>85</v>
      </c>
      <c r="AW2222" s="13" t="s">
        <v>37</v>
      </c>
      <c r="AX2222" s="13" t="s">
        <v>77</v>
      </c>
      <c r="AY2222" s="204" t="s">
        <v>144</v>
      </c>
    </row>
    <row r="2223" spans="1:65" s="14" customFormat="1" ht="11.25">
      <c r="B2223" s="205"/>
      <c r="C2223" s="206"/>
      <c r="D2223" s="196" t="s">
        <v>159</v>
      </c>
      <c r="E2223" s="207" t="s">
        <v>19</v>
      </c>
      <c r="F2223" s="208" t="s">
        <v>959</v>
      </c>
      <c r="G2223" s="206"/>
      <c r="H2223" s="209">
        <v>4.63</v>
      </c>
      <c r="I2223" s="210"/>
      <c r="J2223" s="206"/>
      <c r="K2223" s="206"/>
      <c r="L2223" s="211"/>
      <c r="M2223" s="212"/>
      <c r="N2223" s="213"/>
      <c r="O2223" s="213"/>
      <c r="P2223" s="213"/>
      <c r="Q2223" s="213"/>
      <c r="R2223" s="213"/>
      <c r="S2223" s="213"/>
      <c r="T2223" s="214"/>
      <c r="AT2223" s="215" t="s">
        <v>159</v>
      </c>
      <c r="AU2223" s="215" t="s">
        <v>87</v>
      </c>
      <c r="AV2223" s="14" t="s">
        <v>87</v>
      </c>
      <c r="AW2223" s="14" t="s">
        <v>37</v>
      </c>
      <c r="AX2223" s="14" t="s">
        <v>77</v>
      </c>
      <c r="AY2223" s="215" t="s">
        <v>144</v>
      </c>
    </row>
    <row r="2224" spans="1:65" s="14" customFormat="1" ht="11.25">
      <c r="B2224" s="205"/>
      <c r="C2224" s="206"/>
      <c r="D2224" s="196" t="s">
        <v>159</v>
      </c>
      <c r="E2224" s="207" t="s">
        <v>19</v>
      </c>
      <c r="F2224" s="208" t="s">
        <v>1043</v>
      </c>
      <c r="G2224" s="206"/>
      <c r="H2224" s="209">
        <v>7.43</v>
      </c>
      <c r="I2224" s="210"/>
      <c r="J2224" s="206"/>
      <c r="K2224" s="206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159</v>
      </c>
      <c r="AU2224" s="215" t="s">
        <v>87</v>
      </c>
      <c r="AV2224" s="14" t="s">
        <v>87</v>
      </c>
      <c r="AW2224" s="14" t="s">
        <v>37</v>
      </c>
      <c r="AX2224" s="14" t="s">
        <v>77</v>
      </c>
      <c r="AY2224" s="215" t="s">
        <v>144</v>
      </c>
    </row>
    <row r="2225" spans="2:51" s="14" customFormat="1" ht="11.25">
      <c r="B2225" s="205"/>
      <c r="C2225" s="206"/>
      <c r="D2225" s="196" t="s">
        <v>159</v>
      </c>
      <c r="E2225" s="207" t="s">
        <v>19</v>
      </c>
      <c r="F2225" s="208" t="s">
        <v>960</v>
      </c>
      <c r="G2225" s="206"/>
      <c r="H2225" s="209">
        <v>5.12</v>
      </c>
      <c r="I2225" s="210"/>
      <c r="J2225" s="206"/>
      <c r="K2225" s="206"/>
      <c r="L2225" s="211"/>
      <c r="M2225" s="212"/>
      <c r="N2225" s="213"/>
      <c r="O2225" s="213"/>
      <c r="P2225" s="213"/>
      <c r="Q2225" s="213"/>
      <c r="R2225" s="213"/>
      <c r="S2225" s="213"/>
      <c r="T2225" s="214"/>
      <c r="AT2225" s="215" t="s">
        <v>159</v>
      </c>
      <c r="AU2225" s="215" t="s">
        <v>87</v>
      </c>
      <c r="AV2225" s="14" t="s">
        <v>87</v>
      </c>
      <c r="AW2225" s="14" t="s">
        <v>37</v>
      </c>
      <c r="AX2225" s="14" t="s">
        <v>77</v>
      </c>
      <c r="AY2225" s="215" t="s">
        <v>144</v>
      </c>
    </row>
    <row r="2226" spans="2:51" s="14" customFormat="1" ht="11.25">
      <c r="B2226" s="205"/>
      <c r="C2226" s="206"/>
      <c r="D2226" s="196" t="s">
        <v>159</v>
      </c>
      <c r="E2226" s="207" t="s">
        <v>19</v>
      </c>
      <c r="F2226" s="208" t="s">
        <v>1044</v>
      </c>
      <c r="G2226" s="206"/>
      <c r="H2226" s="209">
        <v>8.41</v>
      </c>
      <c r="I2226" s="210"/>
      <c r="J2226" s="206"/>
      <c r="K2226" s="206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159</v>
      </c>
      <c r="AU2226" s="215" t="s">
        <v>87</v>
      </c>
      <c r="AV2226" s="14" t="s">
        <v>87</v>
      </c>
      <c r="AW2226" s="14" t="s">
        <v>37</v>
      </c>
      <c r="AX2226" s="14" t="s">
        <v>77</v>
      </c>
      <c r="AY2226" s="215" t="s">
        <v>144</v>
      </c>
    </row>
    <row r="2227" spans="2:51" s="15" customFormat="1" ht="11.25">
      <c r="B2227" s="216"/>
      <c r="C2227" s="217"/>
      <c r="D2227" s="196" t="s">
        <v>159</v>
      </c>
      <c r="E2227" s="218" t="s">
        <v>19</v>
      </c>
      <c r="F2227" s="219" t="s">
        <v>165</v>
      </c>
      <c r="G2227" s="217"/>
      <c r="H2227" s="220">
        <v>25.59</v>
      </c>
      <c r="I2227" s="221"/>
      <c r="J2227" s="217"/>
      <c r="K2227" s="217"/>
      <c r="L2227" s="222"/>
      <c r="M2227" s="223"/>
      <c r="N2227" s="224"/>
      <c r="O2227" s="224"/>
      <c r="P2227" s="224"/>
      <c r="Q2227" s="224"/>
      <c r="R2227" s="224"/>
      <c r="S2227" s="224"/>
      <c r="T2227" s="225"/>
      <c r="AT2227" s="226" t="s">
        <v>159</v>
      </c>
      <c r="AU2227" s="226" t="s">
        <v>87</v>
      </c>
      <c r="AV2227" s="15" t="s">
        <v>155</v>
      </c>
      <c r="AW2227" s="15" t="s">
        <v>37</v>
      </c>
      <c r="AX2227" s="15" t="s">
        <v>77</v>
      </c>
      <c r="AY2227" s="226" t="s">
        <v>144</v>
      </c>
    </row>
    <row r="2228" spans="2:51" s="13" customFormat="1" ht="11.25">
      <c r="B2228" s="194"/>
      <c r="C2228" s="195"/>
      <c r="D2228" s="196" t="s">
        <v>159</v>
      </c>
      <c r="E2228" s="197" t="s">
        <v>19</v>
      </c>
      <c r="F2228" s="198" t="s">
        <v>166</v>
      </c>
      <c r="G2228" s="195"/>
      <c r="H2228" s="197" t="s">
        <v>19</v>
      </c>
      <c r="I2228" s="199"/>
      <c r="J2228" s="195"/>
      <c r="K2228" s="195"/>
      <c r="L2228" s="200"/>
      <c r="M2228" s="201"/>
      <c r="N2228" s="202"/>
      <c r="O2228" s="202"/>
      <c r="P2228" s="202"/>
      <c r="Q2228" s="202"/>
      <c r="R2228" s="202"/>
      <c r="S2228" s="202"/>
      <c r="T2228" s="203"/>
      <c r="AT2228" s="204" t="s">
        <v>159</v>
      </c>
      <c r="AU2228" s="204" t="s">
        <v>87</v>
      </c>
      <c r="AV2228" s="13" t="s">
        <v>85</v>
      </c>
      <c r="AW2228" s="13" t="s">
        <v>37</v>
      </c>
      <c r="AX2228" s="13" t="s">
        <v>77</v>
      </c>
      <c r="AY2228" s="204" t="s">
        <v>144</v>
      </c>
    </row>
    <row r="2229" spans="2:51" s="14" customFormat="1" ht="11.25">
      <c r="B2229" s="205"/>
      <c r="C2229" s="206"/>
      <c r="D2229" s="196" t="s">
        <v>159</v>
      </c>
      <c r="E2229" s="207" t="s">
        <v>19</v>
      </c>
      <c r="F2229" s="208" t="s">
        <v>961</v>
      </c>
      <c r="G2229" s="206"/>
      <c r="H2229" s="209">
        <v>3.83</v>
      </c>
      <c r="I2229" s="210"/>
      <c r="J2229" s="206"/>
      <c r="K2229" s="206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159</v>
      </c>
      <c r="AU2229" s="215" t="s">
        <v>87</v>
      </c>
      <c r="AV2229" s="14" t="s">
        <v>87</v>
      </c>
      <c r="AW2229" s="14" t="s">
        <v>37</v>
      </c>
      <c r="AX2229" s="14" t="s">
        <v>77</v>
      </c>
      <c r="AY2229" s="215" t="s">
        <v>144</v>
      </c>
    </row>
    <row r="2230" spans="2:51" s="14" customFormat="1" ht="11.25">
      <c r="B2230" s="205"/>
      <c r="C2230" s="206"/>
      <c r="D2230" s="196" t="s">
        <v>159</v>
      </c>
      <c r="E2230" s="207" t="s">
        <v>19</v>
      </c>
      <c r="F2230" s="208" t="s">
        <v>1045</v>
      </c>
      <c r="G2230" s="206"/>
      <c r="H2230" s="209">
        <v>7.19</v>
      </c>
      <c r="I2230" s="210"/>
      <c r="J2230" s="206"/>
      <c r="K2230" s="206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159</v>
      </c>
      <c r="AU2230" s="215" t="s">
        <v>87</v>
      </c>
      <c r="AV2230" s="14" t="s">
        <v>87</v>
      </c>
      <c r="AW2230" s="14" t="s">
        <v>37</v>
      </c>
      <c r="AX2230" s="14" t="s">
        <v>77</v>
      </c>
      <c r="AY2230" s="215" t="s">
        <v>144</v>
      </c>
    </row>
    <row r="2231" spans="2:51" s="14" customFormat="1" ht="11.25">
      <c r="B2231" s="205"/>
      <c r="C2231" s="206"/>
      <c r="D2231" s="196" t="s">
        <v>159</v>
      </c>
      <c r="E2231" s="207" t="s">
        <v>19</v>
      </c>
      <c r="F2231" s="208" t="s">
        <v>962</v>
      </c>
      <c r="G2231" s="206"/>
      <c r="H2231" s="209">
        <v>4.63</v>
      </c>
      <c r="I2231" s="210"/>
      <c r="J2231" s="206"/>
      <c r="K2231" s="206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159</v>
      </c>
      <c r="AU2231" s="215" t="s">
        <v>87</v>
      </c>
      <c r="AV2231" s="14" t="s">
        <v>87</v>
      </c>
      <c r="AW2231" s="14" t="s">
        <v>37</v>
      </c>
      <c r="AX2231" s="14" t="s">
        <v>77</v>
      </c>
      <c r="AY2231" s="215" t="s">
        <v>144</v>
      </c>
    </row>
    <row r="2232" spans="2:51" s="14" customFormat="1" ht="11.25">
      <c r="B2232" s="205"/>
      <c r="C2232" s="206"/>
      <c r="D2232" s="196" t="s">
        <v>159</v>
      </c>
      <c r="E2232" s="207" t="s">
        <v>19</v>
      </c>
      <c r="F2232" s="208" t="s">
        <v>1046</v>
      </c>
      <c r="G2232" s="206"/>
      <c r="H2232" s="209">
        <v>7.43</v>
      </c>
      <c r="I2232" s="210"/>
      <c r="J2232" s="206"/>
      <c r="K2232" s="206"/>
      <c r="L2232" s="211"/>
      <c r="M2232" s="212"/>
      <c r="N2232" s="213"/>
      <c r="O2232" s="213"/>
      <c r="P2232" s="213"/>
      <c r="Q2232" s="213"/>
      <c r="R2232" s="213"/>
      <c r="S2232" s="213"/>
      <c r="T2232" s="214"/>
      <c r="AT2232" s="215" t="s">
        <v>159</v>
      </c>
      <c r="AU2232" s="215" t="s">
        <v>87</v>
      </c>
      <c r="AV2232" s="14" t="s">
        <v>87</v>
      </c>
      <c r="AW2232" s="14" t="s">
        <v>37</v>
      </c>
      <c r="AX2232" s="14" t="s">
        <v>77</v>
      </c>
      <c r="AY2232" s="215" t="s">
        <v>144</v>
      </c>
    </row>
    <row r="2233" spans="2:51" s="14" customFormat="1" ht="11.25">
      <c r="B2233" s="205"/>
      <c r="C2233" s="206"/>
      <c r="D2233" s="196" t="s">
        <v>159</v>
      </c>
      <c r="E2233" s="207" t="s">
        <v>19</v>
      </c>
      <c r="F2233" s="208" t="s">
        <v>963</v>
      </c>
      <c r="G2233" s="206"/>
      <c r="H2233" s="209">
        <v>5.42</v>
      </c>
      <c r="I2233" s="210"/>
      <c r="J2233" s="206"/>
      <c r="K2233" s="206"/>
      <c r="L2233" s="211"/>
      <c r="M2233" s="212"/>
      <c r="N2233" s="213"/>
      <c r="O2233" s="213"/>
      <c r="P2233" s="213"/>
      <c r="Q2233" s="213"/>
      <c r="R2233" s="213"/>
      <c r="S2233" s="213"/>
      <c r="T2233" s="214"/>
      <c r="AT2233" s="215" t="s">
        <v>159</v>
      </c>
      <c r="AU2233" s="215" t="s">
        <v>87</v>
      </c>
      <c r="AV2233" s="14" t="s">
        <v>87</v>
      </c>
      <c r="AW2233" s="14" t="s">
        <v>37</v>
      </c>
      <c r="AX2233" s="14" t="s">
        <v>77</v>
      </c>
      <c r="AY2233" s="215" t="s">
        <v>144</v>
      </c>
    </row>
    <row r="2234" spans="2:51" s="14" customFormat="1" ht="11.25">
      <c r="B2234" s="205"/>
      <c r="C2234" s="206"/>
      <c r="D2234" s="196" t="s">
        <v>159</v>
      </c>
      <c r="E2234" s="207" t="s">
        <v>19</v>
      </c>
      <c r="F2234" s="208" t="s">
        <v>1047</v>
      </c>
      <c r="G2234" s="206"/>
      <c r="H2234" s="209">
        <v>6.52</v>
      </c>
      <c r="I2234" s="210"/>
      <c r="J2234" s="206"/>
      <c r="K2234" s="206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159</v>
      </c>
      <c r="AU2234" s="215" t="s">
        <v>87</v>
      </c>
      <c r="AV2234" s="14" t="s">
        <v>87</v>
      </c>
      <c r="AW2234" s="14" t="s">
        <v>37</v>
      </c>
      <c r="AX2234" s="14" t="s">
        <v>77</v>
      </c>
      <c r="AY2234" s="215" t="s">
        <v>144</v>
      </c>
    </row>
    <row r="2235" spans="2:51" s="14" customFormat="1" ht="11.25">
      <c r="B2235" s="205"/>
      <c r="C2235" s="206"/>
      <c r="D2235" s="196" t="s">
        <v>159</v>
      </c>
      <c r="E2235" s="207" t="s">
        <v>19</v>
      </c>
      <c r="F2235" s="208" t="s">
        <v>964</v>
      </c>
      <c r="G2235" s="206"/>
      <c r="H2235" s="209">
        <v>6.46</v>
      </c>
      <c r="I2235" s="210"/>
      <c r="J2235" s="206"/>
      <c r="K2235" s="206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159</v>
      </c>
      <c r="AU2235" s="215" t="s">
        <v>87</v>
      </c>
      <c r="AV2235" s="14" t="s">
        <v>87</v>
      </c>
      <c r="AW2235" s="14" t="s">
        <v>37</v>
      </c>
      <c r="AX2235" s="14" t="s">
        <v>77</v>
      </c>
      <c r="AY2235" s="215" t="s">
        <v>144</v>
      </c>
    </row>
    <row r="2236" spans="2:51" s="14" customFormat="1" ht="11.25">
      <c r="B2236" s="205"/>
      <c r="C2236" s="206"/>
      <c r="D2236" s="196" t="s">
        <v>159</v>
      </c>
      <c r="E2236" s="207" t="s">
        <v>19</v>
      </c>
      <c r="F2236" s="208" t="s">
        <v>1048</v>
      </c>
      <c r="G2236" s="206"/>
      <c r="H2236" s="209">
        <v>7.73</v>
      </c>
      <c r="I2236" s="210"/>
      <c r="J2236" s="206"/>
      <c r="K2236" s="206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159</v>
      </c>
      <c r="AU2236" s="215" t="s">
        <v>87</v>
      </c>
      <c r="AV2236" s="14" t="s">
        <v>87</v>
      </c>
      <c r="AW2236" s="14" t="s">
        <v>37</v>
      </c>
      <c r="AX2236" s="14" t="s">
        <v>77</v>
      </c>
      <c r="AY2236" s="215" t="s">
        <v>144</v>
      </c>
    </row>
    <row r="2237" spans="2:51" s="14" customFormat="1" ht="11.25">
      <c r="B2237" s="205"/>
      <c r="C2237" s="206"/>
      <c r="D2237" s="196" t="s">
        <v>159</v>
      </c>
      <c r="E2237" s="207" t="s">
        <v>19</v>
      </c>
      <c r="F2237" s="208" t="s">
        <v>965</v>
      </c>
      <c r="G2237" s="206"/>
      <c r="H2237" s="209">
        <v>5.59</v>
      </c>
      <c r="I2237" s="210"/>
      <c r="J2237" s="206"/>
      <c r="K2237" s="206"/>
      <c r="L2237" s="211"/>
      <c r="M2237" s="212"/>
      <c r="N2237" s="213"/>
      <c r="O2237" s="213"/>
      <c r="P2237" s="213"/>
      <c r="Q2237" s="213"/>
      <c r="R2237" s="213"/>
      <c r="S2237" s="213"/>
      <c r="T2237" s="214"/>
      <c r="AT2237" s="215" t="s">
        <v>159</v>
      </c>
      <c r="AU2237" s="215" t="s">
        <v>87</v>
      </c>
      <c r="AV2237" s="14" t="s">
        <v>87</v>
      </c>
      <c r="AW2237" s="14" t="s">
        <v>37</v>
      </c>
      <c r="AX2237" s="14" t="s">
        <v>77</v>
      </c>
      <c r="AY2237" s="215" t="s">
        <v>144</v>
      </c>
    </row>
    <row r="2238" spans="2:51" s="14" customFormat="1" ht="11.25">
      <c r="B2238" s="205"/>
      <c r="C2238" s="206"/>
      <c r="D2238" s="196" t="s">
        <v>159</v>
      </c>
      <c r="E2238" s="207" t="s">
        <v>19</v>
      </c>
      <c r="F2238" s="208" t="s">
        <v>1049</v>
      </c>
      <c r="G2238" s="206"/>
      <c r="H2238" s="209">
        <v>7.13</v>
      </c>
      <c r="I2238" s="210"/>
      <c r="J2238" s="206"/>
      <c r="K2238" s="206"/>
      <c r="L2238" s="211"/>
      <c r="M2238" s="212"/>
      <c r="N2238" s="213"/>
      <c r="O2238" s="213"/>
      <c r="P2238" s="213"/>
      <c r="Q2238" s="213"/>
      <c r="R2238" s="213"/>
      <c r="S2238" s="213"/>
      <c r="T2238" s="214"/>
      <c r="AT2238" s="215" t="s">
        <v>159</v>
      </c>
      <c r="AU2238" s="215" t="s">
        <v>87</v>
      </c>
      <c r="AV2238" s="14" t="s">
        <v>87</v>
      </c>
      <c r="AW2238" s="14" t="s">
        <v>37</v>
      </c>
      <c r="AX2238" s="14" t="s">
        <v>77</v>
      </c>
      <c r="AY2238" s="215" t="s">
        <v>144</v>
      </c>
    </row>
    <row r="2239" spans="2:51" s="14" customFormat="1" ht="11.25">
      <c r="B2239" s="205"/>
      <c r="C2239" s="206"/>
      <c r="D2239" s="196" t="s">
        <v>159</v>
      </c>
      <c r="E2239" s="207" t="s">
        <v>19</v>
      </c>
      <c r="F2239" s="208" t="s">
        <v>966</v>
      </c>
      <c r="G2239" s="206"/>
      <c r="H2239" s="209">
        <v>5.57</v>
      </c>
      <c r="I2239" s="210"/>
      <c r="J2239" s="206"/>
      <c r="K2239" s="206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159</v>
      </c>
      <c r="AU2239" s="215" t="s">
        <v>87</v>
      </c>
      <c r="AV2239" s="14" t="s">
        <v>87</v>
      </c>
      <c r="AW2239" s="14" t="s">
        <v>37</v>
      </c>
      <c r="AX2239" s="14" t="s">
        <v>77</v>
      </c>
      <c r="AY2239" s="215" t="s">
        <v>144</v>
      </c>
    </row>
    <row r="2240" spans="2:51" s="14" customFormat="1" ht="11.25">
      <c r="B2240" s="205"/>
      <c r="C2240" s="206"/>
      <c r="D2240" s="196" t="s">
        <v>159</v>
      </c>
      <c r="E2240" s="207" t="s">
        <v>19</v>
      </c>
      <c r="F2240" s="208" t="s">
        <v>1050</v>
      </c>
      <c r="G2240" s="206"/>
      <c r="H2240" s="209">
        <v>7.13</v>
      </c>
      <c r="I2240" s="210"/>
      <c r="J2240" s="206"/>
      <c r="K2240" s="206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159</v>
      </c>
      <c r="AU2240" s="215" t="s">
        <v>87</v>
      </c>
      <c r="AV2240" s="14" t="s">
        <v>87</v>
      </c>
      <c r="AW2240" s="14" t="s">
        <v>37</v>
      </c>
      <c r="AX2240" s="14" t="s">
        <v>77</v>
      </c>
      <c r="AY2240" s="215" t="s">
        <v>144</v>
      </c>
    </row>
    <row r="2241" spans="2:51" s="14" customFormat="1" ht="11.25">
      <c r="B2241" s="205"/>
      <c r="C2241" s="206"/>
      <c r="D2241" s="196" t="s">
        <v>159</v>
      </c>
      <c r="E2241" s="207" t="s">
        <v>19</v>
      </c>
      <c r="F2241" s="208" t="s">
        <v>967</v>
      </c>
      <c r="G2241" s="206"/>
      <c r="H2241" s="209">
        <v>6.46</v>
      </c>
      <c r="I2241" s="210"/>
      <c r="J2241" s="206"/>
      <c r="K2241" s="206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159</v>
      </c>
      <c r="AU2241" s="215" t="s">
        <v>87</v>
      </c>
      <c r="AV2241" s="14" t="s">
        <v>87</v>
      </c>
      <c r="AW2241" s="14" t="s">
        <v>37</v>
      </c>
      <c r="AX2241" s="14" t="s">
        <v>77</v>
      </c>
      <c r="AY2241" s="215" t="s">
        <v>144</v>
      </c>
    </row>
    <row r="2242" spans="2:51" s="14" customFormat="1" ht="11.25">
      <c r="B2242" s="205"/>
      <c r="C2242" s="206"/>
      <c r="D2242" s="196" t="s">
        <v>159</v>
      </c>
      <c r="E2242" s="207" t="s">
        <v>19</v>
      </c>
      <c r="F2242" s="208" t="s">
        <v>1051</v>
      </c>
      <c r="G2242" s="206"/>
      <c r="H2242" s="209">
        <v>7.13</v>
      </c>
      <c r="I2242" s="210"/>
      <c r="J2242" s="206"/>
      <c r="K2242" s="206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159</v>
      </c>
      <c r="AU2242" s="215" t="s">
        <v>87</v>
      </c>
      <c r="AV2242" s="14" t="s">
        <v>87</v>
      </c>
      <c r="AW2242" s="14" t="s">
        <v>37</v>
      </c>
      <c r="AX2242" s="14" t="s">
        <v>77</v>
      </c>
      <c r="AY2242" s="215" t="s">
        <v>144</v>
      </c>
    </row>
    <row r="2243" spans="2:51" s="14" customFormat="1" ht="11.25">
      <c r="B2243" s="205"/>
      <c r="C2243" s="206"/>
      <c r="D2243" s="196" t="s">
        <v>159</v>
      </c>
      <c r="E2243" s="207" t="s">
        <v>19</v>
      </c>
      <c r="F2243" s="208" t="s">
        <v>968</v>
      </c>
      <c r="G2243" s="206"/>
      <c r="H2243" s="209">
        <v>5.43</v>
      </c>
      <c r="I2243" s="210"/>
      <c r="J2243" s="206"/>
      <c r="K2243" s="206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159</v>
      </c>
      <c r="AU2243" s="215" t="s">
        <v>87</v>
      </c>
      <c r="AV2243" s="14" t="s">
        <v>87</v>
      </c>
      <c r="AW2243" s="14" t="s">
        <v>37</v>
      </c>
      <c r="AX2243" s="14" t="s">
        <v>77</v>
      </c>
      <c r="AY2243" s="215" t="s">
        <v>144</v>
      </c>
    </row>
    <row r="2244" spans="2:51" s="14" customFormat="1" ht="11.25">
      <c r="B2244" s="205"/>
      <c r="C2244" s="206"/>
      <c r="D2244" s="196" t="s">
        <v>159</v>
      </c>
      <c r="E2244" s="207" t="s">
        <v>19</v>
      </c>
      <c r="F2244" s="208" t="s">
        <v>1052</v>
      </c>
      <c r="G2244" s="206"/>
      <c r="H2244" s="209">
        <v>6.12</v>
      </c>
      <c r="I2244" s="210"/>
      <c r="J2244" s="206"/>
      <c r="K2244" s="206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159</v>
      </c>
      <c r="AU2244" s="215" t="s">
        <v>87</v>
      </c>
      <c r="AV2244" s="14" t="s">
        <v>87</v>
      </c>
      <c r="AW2244" s="14" t="s">
        <v>37</v>
      </c>
      <c r="AX2244" s="14" t="s">
        <v>77</v>
      </c>
      <c r="AY2244" s="215" t="s">
        <v>144</v>
      </c>
    </row>
    <row r="2245" spans="2:51" s="14" customFormat="1" ht="11.25">
      <c r="B2245" s="205"/>
      <c r="C2245" s="206"/>
      <c r="D2245" s="196" t="s">
        <v>159</v>
      </c>
      <c r="E2245" s="207" t="s">
        <v>19</v>
      </c>
      <c r="F2245" s="208" t="s">
        <v>969</v>
      </c>
      <c r="G2245" s="206"/>
      <c r="H2245" s="209">
        <v>5.12</v>
      </c>
      <c r="I2245" s="210"/>
      <c r="J2245" s="206"/>
      <c r="K2245" s="206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159</v>
      </c>
      <c r="AU2245" s="215" t="s">
        <v>87</v>
      </c>
      <c r="AV2245" s="14" t="s">
        <v>87</v>
      </c>
      <c r="AW2245" s="14" t="s">
        <v>37</v>
      </c>
      <c r="AX2245" s="14" t="s">
        <v>77</v>
      </c>
      <c r="AY2245" s="215" t="s">
        <v>144</v>
      </c>
    </row>
    <row r="2246" spans="2:51" s="14" customFormat="1" ht="11.25">
      <c r="B2246" s="205"/>
      <c r="C2246" s="206"/>
      <c r="D2246" s="196" t="s">
        <v>159</v>
      </c>
      <c r="E2246" s="207" t="s">
        <v>19</v>
      </c>
      <c r="F2246" s="208" t="s">
        <v>1053</v>
      </c>
      <c r="G2246" s="206"/>
      <c r="H2246" s="209">
        <v>8.41</v>
      </c>
      <c r="I2246" s="210"/>
      <c r="J2246" s="206"/>
      <c r="K2246" s="206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159</v>
      </c>
      <c r="AU2246" s="215" t="s">
        <v>87</v>
      </c>
      <c r="AV2246" s="14" t="s">
        <v>87</v>
      </c>
      <c r="AW2246" s="14" t="s">
        <v>37</v>
      </c>
      <c r="AX2246" s="14" t="s">
        <v>77</v>
      </c>
      <c r="AY2246" s="215" t="s">
        <v>144</v>
      </c>
    </row>
    <row r="2247" spans="2:51" s="14" customFormat="1" ht="11.25">
      <c r="B2247" s="205"/>
      <c r="C2247" s="206"/>
      <c r="D2247" s="196" t="s">
        <v>159</v>
      </c>
      <c r="E2247" s="207" t="s">
        <v>19</v>
      </c>
      <c r="F2247" s="208" t="s">
        <v>970</v>
      </c>
      <c r="G2247" s="206"/>
      <c r="H2247" s="209">
        <v>4.95</v>
      </c>
      <c r="I2247" s="210"/>
      <c r="J2247" s="206"/>
      <c r="K2247" s="206"/>
      <c r="L2247" s="211"/>
      <c r="M2247" s="212"/>
      <c r="N2247" s="213"/>
      <c r="O2247" s="213"/>
      <c r="P2247" s="213"/>
      <c r="Q2247" s="213"/>
      <c r="R2247" s="213"/>
      <c r="S2247" s="213"/>
      <c r="T2247" s="214"/>
      <c r="AT2247" s="215" t="s">
        <v>159</v>
      </c>
      <c r="AU2247" s="215" t="s">
        <v>87</v>
      </c>
      <c r="AV2247" s="14" t="s">
        <v>87</v>
      </c>
      <c r="AW2247" s="14" t="s">
        <v>37</v>
      </c>
      <c r="AX2247" s="14" t="s">
        <v>77</v>
      </c>
      <c r="AY2247" s="215" t="s">
        <v>144</v>
      </c>
    </row>
    <row r="2248" spans="2:51" s="14" customFormat="1" ht="11.25">
      <c r="B2248" s="205"/>
      <c r="C2248" s="206"/>
      <c r="D2248" s="196" t="s">
        <v>159</v>
      </c>
      <c r="E2248" s="207" t="s">
        <v>19</v>
      </c>
      <c r="F2248" s="208" t="s">
        <v>1054</v>
      </c>
      <c r="G2248" s="206"/>
      <c r="H2248" s="209">
        <v>6.78</v>
      </c>
      <c r="I2248" s="210"/>
      <c r="J2248" s="206"/>
      <c r="K2248" s="206"/>
      <c r="L2248" s="211"/>
      <c r="M2248" s="212"/>
      <c r="N2248" s="213"/>
      <c r="O2248" s="213"/>
      <c r="P2248" s="213"/>
      <c r="Q2248" s="213"/>
      <c r="R2248" s="213"/>
      <c r="S2248" s="213"/>
      <c r="T2248" s="214"/>
      <c r="AT2248" s="215" t="s">
        <v>159</v>
      </c>
      <c r="AU2248" s="215" t="s">
        <v>87</v>
      </c>
      <c r="AV2248" s="14" t="s">
        <v>87</v>
      </c>
      <c r="AW2248" s="14" t="s">
        <v>37</v>
      </c>
      <c r="AX2248" s="14" t="s">
        <v>77</v>
      </c>
      <c r="AY2248" s="215" t="s">
        <v>144</v>
      </c>
    </row>
    <row r="2249" spans="2:51" s="15" customFormat="1" ht="11.25">
      <c r="B2249" s="216"/>
      <c r="C2249" s="217"/>
      <c r="D2249" s="196" t="s">
        <v>159</v>
      </c>
      <c r="E2249" s="218" t="s">
        <v>19</v>
      </c>
      <c r="F2249" s="219" t="s">
        <v>165</v>
      </c>
      <c r="G2249" s="217"/>
      <c r="H2249" s="220">
        <v>125.02999999999999</v>
      </c>
      <c r="I2249" s="221"/>
      <c r="J2249" s="217"/>
      <c r="K2249" s="217"/>
      <c r="L2249" s="222"/>
      <c r="M2249" s="223"/>
      <c r="N2249" s="224"/>
      <c r="O2249" s="224"/>
      <c r="P2249" s="224"/>
      <c r="Q2249" s="224"/>
      <c r="R2249" s="224"/>
      <c r="S2249" s="224"/>
      <c r="T2249" s="225"/>
      <c r="AT2249" s="226" t="s">
        <v>159</v>
      </c>
      <c r="AU2249" s="226" t="s">
        <v>87</v>
      </c>
      <c r="AV2249" s="15" t="s">
        <v>155</v>
      </c>
      <c r="AW2249" s="15" t="s">
        <v>37</v>
      </c>
      <c r="AX2249" s="15" t="s">
        <v>77</v>
      </c>
      <c r="AY2249" s="226" t="s">
        <v>144</v>
      </c>
    </row>
    <row r="2250" spans="2:51" s="13" customFormat="1" ht="11.25">
      <c r="B2250" s="194"/>
      <c r="C2250" s="195"/>
      <c r="D2250" s="196" t="s">
        <v>159</v>
      </c>
      <c r="E2250" s="197" t="s">
        <v>19</v>
      </c>
      <c r="F2250" s="198" t="s">
        <v>187</v>
      </c>
      <c r="G2250" s="195"/>
      <c r="H2250" s="197" t="s">
        <v>19</v>
      </c>
      <c r="I2250" s="199"/>
      <c r="J2250" s="195"/>
      <c r="K2250" s="195"/>
      <c r="L2250" s="200"/>
      <c r="M2250" s="201"/>
      <c r="N2250" s="202"/>
      <c r="O2250" s="202"/>
      <c r="P2250" s="202"/>
      <c r="Q2250" s="202"/>
      <c r="R2250" s="202"/>
      <c r="S2250" s="202"/>
      <c r="T2250" s="203"/>
      <c r="AT2250" s="204" t="s">
        <v>159</v>
      </c>
      <c r="AU2250" s="204" t="s">
        <v>87</v>
      </c>
      <c r="AV2250" s="13" t="s">
        <v>85</v>
      </c>
      <c r="AW2250" s="13" t="s">
        <v>37</v>
      </c>
      <c r="AX2250" s="13" t="s">
        <v>77</v>
      </c>
      <c r="AY2250" s="204" t="s">
        <v>144</v>
      </c>
    </row>
    <row r="2251" spans="2:51" s="14" customFormat="1" ht="11.25">
      <c r="B2251" s="205"/>
      <c r="C2251" s="206"/>
      <c r="D2251" s="196" t="s">
        <v>159</v>
      </c>
      <c r="E2251" s="207" t="s">
        <v>19</v>
      </c>
      <c r="F2251" s="208" t="s">
        <v>971</v>
      </c>
      <c r="G2251" s="206"/>
      <c r="H2251" s="209">
        <v>3.83</v>
      </c>
      <c r="I2251" s="210"/>
      <c r="J2251" s="206"/>
      <c r="K2251" s="206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159</v>
      </c>
      <c r="AU2251" s="215" t="s">
        <v>87</v>
      </c>
      <c r="AV2251" s="14" t="s">
        <v>87</v>
      </c>
      <c r="AW2251" s="14" t="s">
        <v>37</v>
      </c>
      <c r="AX2251" s="14" t="s">
        <v>77</v>
      </c>
      <c r="AY2251" s="215" t="s">
        <v>144</v>
      </c>
    </row>
    <row r="2252" spans="2:51" s="14" customFormat="1" ht="11.25">
      <c r="B2252" s="205"/>
      <c r="C2252" s="206"/>
      <c r="D2252" s="196" t="s">
        <v>159</v>
      </c>
      <c r="E2252" s="207" t="s">
        <v>19</v>
      </c>
      <c r="F2252" s="208" t="s">
        <v>1055</v>
      </c>
      <c r="G2252" s="206"/>
      <c r="H2252" s="209">
        <v>7.19</v>
      </c>
      <c r="I2252" s="210"/>
      <c r="J2252" s="206"/>
      <c r="K2252" s="206"/>
      <c r="L2252" s="211"/>
      <c r="M2252" s="212"/>
      <c r="N2252" s="213"/>
      <c r="O2252" s="213"/>
      <c r="P2252" s="213"/>
      <c r="Q2252" s="213"/>
      <c r="R2252" s="213"/>
      <c r="S2252" s="213"/>
      <c r="T2252" s="214"/>
      <c r="AT2252" s="215" t="s">
        <v>159</v>
      </c>
      <c r="AU2252" s="215" t="s">
        <v>87</v>
      </c>
      <c r="AV2252" s="14" t="s">
        <v>87</v>
      </c>
      <c r="AW2252" s="14" t="s">
        <v>37</v>
      </c>
      <c r="AX2252" s="14" t="s">
        <v>77</v>
      </c>
      <c r="AY2252" s="215" t="s">
        <v>144</v>
      </c>
    </row>
    <row r="2253" spans="2:51" s="14" customFormat="1" ht="11.25">
      <c r="B2253" s="205"/>
      <c r="C2253" s="206"/>
      <c r="D2253" s="196" t="s">
        <v>159</v>
      </c>
      <c r="E2253" s="207" t="s">
        <v>19</v>
      </c>
      <c r="F2253" s="208" t="s">
        <v>972</v>
      </c>
      <c r="G2253" s="206"/>
      <c r="H2253" s="209">
        <v>4.63</v>
      </c>
      <c r="I2253" s="210"/>
      <c r="J2253" s="206"/>
      <c r="K2253" s="206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159</v>
      </c>
      <c r="AU2253" s="215" t="s">
        <v>87</v>
      </c>
      <c r="AV2253" s="14" t="s">
        <v>87</v>
      </c>
      <c r="AW2253" s="14" t="s">
        <v>37</v>
      </c>
      <c r="AX2253" s="14" t="s">
        <v>77</v>
      </c>
      <c r="AY2253" s="215" t="s">
        <v>144</v>
      </c>
    </row>
    <row r="2254" spans="2:51" s="14" customFormat="1" ht="11.25">
      <c r="B2254" s="205"/>
      <c r="C2254" s="206"/>
      <c r="D2254" s="196" t="s">
        <v>159</v>
      </c>
      <c r="E2254" s="207" t="s">
        <v>19</v>
      </c>
      <c r="F2254" s="208" t="s">
        <v>1056</v>
      </c>
      <c r="G2254" s="206"/>
      <c r="H2254" s="209">
        <v>7.43</v>
      </c>
      <c r="I2254" s="210"/>
      <c r="J2254" s="206"/>
      <c r="K2254" s="206"/>
      <c r="L2254" s="211"/>
      <c r="M2254" s="212"/>
      <c r="N2254" s="213"/>
      <c r="O2254" s="213"/>
      <c r="P2254" s="213"/>
      <c r="Q2254" s="213"/>
      <c r="R2254" s="213"/>
      <c r="S2254" s="213"/>
      <c r="T2254" s="214"/>
      <c r="AT2254" s="215" t="s">
        <v>159</v>
      </c>
      <c r="AU2254" s="215" t="s">
        <v>87</v>
      </c>
      <c r="AV2254" s="14" t="s">
        <v>87</v>
      </c>
      <c r="AW2254" s="14" t="s">
        <v>37</v>
      </c>
      <c r="AX2254" s="14" t="s">
        <v>77</v>
      </c>
      <c r="AY2254" s="215" t="s">
        <v>144</v>
      </c>
    </row>
    <row r="2255" spans="2:51" s="14" customFormat="1" ht="11.25">
      <c r="B2255" s="205"/>
      <c r="C2255" s="206"/>
      <c r="D2255" s="196" t="s">
        <v>159</v>
      </c>
      <c r="E2255" s="207" t="s">
        <v>19</v>
      </c>
      <c r="F2255" s="208" t="s">
        <v>973</v>
      </c>
      <c r="G2255" s="206"/>
      <c r="H2255" s="209">
        <v>5.42</v>
      </c>
      <c r="I2255" s="210"/>
      <c r="J2255" s="206"/>
      <c r="K2255" s="206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159</v>
      </c>
      <c r="AU2255" s="215" t="s">
        <v>87</v>
      </c>
      <c r="AV2255" s="14" t="s">
        <v>87</v>
      </c>
      <c r="AW2255" s="14" t="s">
        <v>37</v>
      </c>
      <c r="AX2255" s="14" t="s">
        <v>77</v>
      </c>
      <c r="AY2255" s="215" t="s">
        <v>144</v>
      </c>
    </row>
    <row r="2256" spans="2:51" s="14" customFormat="1" ht="11.25">
      <c r="B2256" s="205"/>
      <c r="C2256" s="206"/>
      <c r="D2256" s="196" t="s">
        <v>159</v>
      </c>
      <c r="E2256" s="207" t="s">
        <v>19</v>
      </c>
      <c r="F2256" s="208" t="s">
        <v>1057</v>
      </c>
      <c r="G2256" s="206"/>
      <c r="H2256" s="209">
        <v>6.52</v>
      </c>
      <c r="I2256" s="210"/>
      <c r="J2256" s="206"/>
      <c r="K2256" s="206"/>
      <c r="L2256" s="211"/>
      <c r="M2256" s="212"/>
      <c r="N2256" s="213"/>
      <c r="O2256" s="213"/>
      <c r="P2256" s="213"/>
      <c r="Q2256" s="213"/>
      <c r="R2256" s="213"/>
      <c r="S2256" s="213"/>
      <c r="T2256" s="214"/>
      <c r="AT2256" s="215" t="s">
        <v>159</v>
      </c>
      <c r="AU2256" s="215" t="s">
        <v>87</v>
      </c>
      <c r="AV2256" s="14" t="s">
        <v>87</v>
      </c>
      <c r="AW2256" s="14" t="s">
        <v>37</v>
      </c>
      <c r="AX2256" s="14" t="s">
        <v>77</v>
      </c>
      <c r="AY2256" s="215" t="s">
        <v>144</v>
      </c>
    </row>
    <row r="2257" spans="2:51" s="14" customFormat="1" ht="11.25">
      <c r="B2257" s="205"/>
      <c r="C2257" s="206"/>
      <c r="D2257" s="196" t="s">
        <v>159</v>
      </c>
      <c r="E2257" s="207" t="s">
        <v>19</v>
      </c>
      <c r="F2257" s="208" t="s">
        <v>974</v>
      </c>
      <c r="G2257" s="206"/>
      <c r="H2257" s="209">
        <v>6.46</v>
      </c>
      <c r="I2257" s="210"/>
      <c r="J2257" s="206"/>
      <c r="K2257" s="206"/>
      <c r="L2257" s="211"/>
      <c r="M2257" s="212"/>
      <c r="N2257" s="213"/>
      <c r="O2257" s="213"/>
      <c r="P2257" s="213"/>
      <c r="Q2257" s="213"/>
      <c r="R2257" s="213"/>
      <c r="S2257" s="213"/>
      <c r="T2257" s="214"/>
      <c r="AT2257" s="215" t="s">
        <v>159</v>
      </c>
      <c r="AU2257" s="215" t="s">
        <v>87</v>
      </c>
      <c r="AV2257" s="14" t="s">
        <v>87</v>
      </c>
      <c r="AW2257" s="14" t="s">
        <v>37</v>
      </c>
      <c r="AX2257" s="14" t="s">
        <v>77</v>
      </c>
      <c r="AY2257" s="215" t="s">
        <v>144</v>
      </c>
    </row>
    <row r="2258" spans="2:51" s="14" customFormat="1" ht="11.25">
      <c r="B2258" s="205"/>
      <c r="C2258" s="206"/>
      <c r="D2258" s="196" t="s">
        <v>159</v>
      </c>
      <c r="E2258" s="207" t="s">
        <v>19</v>
      </c>
      <c r="F2258" s="208" t="s">
        <v>1058</v>
      </c>
      <c r="G2258" s="206"/>
      <c r="H2258" s="209">
        <v>7.73</v>
      </c>
      <c r="I2258" s="210"/>
      <c r="J2258" s="206"/>
      <c r="K2258" s="206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159</v>
      </c>
      <c r="AU2258" s="215" t="s">
        <v>87</v>
      </c>
      <c r="AV2258" s="14" t="s">
        <v>87</v>
      </c>
      <c r="AW2258" s="14" t="s">
        <v>37</v>
      </c>
      <c r="AX2258" s="14" t="s">
        <v>77</v>
      </c>
      <c r="AY2258" s="215" t="s">
        <v>144</v>
      </c>
    </row>
    <row r="2259" spans="2:51" s="14" customFormat="1" ht="11.25">
      <c r="B2259" s="205"/>
      <c r="C2259" s="206"/>
      <c r="D2259" s="196" t="s">
        <v>159</v>
      </c>
      <c r="E2259" s="207" t="s">
        <v>19</v>
      </c>
      <c r="F2259" s="208" t="s">
        <v>975</v>
      </c>
      <c r="G2259" s="206"/>
      <c r="H2259" s="209">
        <v>5.59</v>
      </c>
      <c r="I2259" s="210"/>
      <c r="J2259" s="206"/>
      <c r="K2259" s="206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159</v>
      </c>
      <c r="AU2259" s="215" t="s">
        <v>87</v>
      </c>
      <c r="AV2259" s="14" t="s">
        <v>87</v>
      </c>
      <c r="AW2259" s="14" t="s">
        <v>37</v>
      </c>
      <c r="AX2259" s="14" t="s">
        <v>77</v>
      </c>
      <c r="AY2259" s="215" t="s">
        <v>144</v>
      </c>
    </row>
    <row r="2260" spans="2:51" s="14" customFormat="1" ht="11.25">
      <c r="B2260" s="205"/>
      <c r="C2260" s="206"/>
      <c r="D2260" s="196" t="s">
        <v>159</v>
      </c>
      <c r="E2260" s="207" t="s">
        <v>19</v>
      </c>
      <c r="F2260" s="208" t="s">
        <v>1059</v>
      </c>
      <c r="G2260" s="206"/>
      <c r="H2260" s="209">
        <v>7.13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159</v>
      </c>
      <c r="AU2260" s="215" t="s">
        <v>87</v>
      </c>
      <c r="AV2260" s="14" t="s">
        <v>87</v>
      </c>
      <c r="AW2260" s="14" t="s">
        <v>37</v>
      </c>
      <c r="AX2260" s="14" t="s">
        <v>77</v>
      </c>
      <c r="AY2260" s="215" t="s">
        <v>144</v>
      </c>
    </row>
    <row r="2261" spans="2:51" s="14" customFormat="1" ht="11.25">
      <c r="B2261" s="205"/>
      <c r="C2261" s="206"/>
      <c r="D2261" s="196" t="s">
        <v>159</v>
      </c>
      <c r="E2261" s="207" t="s">
        <v>19</v>
      </c>
      <c r="F2261" s="208" t="s">
        <v>976</v>
      </c>
      <c r="G2261" s="206"/>
      <c r="H2261" s="209">
        <v>5.57</v>
      </c>
      <c r="I2261" s="210"/>
      <c r="J2261" s="206"/>
      <c r="K2261" s="206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159</v>
      </c>
      <c r="AU2261" s="215" t="s">
        <v>87</v>
      </c>
      <c r="AV2261" s="14" t="s">
        <v>87</v>
      </c>
      <c r="AW2261" s="14" t="s">
        <v>37</v>
      </c>
      <c r="AX2261" s="14" t="s">
        <v>77</v>
      </c>
      <c r="AY2261" s="215" t="s">
        <v>144</v>
      </c>
    </row>
    <row r="2262" spans="2:51" s="14" customFormat="1" ht="11.25">
      <c r="B2262" s="205"/>
      <c r="C2262" s="206"/>
      <c r="D2262" s="196" t="s">
        <v>159</v>
      </c>
      <c r="E2262" s="207" t="s">
        <v>19</v>
      </c>
      <c r="F2262" s="208" t="s">
        <v>1060</v>
      </c>
      <c r="G2262" s="206"/>
      <c r="H2262" s="209">
        <v>7.13</v>
      </c>
      <c r="I2262" s="210"/>
      <c r="J2262" s="206"/>
      <c r="K2262" s="206"/>
      <c r="L2262" s="211"/>
      <c r="M2262" s="212"/>
      <c r="N2262" s="213"/>
      <c r="O2262" s="213"/>
      <c r="P2262" s="213"/>
      <c r="Q2262" s="213"/>
      <c r="R2262" s="213"/>
      <c r="S2262" s="213"/>
      <c r="T2262" s="214"/>
      <c r="AT2262" s="215" t="s">
        <v>159</v>
      </c>
      <c r="AU2262" s="215" t="s">
        <v>87</v>
      </c>
      <c r="AV2262" s="14" t="s">
        <v>87</v>
      </c>
      <c r="AW2262" s="14" t="s">
        <v>37</v>
      </c>
      <c r="AX2262" s="14" t="s">
        <v>77</v>
      </c>
      <c r="AY2262" s="215" t="s">
        <v>144</v>
      </c>
    </row>
    <row r="2263" spans="2:51" s="14" customFormat="1" ht="11.25">
      <c r="B2263" s="205"/>
      <c r="C2263" s="206"/>
      <c r="D2263" s="196" t="s">
        <v>159</v>
      </c>
      <c r="E2263" s="207" t="s">
        <v>19</v>
      </c>
      <c r="F2263" s="208" t="s">
        <v>977</v>
      </c>
      <c r="G2263" s="206"/>
      <c r="H2263" s="209">
        <v>6.46</v>
      </c>
      <c r="I2263" s="210"/>
      <c r="J2263" s="206"/>
      <c r="K2263" s="206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159</v>
      </c>
      <c r="AU2263" s="215" t="s">
        <v>87</v>
      </c>
      <c r="AV2263" s="14" t="s">
        <v>87</v>
      </c>
      <c r="AW2263" s="14" t="s">
        <v>37</v>
      </c>
      <c r="AX2263" s="14" t="s">
        <v>77</v>
      </c>
      <c r="AY2263" s="215" t="s">
        <v>144</v>
      </c>
    </row>
    <row r="2264" spans="2:51" s="14" customFormat="1" ht="11.25">
      <c r="B2264" s="205"/>
      <c r="C2264" s="206"/>
      <c r="D2264" s="196" t="s">
        <v>159</v>
      </c>
      <c r="E2264" s="207" t="s">
        <v>19</v>
      </c>
      <c r="F2264" s="208" t="s">
        <v>1061</v>
      </c>
      <c r="G2264" s="206"/>
      <c r="H2264" s="209">
        <v>7.13</v>
      </c>
      <c r="I2264" s="210"/>
      <c r="J2264" s="206"/>
      <c r="K2264" s="206"/>
      <c r="L2264" s="211"/>
      <c r="M2264" s="212"/>
      <c r="N2264" s="213"/>
      <c r="O2264" s="213"/>
      <c r="P2264" s="213"/>
      <c r="Q2264" s="213"/>
      <c r="R2264" s="213"/>
      <c r="S2264" s="213"/>
      <c r="T2264" s="214"/>
      <c r="AT2264" s="215" t="s">
        <v>159</v>
      </c>
      <c r="AU2264" s="215" t="s">
        <v>87</v>
      </c>
      <c r="AV2264" s="14" t="s">
        <v>87</v>
      </c>
      <c r="AW2264" s="14" t="s">
        <v>37</v>
      </c>
      <c r="AX2264" s="14" t="s">
        <v>77</v>
      </c>
      <c r="AY2264" s="215" t="s">
        <v>144</v>
      </c>
    </row>
    <row r="2265" spans="2:51" s="14" customFormat="1" ht="11.25">
      <c r="B2265" s="205"/>
      <c r="C2265" s="206"/>
      <c r="D2265" s="196" t="s">
        <v>159</v>
      </c>
      <c r="E2265" s="207" t="s">
        <v>19</v>
      </c>
      <c r="F2265" s="208" t="s">
        <v>978</v>
      </c>
      <c r="G2265" s="206"/>
      <c r="H2265" s="209">
        <v>5.43</v>
      </c>
      <c r="I2265" s="210"/>
      <c r="J2265" s="206"/>
      <c r="K2265" s="206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159</v>
      </c>
      <c r="AU2265" s="215" t="s">
        <v>87</v>
      </c>
      <c r="AV2265" s="14" t="s">
        <v>87</v>
      </c>
      <c r="AW2265" s="14" t="s">
        <v>37</v>
      </c>
      <c r="AX2265" s="14" t="s">
        <v>77</v>
      </c>
      <c r="AY2265" s="215" t="s">
        <v>144</v>
      </c>
    </row>
    <row r="2266" spans="2:51" s="14" customFormat="1" ht="11.25">
      <c r="B2266" s="205"/>
      <c r="C2266" s="206"/>
      <c r="D2266" s="196" t="s">
        <v>159</v>
      </c>
      <c r="E2266" s="207" t="s">
        <v>19</v>
      </c>
      <c r="F2266" s="208" t="s">
        <v>1062</v>
      </c>
      <c r="G2266" s="206"/>
      <c r="H2266" s="209">
        <v>6.12</v>
      </c>
      <c r="I2266" s="210"/>
      <c r="J2266" s="206"/>
      <c r="K2266" s="206"/>
      <c r="L2266" s="211"/>
      <c r="M2266" s="212"/>
      <c r="N2266" s="213"/>
      <c r="O2266" s="213"/>
      <c r="P2266" s="213"/>
      <c r="Q2266" s="213"/>
      <c r="R2266" s="213"/>
      <c r="S2266" s="213"/>
      <c r="T2266" s="214"/>
      <c r="AT2266" s="215" t="s">
        <v>159</v>
      </c>
      <c r="AU2266" s="215" t="s">
        <v>87</v>
      </c>
      <c r="AV2266" s="14" t="s">
        <v>87</v>
      </c>
      <c r="AW2266" s="14" t="s">
        <v>37</v>
      </c>
      <c r="AX2266" s="14" t="s">
        <v>77</v>
      </c>
      <c r="AY2266" s="215" t="s">
        <v>144</v>
      </c>
    </row>
    <row r="2267" spans="2:51" s="14" customFormat="1" ht="11.25">
      <c r="B2267" s="205"/>
      <c r="C2267" s="206"/>
      <c r="D2267" s="196" t="s">
        <v>159</v>
      </c>
      <c r="E2267" s="207" t="s">
        <v>19</v>
      </c>
      <c r="F2267" s="208" t="s">
        <v>979</v>
      </c>
      <c r="G2267" s="206"/>
      <c r="H2267" s="209">
        <v>5.12</v>
      </c>
      <c r="I2267" s="210"/>
      <c r="J2267" s="206"/>
      <c r="K2267" s="206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159</v>
      </c>
      <c r="AU2267" s="215" t="s">
        <v>87</v>
      </c>
      <c r="AV2267" s="14" t="s">
        <v>87</v>
      </c>
      <c r="AW2267" s="14" t="s">
        <v>37</v>
      </c>
      <c r="AX2267" s="14" t="s">
        <v>77</v>
      </c>
      <c r="AY2267" s="215" t="s">
        <v>144</v>
      </c>
    </row>
    <row r="2268" spans="2:51" s="14" customFormat="1" ht="11.25">
      <c r="B2268" s="205"/>
      <c r="C2268" s="206"/>
      <c r="D2268" s="196" t="s">
        <v>159</v>
      </c>
      <c r="E2268" s="207" t="s">
        <v>19</v>
      </c>
      <c r="F2268" s="208" t="s">
        <v>1063</v>
      </c>
      <c r="G2268" s="206"/>
      <c r="H2268" s="209">
        <v>8.41</v>
      </c>
      <c r="I2268" s="210"/>
      <c r="J2268" s="206"/>
      <c r="K2268" s="206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159</v>
      </c>
      <c r="AU2268" s="215" t="s">
        <v>87</v>
      </c>
      <c r="AV2268" s="14" t="s">
        <v>87</v>
      </c>
      <c r="AW2268" s="14" t="s">
        <v>37</v>
      </c>
      <c r="AX2268" s="14" t="s">
        <v>77</v>
      </c>
      <c r="AY2268" s="215" t="s">
        <v>144</v>
      </c>
    </row>
    <row r="2269" spans="2:51" s="14" customFormat="1" ht="11.25">
      <c r="B2269" s="205"/>
      <c r="C2269" s="206"/>
      <c r="D2269" s="196" t="s">
        <v>159</v>
      </c>
      <c r="E2269" s="207" t="s">
        <v>19</v>
      </c>
      <c r="F2269" s="208" t="s">
        <v>980</v>
      </c>
      <c r="G2269" s="206"/>
      <c r="H2269" s="209">
        <v>4.95</v>
      </c>
      <c r="I2269" s="210"/>
      <c r="J2269" s="206"/>
      <c r="K2269" s="206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159</v>
      </c>
      <c r="AU2269" s="215" t="s">
        <v>87</v>
      </c>
      <c r="AV2269" s="14" t="s">
        <v>87</v>
      </c>
      <c r="AW2269" s="14" t="s">
        <v>37</v>
      </c>
      <c r="AX2269" s="14" t="s">
        <v>77</v>
      </c>
      <c r="AY2269" s="215" t="s">
        <v>144</v>
      </c>
    </row>
    <row r="2270" spans="2:51" s="14" customFormat="1" ht="11.25">
      <c r="B2270" s="205"/>
      <c r="C2270" s="206"/>
      <c r="D2270" s="196" t="s">
        <v>159</v>
      </c>
      <c r="E2270" s="207" t="s">
        <v>19</v>
      </c>
      <c r="F2270" s="208" t="s">
        <v>1064</v>
      </c>
      <c r="G2270" s="206"/>
      <c r="H2270" s="209">
        <v>6.78</v>
      </c>
      <c r="I2270" s="210"/>
      <c r="J2270" s="206"/>
      <c r="K2270" s="206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159</v>
      </c>
      <c r="AU2270" s="215" t="s">
        <v>87</v>
      </c>
      <c r="AV2270" s="14" t="s">
        <v>87</v>
      </c>
      <c r="AW2270" s="14" t="s">
        <v>37</v>
      </c>
      <c r="AX2270" s="14" t="s">
        <v>77</v>
      </c>
      <c r="AY2270" s="215" t="s">
        <v>144</v>
      </c>
    </row>
    <row r="2271" spans="2:51" s="15" customFormat="1" ht="11.25">
      <c r="B2271" s="216"/>
      <c r="C2271" s="217"/>
      <c r="D2271" s="196" t="s">
        <v>159</v>
      </c>
      <c r="E2271" s="218" t="s">
        <v>19</v>
      </c>
      <c r="F2271" s="219" t="s">
        <v>165</v>
      </c>
      <c r="G2271" s="217"/>
      <c r="H2271" s="220">
        <v>125.02999999999999</v>
      </c>
      <c r="I2271" s="221"/>
      <c r="J2271" s="217"/>
      <c r="K2271" s="217"/>
      <c r="L2271" s="222"/>
      <c r="M2271" s="223"/>
      <c r="N2271" s="224"/>
      <c r="O2271" s="224"/>
      <c r="P2271" s="224"/>
      <c r="Q2271" s="224"/>
      <c r="R2271" s="224"/>
      <c r="S2271" s="224"/>
      <c r="T2271" s="225"/>
      <c r="AT2271" s="226" t="s">
        <v>159</v>
      </c>
      <c r="AU2271" s="226" t="s">
        <v>87</v>
      </c>
      <c r="AV2271" s="15" t="s">
        <v>155</v>
      </c>
      <c r="AW2271" s="15" t="s">
        <v>37</v>
      </c>
      <c r="AX2271" s="15" t="s">
        <v>77</v>
      </c>
      <c r="AY2271" s="226" t="s">
        <v>144</v>
      </c>
    </row>
    <row r="2272" spans="2:51" s="13" customFormat="1" ht="11.25">
      <c r="B2272" s="194"/>
      <c r="C2272" s="195"/>
      <c r="D2272" s="196" t="s">
        <v>159</v>
      </c>
      <c r="E2272" s="197" t="s">
        <v>19</v>
      </c>
      <c r="F2272" s="198" t="s">
        <v>208</v>
      </c>
      <c r="G2272" s="195"/>
      <c r="H2272" s="197" t="s">
        <v>19</v>
      </c>
      <c r="I2272" s="199"/>
      <c r="J2272" s="195"/>
      <c r="K2272" s="195"/>
      <c r="L2272" s="200"/>
      <c r="M2272" s="201"/>
      <c r="N2272" s="202"/>
      <c r="O2272" s="202"/>
      <c r="P2272" s="202"/>
      <c r="Q2272" s="202"/>
      <c r="R2272" s="202"/>
      <c r="S2272" s="202"/>
      <c r="T2272" s="203"/>
      <c r="AT2272" s="204" t="s">
        <v>159</v>
      </c>
      <c r="AU2272" s="204" t="s">
        <v>87</v>
      </c>
      <c r="AV2272" s="13" t="s">
        <v>85</v>
      </c>
      <c r="AW2272" s="13" t="s">
        <v>37</v>
      </c>
      <c r="AX2272" s="13" t="s">
        <v>77</v>
      </c>
      <c r="AY2272" s="204" t="s">
        <v>144</v>
      </c>
    </row>
    <row r="2273" spans="2:51" s="14" customFormat="1" ht="11.25">
      <c r="B2273" s="205"/>
      <c r="C2273" s="206"/>
      <c r="D2273" s="196" t="s">
        <v>159</v>
      </c>
      <c r="E2273" s="207" t="s">
        <v>19</v>
      </c>
      <c r="F2273" s="208" t="s">
        <v>981</v>
      </c>
      <c r="G2273" s="206"/>
      <c r="H2273" s="209">
        <v>3.83</v>
      </c>
      <c r="I2273" s="210"/>
      <c r="J2273" s="206"/>
      <c r="K2273" s="206"/>
      <c r="L2273" s="211"/>
      <c r="M2273" s="212"/>
      <c r="N2273" s="213"/>
      <c r="O2273" s="213"/>
      <c r="P2273" s="213"/>
      <c r="Q2273" s="213"/>
      <c r="R2273" s="213"/>
      <c r="S2273" s="213"/>
      <c r="T2273" s="214"/>
      <c r="AT2273" s="215" t="s">
        <v>159</v>
      </c>
      <c r="AU2273" s="215" t="s">
        <v>87</v>
      </c>
      <c r="AV2273" s="14" t="s">
        <v>87</v>
      </c>
      <c r="AW2273" s="14" t="s">
        <v>37</v>
      </c>
      <c r="AX2273" s="14" t="s">
        <v>77</v>
      </c>
      <c r="AY2273" s="215" t="s">
        <v>144</v>
      </c>
    </row>
    <row r="2274" spans="2:51" s="14" customFormat="1" ht="11.25">
      <c r="B2274" s="205"/>
      <c r="C2274" s="206"/>
      <c r="D2274" s="196" t="s">
        <v>159</v>
      </c>
      <c r="E2274" s="207" t="s">
        <v>19</v>
      </c>
      <c r="F2274" s="208" t="s">
        <v>1065</v>
      </c>
      <c r="G2274" s="206"/>
      <c r="H2274" s="209">
        <v>7.19</v>
      </c>
      <c r="I2274" s="210"/>
      <c r="J2274" s="206"/>
      <c r="K2274" s="206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159</v>
      </c>
      <c r="AU2274" s="215" t="s">
        <v>87</v>
      </c>
      <c r="AV2274" s="14" t="s">
        <v>87</v>
      </c>
      <c r="AW2274" s="14" t="s">
        <v>37</v>
      </c>
      <c r="AX2274" s="14" t="s">
        <v>77</v>
      </c>
      <c r="AY2274" s="215" t="s">
        <v>144</v>
      </c>
    </row>
    <row r="2275" spans="2:51" s="14" customFormat="1" ht="11.25">
      <c r="B2275" s="205"/>
      <c r="C2275" s="206"/>
      <c r="D2275" s="196" t="s">
        <v>159</v>
      </c>
      <c r="E2275" s="207" t="s">
        <v>19</v>
      </c>
      <c r="F2275" s="208" t="s">
        <v>982</v>
      </c>
      <c r="G2275" s="206"/>
      <c r="H2275" s="209">
        <v>4.63</v>
      </c>
      <c r="I2275" s="210"/>
      <c r="J2275" s="206"/>
      <c r="K2275" s="206"/>
      <c r="L2275" s="211"/>
      <c r="M2275" s="212"/>
      <c r="N2275" s="213"/>
      <c r="O2275" s="213"/>
      <c r="P2275" s="213"/>
      <c r="Q2275" s="213"/>
      <c r="R2275" s="213"/>
      <c r="S2275" s="213"/>
      <c r="T2275" s="214"/>
      <c r="AT2275" s="215" t="s">
        <v>159</v>
      </c>
      <c r="AU2275" s="215" t="s">
        <v>87</v>
      </c>
      <c r="AV2275" s="14" t="s">
        <v>87</v>
      </c>
      <c r="AW2275" s="14" t="s">
        <v>37</v>
      </c>
      <c r="AX2275" s="14" t="s">
        <v>77</v>
      </c>
      <c r="AY2275" s="215" t="s">
        <v>144</v>
      </c>
    </row>
    <row r="2276" spans="2:51" s="14" customFormat="1" ht="11.25">
      <c r="B2276" s="205"/>
      <c r="C2276" s="206"/>
      <c r="D2276" s="196" t="s">
        <v>159</v>
      </c>
      <c r="E2276" s="207" t="s">
        <v>19</v>
      </c>
      <c r="F2276" s="208" t="s">
        <v>1066</v>
      </c>
      <c r="G2276" s="206"/>
      <c r="H2276" s="209">
        <v>7.43</v>
      </c>
      <c r="I2276" s="210"/>
      <c r="J2276" s="206"/>
      <c r="K2276" s="206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159</v>
      </c>
      <c r="AU2276" s="215" t="s">
        <v>87</v>
      </c>
      <c r="AV2276" s="14" t="s">
        <v>87</v>
      </c>
      <c r="AW2276" s="14" t="s">
        <v>37</v>
      </c>
      <c r="AX2276" s="14" t="s">
        <v>77</v>
      </c>
      <c r="AY2276" s="215" t="s">
        <v>144</v>
      </c>
    </row>
    <row r="2277" spans="2:51" s="14" customFormat="1" ht="11.25">
      <c r="B2277" s="205"/>
      <c r="C2277" s="206"/>
      <c r="D2277" s="196" t="s">
        <v>159</v>
      </c>
      <c r="E2277" s="207" t="s">
        <v>19</v>
      </c>
      <c r="F2277" s="208" t="s">
        <v>983</v>
      </c>
      <c r="G2277" s="206"/>
      <c r="H2277" s="209">
        <v>5.42</v>
      </c>
      <c r="I2277" s="210"/>
      <c r="J2277" s="206"/>
      <c r="K2277" s="206"/>
      <c r="L2277" s="211"/>
      <c r="M2277" s="212"/>
      <c r="N2277" s="213"/>
      <c r="O2277" s="213"/>
      <c r="P2277" s="213"/>
      <c r="Q2277" s="213"/>
      <c r="R2277" s="213"/>
      <c r="S2277" s="213"/>
      <c r="T2277" s="214"/>
      <c r="AT2277" s="215" t="s">
        <v>159</v>
      </c>
      <c r="AU2277" s="215" t="s">
        <v>87</v>
      </c>
      <c r="AV2277" s="14" t="s">
        <v>87</v>
      </c>
      <c r="AW2277" s="14" t="s">
        <v>37</v>
      </c>
      <c r="AX2277" s="14" t="s">
        <v>77</v>
      </c>
      <c r="AY2277" s="215" t="s">
        <v>144</v>
      </c>
    </row>
    <row r="2278" spans="2:51" s="14" customFormat="1" ht="11.25">
      <c r="B2278" s="205"/>
      <c r="C2278" s="206"/>
      <c r="D2278" s="196" t="s">
        <v>159</v>
      </c>
      <c r="E2278" s="207" t="s">
        <v>19</v>
      </c>
      <c r="F2278" s="208" t="s">
        <v>1067</v>
      </c>
      <c r="G2278" s="206"/>
      <c r="H2278" s="209">
        <v>6.52</v>
      </c>
      <c r="I2278" s="210"/>
      <c r="J2278" s="206"/>
      <c r="K2278" s="206"/>
      <c r="L2278" s="211"/>
      <c r="M2278" s="212"/>
      <c r="N2278" s="213"/>
      <c r="O2278" s="213"/>
      <c r="P2278" s="213"/>
      <c r="Q2278" s="213"/>
      <c r="R2278" s="213"/>
      <c r="S2278" s="213"/>
      <c r="T2278" s="214"/>
      <c r="AT2278" s="215" t="s">
        <v>159</v>
      </c>
      <c r="AU2278" s="215" t="s">
        <v>87</v>
      </c>
      <c r="AV2278" s="14" t="s">
        <v>87</v>
      </c>
      <c r="AW2278" s="14" t="s">
        <v>37</v>
      </c>
      <c r="AX2278" s="14" t="s">
        <v>77</v>
      </c>
      <c r="AY2278" s="215" t="s">
        <v>144</v>
      </c>
    </row>
    <row r="2279" spans="2:51" s="14" customFormat="1" ht="11.25">
      <c r="B2279" s="205"/>
      <c r="C2279" s="206"/>
      <c r="D2279" s="196" t="s">
        <v>159</v>
      </c>
      <c r="E2279" s="207" t="s">
        <v>19</v>
      </c>
      <c r="F2279" s="208" t="s">
        <v>984</v>
      </c>
      <c r="G2279" s="206"/>
      <c r="H2279" s="209">
        <v>6.46</v>
      </c>
      <c r="I2279" s="210"/>
      <c r="J2279" s="206"/>
      <c r="K2279" s="206"/>
      <c r="L2279" s="211"/>
      <c r="M2279" s="212"/>
      <c r="N2279" s="213"/>
      <c r="O2279" s="213"/>
      <c r="P2279" s="213"/>
      <c r="Q2279" s="213"/>
      <c r="R2279" s="213"/>
      <c r="S2279" s="213"/>
      <c r="T2279" s="214"/>
      <c r="AT2279" s="215" t="s">
        <v>159</v>
      </c>
      <c r="AU2279" s="215" t="s">
        <v>87</v>
      </c>
      <c r="AV2279" s="14" t="s">
        <v>87</v>
      </c>
      <c r="AW2279" s="14" t="s">
        <v>37</v>
      </c>
      <c r="AX2279" s="14" t="s">
        <v>77</v>
      </c>
      <c r="AY2279" s="215" t="s">
        <v>144</v>
      </c>
    </row>
    <row r="2280" spans="2:51" s="14" customFormat="1" ht="11.25">
      <c r="B2280" s="205"/>
      <c r="C2280" s="206"/>
      <c r="D2280" s="196" t="s">
        <v>159</v>
      </c>
      <c r="E2280" s="207" t="s">
        <v>19</v>
      </c>
      <c r="F2280" s="208" t="s">
        <v>1068</v>
      </c>
      <c r="G2280" s="206"/>
      <c r="H2280" s="209">
        <v>7.73</v>
      </c>
      <c r="I2280" s="210"/>
      <c r="J2280" s="206"/>
      <c r="K2280" s="206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159</v>
      </c>
      <c r="AU2280" s="215" t="s">
        <v>87</v>
      </c>
      <c r="AV2280" s="14" t="s">
        <v>87</v>
      </c>
      <c r="AW2280" s="14" t="s">
        <v>37</v>
      </c>
      <c r="AX2280" s="14" t="s">
        <v>77</v>
      </c>
      <c r="AY2280" s="215" t="s">
        <v>144</v>
      </c>
    </row>
    <row r="2281" spans="2:51" s="14" customFormat="1" ht="11.25">
      <c r="B2281" s="205"/>
      <c r="C2281" s="206"/>
      <c r="D2281" s="196" t="s">
        <v>159</v>
      </c>
      <c r="E2281" s="207" t="s">
        <v>19</v>
      </c>
      <c r="F2281" s="208" t="s">
        <v>985</v>
      </c>
      <c r="G2281" s="206"/>
      <c r="H2281" s="209">
        <v>5.59</v>
      </c>
      <c r="I2281" s="210"/>
      <c r="J2281" s="206"/>
      <c r="K2281" s="206"/>
      <c r="L2281" s="211"/>
      <c r="M2281" s="212"/>
      <c r="N2281" s="213"/>
      <c r="O2281" s="213"/>
      <c r="P2281" s="213"/>
      <c r="Q2281" s="213"/>
      <c r="R2281" s="213"/>
      <c r="S2281" s="213"/>
      <c r="T2281" s="214"/>
      <c r="AT2281" s="215" t="s">
        <v>159</v>
      </c>
      <c r="AU2281" s="215" t="s">
        <v>87</v>
      </c>
      <c r="AV2281" s="14" t="s">
        <v>87</v>
      </c>
      <c r="AW2281" s="14" t="s">
        <v>37</v>
      </c>
      <c r="AX2281" s="14" t="s">
        <v>77</v>
      </c>
      <c r="AY2281" s="215" t="s">
        <v>144</v>
      </c>
    </row>
    <row r="2282" spans="2:51" s="14" customFormat="1" ht="11.25">
      <c r="B2282" s="205"/>
      <c r="C2282" s="206"/>
      <c r="D2282" s="196" t="s">
        <v>159</v>
      </c>
      <c r="E2282" s="207" t="s">
        <v>19</v>
      </c>
      <c r="F2282" s="208" t="s">
        <v>1069</v>
      </c>
      <c r="G2282" s="206"/>
      <c r="H2282" s="209">
        <v>7.13</v>
      </c>
      <c r="I2282" s="210"/>
      <c r="J2282" s="206"/>
      <c r="K2282" s="206"/>
      <c r="L2282" s="211"/>
      <c r="M2282" s="212"/>
      <c r="N2282" s="213"/>
      <c r="O2282" s="213"/>
      <c r="P2282" s="213"/>
      <c r="Q2282" s="213"/>
      <c r="R2282" s="213"/>
      <c r="S2282" s="213"/>
      <c r="T2282" s="214"/>
      <c r="AT2282" s="215" t="s">
        <v>159</v>
      </c>
      <c r="AU2282" s="215" t="s">
        <v>87</v>
      </c>
      <c r="AV2282" s="14" t="s">
        <v>87</v>
      </c>
      <c r="AW2282" s="14" t="s">
        <v>37</v>
      </c>
      <c r="AX2282" s="14" t="s">
        <v>77</v>
      </c>
      <c r="AY2282" s="215" t="s">
        <v>144</v>
      </c>
    </row>
    <row r="2283" spans="2:51" s="14" customFormat="1" ht="11.25">
      <c r="B2283" s="205"/>
      <c r="C2283" s="206"/>
      <c r="D2283" s="196" t="s">
        <v>159</v>
      </c>
      <c r="E2283" s="207" t="s">
        <v>19</v>
      </c>
      <c r="F2283" s="208" t="s">
        <v>986</v>
      </c>
      <c r="G2283" s="206"/>
      <c r="H2283" s="209">
        <v>5.57</v>
      </c>
      <c r="I2283" s="210"/>
      <c r="J2283" s="206"/>
      <c r="K2283" s="206"/>
      <c r="L2283" s="211"/>
      <c r="M2283" s="212"/>
      <c r="N2283" s="213"/>
      <c r="O2283" s="213"/>
      <c r="P2283" s="213"/>
      <c r="Q2283" s="213"/>
      <c r="R2283" s="213"/>
      <c r="S2283" s="213"/>
      <c r="T2283" s="214"/>
      <c r="AT2283" s="215" t="s">
        <v>159</v>
      </c>
      <c r="AU2283" s="215" t="s">
        <v>87</v>
      </c>
      <c r="AV2283" s="14" t="s">
        <v>87</v>
      </c>
      <c r="AW2283" s="14" t="s">
        <v>37</v>
      </c>
      <c r="AX2283" s="14" t="s">
        <v>77</v>
      </c>
      <c r="AY2283" s="215" t="s">
        <v>144</v>
      </c>
    </row>
    <row r="2284" spans="2:51" s="14" customFormat="1" ht="11.25">
      <c r="B2284" s="205"/>
      <c r="C2284" s="206"/>
      <c r="D2284" s="196" t="s">
        <v>159</v>
      </c>
      <c r="E2284" s="207" t="s">
        <v>19</v>
      </c>
      <c r="F2284" s="208" t="s">
        <v>1070</v>
      </c>
      <c r="G2284" s="206"/>
      <c r="H2284" s="209">
        <v>7.13</v>
      </c>
      <c r="I2284" s="210"/>
      <c r="J2284" s="206"/>
      <c r="K2284" s="206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159</v>
      </c>
      <c r="AU2284" s="215" t="s">
        <v>87</v>
      </c>
      <c r="AV2284" s="14" t="s">
        <v>87</v>
      </c>
      <c r="AW2284" s="14" t="s">
        <v>37</v>
      </c>
      <c r="AX2284" s="14" t="s">
        <v>77</v>
      </c>
      <c r="AY2284" s="215" t="s">
        <v>144</v>
      </c>
    </row>
    <row r="2285" spans="2:51" s="14" customFormat="1" ht="11.25">
      <c r="B2285" s="205"/>
      <c r="C2285" s="206"/>
      <c r="D2285" s="196" t="s">
        <v>159</v>
      </c>
      <c r="E2285" s="207" t="s">
        <v>19</v>
      </c>
      <c r="F2285" s="208" t="s">
        <v>987</v>
      </c>
      <c r="G2285" s="206"/>
      <c r="H2285" s="209">
        <v>6.46</v>
      </c>
      <c r="I2285" s="210"/>
      <c r="J2285" s="206"/>
      <c r="K2285" s="206"/>
      <c r="L2285" s="211"/>
      <c r="M2285" s="212"/>
      <c r="N2285" s="213"/>
      <c r="O2285" s="213"/>
      <c r="P2285" s="213"/>
      <c r="Q2285" s="213"/>
      <c r="R2285" s="213"/>
      <c r="S2285" s="213"/>
      <c r="T2285" s="214"/>
      <c r="AT2285" s="215" t="s">
        <v>159</v>
      </c>
      <c r="AU2285" s="215" t="s">
        <v>87</v>
      </c>
      <c r="AV2285" s="14" t="s">
        <v>87</v>
      </c>
      <c r="AW2285" s="14" t="s">
        <v>37</v>
      </c>
      <c r="AX2285" s="14" t="s">
        <v>77</v>
      </c>
      <c r="AY2285" s="215" t="s">
        <v>144</v>
      </c>
    </row>
    <row r="2286" spans="2:51" s="14" customFormat="1" ht="11.25">
      <c r="B2286" s="205"/>
      <c r="C2286" s="206"/>
      <c r="D2286" s="196" t="s">
        <v>159</v>
      </c>
      <c r="E2286" s="207" t="s">
        <v>19</v>
      </c>
      <c r="F2286" s="208" t="s">
        <v>1071</v>
      </c>
      <c r="G2286" s="206"/>
      <c r="H2286" s="209">
        <v>7.13</v>
      </c>
      <c r="I2286" s="210"/>
      <c r="J2286" s="206"/>
      <c r="K2286" s="206"/>
      <c r="L2286" s="211"/>
      <c r="M2286" s="212"/>
      <c r="N2286" s="213"/>
      <c r="O2286" s="213"/>
      <c r="P2286" s="213"/>
      <c r="Q2286" s="213"/>
      <c r="R2286" s="213"/>
      <c r="S2286" s="213"/>
      <c r="T2286" s="214"/>
      <c r="AT2286" s="215" t="s">
        <v>159</v>
      </c>
      <c r="AU2286" s="215" t="s">
        <v>87</v>
      </c>
      <c r="AV2286" s="14" t="s">
        <v>87</v>
      </c>
      <c r="AW2286" s="14" t="s">
        <v>37</v>
      </c>
      <c r="AX2286" s="14" t="s">
        <v>77</v>
      </c>
      <c r="AY2286" s="215" t="s">
        <v>144</v>
      </c>
    </row>
    <row r="2287" spans="2:51" s="14" customFormat="1" ht="11.25">
      <c r="B2287" s="205"/>
      <c r="C2287" s="206"/>
      <c r="D2287" s="196" t="s">
        <v>159</v>
      </c>
      <c r="E2287" s="207" t="s">
        <v>19</v>
      </c>
      <c r="F2287" s="208" t="s">
        <v>988</v>
      </c>
      <c r="G2287" s="206"/>
      <c r="H2287" s="209">
        <v>5.43</v>
      </c>
      <c r="I2287" s="210"/>
      <c r="J2287" s="206"/>
      <c r="K2287" s="206"/>
      <c r="L2287" s="211"/>
      <c r="M2287" s="212"/>
      <c r="N2287" s="213"/>
      <c r="O2287" s="213"/>
      <c r="P2287" s="213"/>
      <c r="Q2287" s="213"/>
      <c r="R2287" s="213"/>
      <c r="S2287" s="213"/>
      <c r="T2287" s="214"/>
      <c r="AT2287" s="215" t="s">
        <v>159</v>
      </c>
      <c r="AU2287" s="215" t="s">
        <v>87</v>
      </c>
      <c r="AV2287" s="14" t="s">
        <v>87</v>
      </c>
      <c r="AW2287" s="14" t="s">
        <v>37</v>
      </c>
      <c r="AX2287" s="14" t="s">
        <v>77</v>
      </c>
      <c r="AY2287" s="215" t="s">
        <v>144</v>
      </c>
    </row>
    <row r="2288" spans="2:51" s="14" customFormat="1" ht="11.25">
      <c r="B2288" s="205"/>
      <c r="C2288" s="206"/>
      <c r="D2288" s="196" t="s">
        <v>159</v>
      </c>
      <c r="E2288" s="207" t="s">
        <v>19</v>
      </c>
      <c r="F2288" s="208" t="s">
        <v>1072</v>
      </c>
      <c r="G2288" s="206"/>
      <c r="H2288" s="209">
        <v>6.12</v>
      </c>
      <c r="I2288" s="210"/>
      <c r="J2288" s="206"/>
      <c r="K2288" s="206"/>
      <c r="L2288" s="211"/>
      <c r="M2288" s="212"/>
      <c r="N2288" s="213"/>
      <c r="O2288" s="213"/>
      <c r="P2288" s="213"/>
      <c r="Q2288" s="213"/>
      <c r="R2288" s="213"/>
      <c r="S2288" s="213"/>
      <c r="T2288" s="214"/>
      <c r="AT2288" s="215" t="s">
        <v>159</v>
      </c>
      <c r="AU2288" s="215" t="s">
        <v>87</v>
      </c>
      <c r="AV2288" s="14" t="s">
        <v>87</v>
      </c>
      <c r="AW2288" s="14" t="s">
        <v>37</v>
      </c>
      <c r="AX2288" s="14" t="s">
        <v>77</v>
      </c>
      <c r="AY2288" s="215" t="s">
        <v>144</v>
      </c>
    </row>
    <row r="2289" spans="2:51" s="14" customFormat="1" ht="11.25">
      <c r="B2289" s="205"/>
      <c r="C2289" s="206"/>
      <c r="D2289" s="196" t="s">
        <v>159</v>
      </c>
      <c r="E2289" s="207" t="s">
        <v>19</v>
      </c>
      <c r="F2289" s="208" t="s">
        <v>989</v>
      </c>
      <c r="G2289" s="206"/>
      <c r="H2289" s="209">
        <v>5.12</v>
      </c>
      <c r="I2289" s="210"/>
      <c r="J2289" s="206"/>
      <c r="K2289" s="206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159</v>
      </c>
      <c r="AU2289" s="215" t="s">
        <v>87</v>
      </c>
      <c r="AV2289" s="14" t="s">
        <v>87</v>
      </c>
      <c r="AW2289" s="14" t="s">
        <v>37</v>
      </c>
      <c r="AX2289" s="14" t="s">
        <v>77</v>
      </c>
      <c r="AY2289" s="215" t="s">
        <v>144</v>
      </c>
    </row>
    <row r="2290" spans="2:51" s="14" customFormat="1" ht="11.25">
      <c r="B2290" s="205"/>
      <c r="C2290" s="206"/>
      <c r="D2290" s="196" t="s">
        <v>159</v>
      </c>
      <c r="E2290" s="207" t="s">
        <v>19</v>
      </c>
      <c r="F2290" s="208" t="s">
        <v>1073</v>
      </c>
      <c r="G2290" s="206"/>
      <c r="H2290" s="209">
        <v>8.41</v>
      </c>
      <c r="I2290" s="210"/>
      <c r="J2290" s="206"/>
      <c r="K2290" s="206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159</v>
      </c>
      <c r="AU2290" s="215" t="s">
        <v>87</v>
      </c>
      <c r="AV2290" s="14" t="s">
        <v>87</v>
      </c>
      <c r="AW2290" s="14" t="s">
        <v>37</v>
      </c>
      <c r="AX2290" s="14" t="s">
        <v>77</v>
      </c>
      <c r="AY2290" s="215" t="s">
        <v>144</v>
      </c>
    </row>
    <row r="2291" spans="2:51" s="14" customFormat="1" ht="11.25">
      <c r="B2291" s="205"/>
      <c r="C2291" s="206"/>
      <c r="D2291" s="196" t="s">
        <v>159</v>
      </c>
      <c r="E2291" s="207" t="s">
        <v>19</v>
      </c>
      <c r="F2291" s="208" t="s">
        <v>990</v>
      </c>
      <c r="G2291" s="206"/>
      <c r="H2291" s="209">
        <v>4.95</v>
      </c>
      <c r="I2291" s="210"/>
      <c r="J2291" s="206"/>
      <c r="K2291" s="206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159</v>
      </c>
      <c r="AU2291" s="215" t="s">
        <v>87</v>
      </c>
      <c r="AV2291" s="14" t="s">
        <v>87</v>
      </c>
      <c r="AW2291" s="14" t="s">
        <v>37</v>
      </c>
      <c r="AX2291" s="14" t="s">
        <v>77</v>
      </c>
      <c r="AY2291" s="215" t="s">
        <v>144</v>
      </c>
    </row>
    <row r="2292" spans="2:51" s="14" customFormat="1" ht="11.25">
      <c r="B2292" s="205"/>
      <c r="C2292" s="206"/>
      <c r="D2292" s="196" t="s">
        <v>159</v>
      </c>
      <c r="E2292" s="207" t="s">
        <v>19</v>
      </c>
      <c r="F2292" s="208" t="s">
        <v>1074</v>
      </c>
      <c r="G2292" s="206"/>
      <c r="H2292" s="209">
        <v>6.78</v>
      </c>
      <c r="I2292" s="210"/>
      <c r="J2292" s="206"/>
      <c r="K2292" s="206"/>
      <c r="L2292" s="211"/>
      <c r="M2292" s="212"/>
      <c r="N2292" s="213"/>
      <c r="O2292" s="213"/>
      <c r="P2292" s="213"/>
      <c r="Q2292" s="213"/>
      <c r="R2292" s="213"/>
      <c r="S2292" s="213"/>
      <c r="T2292" s="214"/>
      <c r="AT2292" s="215" t="s">
        <v>159</v>
      </c>
      <c r="AU2292" s="215" t="s">
        <v>87</v>
      </c>
      <c r="AV2292" s="14" t="s">
        <v>87</v>
      </c>
      <c r="AW2292" s="14" t="s">
        <v>37</v>
      </c>
      <c r="AX2292" s="14" t="s">
        <v>77</v>
      </c>
      <c r="AY2292" s="215" t="s">
        <v>144</v>
      </c>
    </row>
    <row r="2293" spans="2:51" s="15" customFormat="1" ht="11.25">
      <c r="B2293" s="216"/>
      <c r="C2293" s="217"/>
      <c r="D2293" s="196" t="s">
        <v>159</v>
      </c>
      <c r="E2293" s="218" t="s">
        <v>19</v>
      </c>
      <c r="F2293" s="219" t="s">
        <v>165</v>
      </c>
      <c r="G2293" s="217"/>
      <c r="H2293" s="220">
        <v>125.02999999999999</v>
      </c>
      <c r="I2293" s="221"/>
      <c r="J2293" s="217"/>
      <c r="K2293" s="217"/>
      <c r="L2293" s="222"/>
      <c r="M2293" s="223"/>
      <c r="N2293" s="224"/>
      <c r="O2293" s="224"/>
      <c r="P2293" s="224"/>
      <c r="Q2293" s="224"/>
      <c r="R2293" s="224"/>
      <c r="S2293" s="224"/>
      <c r="T2293" s="225"/>
      <c r="AT2293" s="226" t="s">
        <v>159</v>
      </c>
      <c r="AU2293" s="226" t="s">
        <v>87</v>
      </c>
      <c r="AV2293" s="15" t="s">
        <v>155</v>
      </c>
      <c r="AW2293" s="15" t="s">
        <v>37</v>
      </c>
      <c r="AX2293" s="15" t="s">
        <v>77</v>
      </c>
      <c r="AY2293" s="226" t="s">
        <v>144</v>
      </c>
    </row>
    <row r="2294" spans="2:51" s="13" customFormat="1" ht="11.25">
      <c r="B2294" s="194"/>
      <c r="C2294" s="195"/>
      <c r="D2294" s="196" t="s">
        <v>159</v>
      </c>
      <c r="E2294" s="197" t="s">
        <v>19</v>
      </c>
      <c r="F2294" s="198" t="s">
        <v>229</v>
      </c>
      <c r="G2294" s="195"/>
      <c r="H2294" s="197" t="s">
        <v>19</v>
      </c>
      <c r="I2294" s="199"/>
      <c r="J2294" s="195"/>
      <c r="K2294" s="195"/>
      <c r="L2294" s="200"/>
      <c r="M2294" s="201"/>
      <c r="N2294" s="202"/>
      <c r="O2294" s="202"/>
      <c r="P2294" s="202"/>
      <c r="Q2294" s="202"/>
      <c r="R2294" s="202"/>
      <c r="S2294" s="202"/>
      <c r="T2294" s="203"/>
      <c r="AT2294" s="204" t="s">
        <v>159</v>
      </c>
      <c r="AU2294" s="204" t="s">
        <v>87</v>
      </c>
      <c r="AV2294" s="13" t="s">
        <v>85</v>
      </c>
      <c r="AW2294" s="13" t="s">
        <v>37</v>
      </c>
      <c r="AX2294" s="13" t="s">
        <v>77</v>
      </c>
      <c r="AY2294" s="204" t="s">
        <v>144</v>
      </c>
    </row>
    <row r="2295" spans="2:51" s="14" customFormat="1" ht="11.25">
      <c r="B2295" s="205"/>
      <c r="C2295" s="206"/>
      <c r="D2295" s="196" t="s">
        <v>159</v>
      </c>
      <c r="E2295" s="207" t="s">
        <v>19</v>
      </c>
      <c r="F2295" s="208" t="s">
        <v>991</v>
      </c>
      <c r="G2295" s="206"/>
      <c r="H2295" s="209">
        <v>3.1</v>
      </c>
      <c r="I2295" s="210"/>
      <c r="J2295" s="206"/>
      <c r="K2295" s="206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159</v>
      </c>
      <c r="AU2295" s="215" t="s">
        <v>87</v>
      </c>
      <c r="AV2295" s="14" t="s">
        <v>87</v>
      </c>
      <c r="AW2295" s="14" t="s">
        <v>37</v>
      </c>
      <c r="AX2295" s="14" t="s">
        <v>77</v>
      </c>
      <c r="AY2295" s="215" t="s">
        <v>144</v>
      </c>
    </row>
    <row r="2296" spans="2:51" s="14" customFormat="1" ht="11.25">
      <c r="B2296" s="205"/>
      <c r="C2296" s="206"/>
      <c r="D2296" s="196" t="s">
        <v>159</v>
      </c>
      <c r="E2296" s="207" t="s">
        <v>19</v>
      </c>
      <c r="F2296" s="208" t="s">
        <v>1075</v>
      </c>
      <c r="G2296" s="206"/>
      <c r="H2296" s="209">
        <v>6.76</v>
      </c>
      <c r="I2296" s="210"/>
      <c r="J2296" s="206"/>
      <c r="K2296" s="206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159</v>
      </c>
      <c r="AU2296" s="215" t="s">
        <v>87</v>
      </c>
      <c r="AV2296" s="14" t="s">
        <v>87</v>
      </c>
      <c r="AW2296" s="14" t="s">
        <v>37</v>
      </c>
      <c r="AX2296" s="14" t="s">
        <v>77</v>
      </c>
      <c r="AY2296" s="215" t="s">
        <v>144</v>
      </c>
    </row>
    <row r="2297" spans="2:51" s="14" customFormat="1" ht="11.25">
      <c r="B2297" s="205"/>
      <c r="C2297" s="206"/>
      <c r="D2297" s="196" t="s">
        <v>159</v>
      </c>
      <c r="E2297" s="207" t="s">
        <v>19</v>
      </c>
      <c r="F2297" s="208" t="s">
        <v>992</v>
      </c>
      <c r="G2297" s="206"/>
      <c r="H2297" s="209">
        <v>3.83</v>
      </c>
      <c r="I2297" s="210"/>
      <c r="J2297" s="206"/>
      <c r="K2297" s="206"/>
      <c r="L2297" s="211"/>
      <c r="M2297" s="212"/>
      <c r="N2297" s="213"/>
      <c r="O2297" s="213"/>
      <c r="P2297" s="213"/>
      <c r="Q2297" s="213"/>
      <c r="R2297" s="213"/>
      <c r="S2297" s="213"/>
      <c r="T2297" s="214"/>
      <c r="AT2297" s="215" t="s">
        <v>159</v>
      </c>
      <c r="AU2297" s="215" t="s">
        <v>87</v>
      </c>
      <c r="AV2297" s="14" t="s">
        <v>87</v>
      </c>
      <c r="AW2297" s="14" t="s">
        <v>37</v>
      </c>
      <c r="AX2297" s="14" t="s">
        <v>77</v>
      </c>
      <c r="AY2297" s="215" t="s">
        <v>144</v>
      </c>
    </row>
    <row r="2298" spans="2:51" s="14" customFormat="1" ht="11.25">
      <c r="B2298" s="205"/>
      <c r="C2298" s="206"/>
      <c r="D2298" s="196" t="s">
        <v>159</v>
      </c>
      <c r="E2298" s="207" t="s">
        <v>19</v>
      </c>
      <c r="F2298" s="208" t="s">
        <v>1076</v>
      </c>
      <c r="G2298" s="206"/>
      <c r="H2298" s="209">
        <v>7.19</v>
      </c>
      <c r="I2298" s="210"/>
      <c r="J2298" s="206"/>
      <c r="K2298" s="206"/>
      <c r="L2298" s="211"/>
      <c r="M2298" s="212"/>
      <c r="N2298" s="213"/>
      <c r="O2298" s="213"/>
      <c r="P2298" s="213"/>
      <c r="Q2298" s="213"/>
      <c r="R2298" s="213"/>
      <c r="S2298" s="213"/>
      <c r="T2298" s="214"/>
      <c r="AT2298" s="215" t="s">
        <v>159</v>
      </c>
      <c r="AU2298" s="215" t="s">
        <v>87</v>
      </c>
      <c r="AV2298" s="14" t="s">
        <v>87</v>
      </c>
      <c r="AW2298" s="14" t="s">
        <v>37</v>
      </c>
      <c r="AX2298" s="14" t="s">
        <v>77</v>
      </c>
      <c r="AY2298" s="215" t="s">
        <v>144</v>
      </c>
    </row>
    <row r="2299" spans="2:51" s="14" customFormat="1" ht="11.25">
      <c r="B2299" s="205"/>
      <c r="C2299" s="206"/>
      <c r="D2299" s="196" t="s">
        <v>159</v>
      </c>
      <c r="E2299" s="207" t="s">
        <v>19</v>
      </c>
      <c r="F2299" s="208" t="s">
        <v>993</v>
      </c>
      <c r="G2299" s="206"/>
      <c r="H2299" s="209">
        <v>4.63</v>
      </c>
      <c r="I2299" s="210"/>
      <c r="J2299" s="206"/>
      <c r="K2299" s="206"/>
      <c r="L2299" s="211"/>
      <c r="M2299" s="212"/>
      <c r="N2299" s="213"/>
      <c r="O2299" s="213"/>
      <c r="P2299" s="213"/>
      <c r="Q2299" s="213"/>
      <c r="R2299" s="213"/>
      <c r="S2299" s="213"/>
      <c r="T2299" s="214"/>
      <c r="AT2299" s="215" t="s">
        <v>159</v>
      </c>
      <c r="AU2299" s="215" t="s">
        <v>87</v>
      </c>
      <c r="AV2299" s="14" t="s">
        <v>87</v>
      </c>
      <c r="AW2299" s="14" t="s">
        <v>37</v>
      </c>
      <c r="AX2299" s="14" t="s">
        <v>77</v>
      </c>
      <c r="AY2299" s="215" t="s">
        <v>144</v>
      </c>
    </row>
    <row r="2300" spans="2:51" s="14" customFormat="1" ht="11.25">
      <c r="B2300" s="205"/>
      <c r="C2300" s="206"/>
      <c r="D2300" s="196" t="s">
        <v>159</v>
      </c>
      <c r="E2300" s="207" t="s">
        <v>19</v>
      </c>
      <c r="F2300" s="208" t="s">
        <v>1077</v>
      </c>
      <c r="G2300" s="206"/>
      <c r="H2300" s="209">
        <v>7.43</v>
      </c>
      <c r="I2300" s="210"/>
      <c r="J2300" s="206"/>
      <c r="K2300" s="206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159</v>
      </c>
      <c r="AU2300" s="215" t="s">
        <v>87</v>
      </c>
      <c r="AV2300" s="14" t="s">
        <v>87</v>
      </c>
      <c r="AW2300" s="14" t="s">
        <v>37</v>
      </c>
      <c r="AX2300" s="14" t="s">
        <v>77</v>
      </c>
      <c r="AY2300" s="215" t="s">
        <v>144</v>
      </c>
    </row>
    <row r="2301" spans="2:51" s="14" customFormat="1" ht="11.25">
      <c r="B2301" s="205"/>
      <c r="C2301" s="206"/>
      <c r="D2301" s="196" t="s">
        <v>159</v>
      </c>
      <c r="E2301" s="207" t="s">
        <v>19</v>
      </c>
      <c r="F2301" s="208" t="s">
        <v>994</v>
      </c>
      <c r="G2301" s="206"/>
      <c r="H2301" s="209">
        <v>5.42</v>
      </c>
      <c r="I2301" s="210"/>
      <c r="J2301" s="206"/>
      <c r="K2301" s="206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159</v>
      </c>
      <c r="AU2301" s="215" t="s">
        <v>87</v>
      </c>
      <c r="AV2301" s="14" t="s">
        <v>87</v>
      </c>
      <c r="AW2301" s="14" t="s">
        <v>37</v>
      </c>
      <c r="AX2301" s="14" t="s">
        <v>77</v>
      </c>
      <c r="AY2301" s="215" t="s">
        <v>144</v>
      </c>
    </row>
    <row r="2302" spans="2:51" s="14" customFormat="1" ht="11.25">
      <c r="B2302" s="205"/>
      <c r="C2302" s="206"/>
      <c r="D2302" s="196" t="s">
        <v>159</v>
      </c>
      <c r="E2302" s="207" t="s">
        <v>19</v>
      </c>
      <c r="F2302" s="208" t="s">
        <v>1078</v>
      </c>
      <c r="G2302" s="206"/>
      <c r="H2302" s="209">
        <v>6.52</v>
      </c>
      <c r="I2302" s="210"/>
      <c r="J2302" s="206"/>
      <c r="K2302" s="206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159</v>
      </c>
      <c r="AU2302" s="215" t="s">
        <v>87</v>
      </c>
      <c r="AV2302" s="14" t="s">
        <v>87</v>
      </c>
      <c r="AW2302" s="14" t="s">
        <v>37</v>
      </c>
      <c r="AX2302" s="14" t="s">
        <v>77</v>
      </c>
      <c r="AY2302" s="215" t="s">
        <v>144</v>
      </c>
    </row>
    <row r="2303" spans="2:51" s="14" customFormat="1" ht="11.25">
      <c r="B2303" s="205"/>
      <c r="C2303" s="206"/>
      <c r="D2303" s="196" t="s">
        <v>159</v>
      </c>
      <c r="E2303" s="207" t="s">
        <v>19</v>
      </c>
      <c r="F2303" s="208" t="s">
        <v>995</v>
      </c>
      <c r="G2303" s="206"/>
      <c r="H2303" s="209">
        <v>6.46</v>
      </c>
      <c r="I2303" s="210"/>
      <c r="J2303" s="206"/>
      <c r="K2303" s="206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159</v>
      </c>
      <c r="AU2303" s="215" t="s">
        <v>87</v>
      </c>
      <c r="AV2303" s="14" t="s">
        <v>87</v>
      </c>
      <c r="AW2303" s="14" t="s">
        <v>37</v>
      </c>
      <c r="AX2303" s="14" t="s">
        <v>77</v>
      </c>
      <c r="AY2303" s="215" t="s">
        <v>144</v>
      </c>
    </row>
    <row r="2304" spans="2:51" s="14" customFormat="1" ht="11.25">
      <c r="B2304" s="205"/>
      <c r="C2304" s="206"/>
      <c r="D2304" s="196" t="s">
        <v>159</v>
      </c>
      <c r="E2304" s="207" t="s">
        <v>19</v>
      </c>
      <c r="F2304" s="208" t="s">
        <v>1079</v>
      </c>
      <c r="G2304" s="206"/>
      <c r="H2304" s="209">
        <v>7.73</v>
      </c>
      <c r="I2304" s="210"/>
      <c r="J2304" s="206"/>
      <c r="K2304" s="206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159</v>
      </c>
      <c r="AU2304" s="215" t="s">
        <v>87</v>
      </c>
      <c r="AV2304" s="14" t="s">
        <v>87</v>
      </c>
      <c r="AW2304" s="14" t="s">
        <v>37</v>
      </c>
      <c r="AX2304" s="14" t="s">
        <v>77</v>
      </c>
      <c r="AY2304" s="215" t="s">
        <v>144</v>
      </c>
    </row>
    <row r="2305" spans="2:51" s="14" customFormat="1" ht="11.25">
      <c r="B2305" s="205"/>
      <c r="C2305" s="206"/>
      <c r="D2305" s="196" t="s">
        <v>159</v>
      </c>
      <c r="E2305" s="207" t="s">
        <v>19</v>
      </c>
      <c r="F2305" s="208" t="s">
        <v>996</v>
      </c>
      <c r="G2305" s="206"/>
      <c r="H2305" s="209">
        <v>5.59</v>
      </c>
      <c r="I2305" s="210"/>
      <c r="J2305" s="206"/>
      <c r="K2305" s="206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159</v>
      </c>
      <c r="AU2305" s="215" t="s">
        <v>87</v>
      </c>
      <c r="AV2305" s="14" t="s">
        <v>87</v>
      </c>
      <c r="AW2305" s="14" t="s">
        <v>37</v>
      </c>
      <c r="AX2305" s="14" t="s">
        <v>77</v>
      </c>
      <c r="AY2305" s="215" t="s">
        <v>144</v>
      </c>
    </row>
    <row r="2306" spans="2:51" s="14" customFormat="1" ht="11.25">
      <c r="B2306" s="205"/>
      <c r="C2306" s="206"/>
      <c r="D2306" s="196" t="s">
        <v>159</v>
      </c>
      <c r="E2306" s="207" t="s">
        <v>19</v>
      </c>
      <c r="F2306" s="208" t="s">
        <v>1080</v>
      </c>
      <c r="G2306" s="206"/>
      <c r="H2306" s="209">
        <v>7.13</v>
      </c>
      <c r="I2306" s="210"/>
      <c r="J2306" s="206"/>
      <c r="K2306" s="206"/>
      <c r="L2306" s="211"/>
      <c r="M2306" s="212"/>
      <c r="N2306" s="213"/>
      <c r="O2306" s="213"/>
      <c r="P2306" s="213"/>
      <c r="Q2306" s="213"/>
      <c r="R2306" s="213"/>
      <c r="S2306" s="213"/>
      <c r="T2306" s="214"/>
      <c r="AT2306" s="215" t="s">
        <v>159</v>
      </c>
      <c r="AU2306" s="215" t="s">
        <v>87</v>
      </c>
      <c r="AV2306" s="14" t="s">
        <v>87</v>
      </c>
      <c r="AW2306" s="14" t="s">
        <v>37</v>
      </c>
      <c r="AX2306" s="14" t="s">
        <v>77</v>
      </c>
      <c r="AY2306" s="215" t="s">
        <v>144</v>
      </c>
    </row>
    <row r="2307" spans="2:51" s="14" customFormat="1" ht="11.25">
      <c r="B2307" s="205"/>
      <c r="C2307" s="206"/>
      <c r="D2307" s="196" t="s">
        <v>159</v>
      </c>
      <c r="E2307" s="207" t="s">
        <v>19</v>
      </c>
      <c r="F2307" s="208" t="s">
        <v>997</v>
      </c>
      <c r="G2307" s="206"/>
      <c r="H2307" s="209">
        <v>5.57</v>
      </c>
      <c r="I2307" s="210"/>
      <c r="J2307" s="206"/>
      <c r="K2307" s="206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159</v>
      </c>
      <c r="AU2307" s="215" t="s">
        <v>87</v>
      </c>
      <c r="AV2307" s="14" t="s">
        <v>87</v>
      </c>
      <c r="AW2307" s="14" t="s">
        <v>37</v>
      </c>
      <c r="AX2307" s="14" t="s">
        <v>77</v>
      </c>
      <c r="AY2307" s="215" t="s">
        <v>144</v>
      </c>
    </row>
    <row r="2308" spans="2:51" s="14" customFormat="1" ht="11.25">
      <c r="B2308" s="205"/>
      <c r="C2308" s="206"/>
      <c r="D2308" s="196" t="s">
        <v>159</v>
      </c>
      <c r="E2308" s="207" t="s">
        <v>19</v>
      </c>
      <c r="F2308" s="208" t="s">
        <v>1081</v>
      </c>
      <c r="G2308" s="206"/>
      <c r="H2308" s="209">
        <v>7.13</v>
      </c>
      <c r="I2308" s="210"/>
      <c r="J2308" s="206"/>
      <c r="K2308" s="206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159</v>
      </c>
      <c r="AU2308" s="215" t="s">
        <v>87</v>
      </c>
      <c r="AV2308" s="14" t="s">
        <v>87</v>
      </c>
      <c r="AW2308" s="14" t="s">
        <v>37</v>
      </c>
      <c r="AX2308" s="14" t="s">
        <v>77</v>
      </c>
      <c r="AY2308" s="215" t="s">
        <v>144</v>
      </c>
    </row>
    <row r="2309" spans="2:51" s="14" customFormat="1" ht="11.25">
      <c r="B2309" s="205"/>
      <c r="C2309" s="206"/>
      <c r="D2309" s="196" t="s">
        <v>159</v>
      </c>
      <c r="E2309" s="207" t="s">
        <v>19</v>
      </c>
      <c r="F2309" s="208" t="s">
        <v>998</v>
      </c>
      <c r="G2309" s="206"/>
      <c r="H2309" s="209">
        <v>6.46</v>
      </c>
      <c r="I2309" s="210"/>
      <c r="J2309" s="206"/>
      <c r="K2309" s="206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159</v>
      </c>
      <c r="AU2309" s="215" t="s">
        <v>87</v>
      </c>
      <c r="AV2309" s="14" t="s">
        <v>87</v>
      </c>
      <c r="AW2309" s="14" t="s">
        <v>37</v>
      </c>
      <c r="AX2309" s="14" t="s">
        <v>77</v>
      </c>
      <c r="AY2309" s="215" t="s">
        <v>144</v>
      </c>
    </row>
    <row r="2310" spans="2:51" s="14" customFormat="1" ht="11.25">
      <c r="B2310" s="205"/>
      <c r="C2310" s="206"/>
      <c r="D2310" s="196" t="s">
        <v>159</v>
      </c>
      <c r="E2310" s="207" t="s">
        <v>19</v>
      </c>
      <c r="F2310" s="208" t="s">
        <v>1082</v>
      </c>
      <c r="G2310" s="206"/>
      <c r="H2310" s="209">
        <v>7.13</v>
      </c>
      <c r="I2310" s="210"/>
      <c r="J2310" s="206"/>
      <c r="K2310" s="206"/>
      <c r="L2310" s="211"/>
      <c r="M2310" s="212"/>
      <c r="N2310" s="213"/>
      <c r="O2310" s="213"/>
      <c r="P2310" s="213"/>
      <c r="Q2310" s="213"/>
      <c r="R2310" s="213"/>
      <c r="S2310" s="213"/>
      <c r="T2310" s="214"/>
      <c r="AT2310" s="215" t="s">
        <v>159</v>
      </c>
      <c r="AU2310" s="215" t="s">
        <v>87</v>
      </c>
      <c r="AV2310" s="14" t="s">
        <v>87</v>
      </c>
      <c r="AW2310" s="14" t="s">
        <v>37</v>
      </c>
      <c r="AX2310" s="14" t="s">
        <v>77</v>
      </c>
      <c r="AY2310" s="215" t="s">
        <v>144</v>
      </c>
    </row>
    <row r="2311" spans="2:51" s="14" customFormat="1" ht="11.25">
      <c r="B2311" s="205"/>
      <c r="C2311" s="206"/>
      <c r="D2311" s="196" t="s">
        <v>159</v>
      </c>
      <c r="E2311" s="207" t="s">
        <v>19</v>
      </c>
      <c r="F2311" s="208" t="s">
        <v>999</v>
      </c>
      <c r="G2311" s="206"/>
      <c r="H2311" s="209">
        <v>5.43</v>
      </c>
      <c r="I2311" s="210"/>
      <c r="J2311" s="206"/>
      <c r="K2311" s="206"/>
      <c r="L2311" s="211"/>
      <c r="M2311" s="212"/>
      <c r="N2311" s="213"/>
      <c r="O2311" s="213"/>
      <c r="P2311" s="213"/>
      <c r="Q2311" s="213"/>
      <c r="R2311" s="213"/>
      <c r="S2311" s="213"/>
      <c r="T2311" s="214"/>
      <c r="AT2311" s="215" t="s">
        <v>159</v>
      </c>
      <c r="AU2311" s="215" t="s">
        <v>87</v>
      </c>
      <c r="AV2311" s="14" t="s">
        <v>87</v>
      </c>
      <c r="AW2311" s="14" t="s">
        <v>37</v>
      </c>
      <c r="AX2311" s="14" t="s">
        <v>77</v>
      </c>
      <c r="AY2311" s="215" t="s">
        <v>144</v>
      </c>
    </row>
    <row r="2312" spans="2:51" s="14" customFormat="1" ht="11.25">
      <c r="B2312" s="205"/>
      <c r="C2312" s="206"/>
      <c r="D2312" s="196" t="s">
        <v>159</v>
      </c>
      <c r="E2312" s="207" t="s">
        <v>19</v>
      </c>
      <c r="F2312" s="208" t="s">
        <v>1083</v>
      </c>
      <c r="G2312" s="206"/>
      <c r="H2312" s="209">
        <v>6.12</v>
      </c>
      <c r="I2312" s="210"/>
      <c r="J2312" s="206"/>
      <c r="K2312" s="206"/>
      <c r="L2312" s="211"/>
      <c r="M2312" s="212"/>
      <c r="N2312" s="213"/>
      <c r="O2312" s="213"/>
      <c r="P2312" s="213"/>
      <c r="Q2312" s="213"/>
      <c r="R2312" s="213"/>
      <c r="S2312" s="213"/>
      <c r="T2312" s="214"/>
      <c r="AT2312" s="215" t="s">
        <v>159</v>
      </c>
      <c r="AU2312" s="215" t="s">
        <v>87</v>
      </c>
      <c r="AV2312" s="14" t="s">
        <v>87</v>
      </c>
      <c r="AW2312" s="14" t="s">
        <v>37</v>
      </c>
      <c r="AX2312" s="14" t="s">
        <v>77</v>
      </c>
      <c r="AY2312" s="215" t="s">
        <v>144</v>
      </c>
    </row>
    <row r="2313" spans="2:51" s="14" customFormat="1" ht="11.25">
      <c r="B2313" s="205"/>
      <c r="C2313" s="206"/>
      <c r="D2313" s="196" t="s">
        <v>159</v>
      </c>
      <c r="E2313" s="207" t="s">
        <v>19</v>
      </c>
      <c r="F2313" s="208" t="s">
        <v>1000</v>
      </c>
      <c r="G2313" s="206"/>
      <c r="H2313" s="209">
        <v>5.12</v>
      </c>
      <c r="I2313" s="210"/>
      <c r="J2313" s="206"/>
      <c r="K2313" s="206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159</v>
      </c>
      <c r="AU2313" s="215" t="s">
        <v>87</v>
      </c>
      <c r="AV2313" s="14" t="s">
        <v>87</v>
      </c>
      <c r="AW2313" s="14" t="s">
        <v>37</v>
      </c>
      <c r="AX2313" s="14" t="s">
        <v>77</v>
      </c>
      <c r="AY2313" s="215" t="s">
        <v>144</v>
      </c>
    </row>
    <row r="2314" spans="2:51" s="14" customFormat="1" ht="11.25">
      <c r="B2314" s="205"/>
      <c r="C2314" s="206"/>
      <c r="D2314" s="196" t="s">
        <v>159</v>
      </c>
      <c r="E2314" s="207" t="s">
        <v>19</v>
      </c>
      <c r="F2314" s="208" t="s">
        <v>1084</v>
      </c>
      <c r="G2314" s="206"/>
      <c r="H2314" s="209">
        <v>8.41</v>
      </c>
      <c r="I2314" s="210"/>
      <c r="J2314" s="206"/>
      <c r="K2314" s="206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159</v>
      </c>
      <c r="AU2314" s="215" t="s">
        <v>87</v>
      </c>
      <c r="AV2314" s="14" t="s">
        <v>87</v>
      </c>
      <c r="AW2314" s="14" t="s">
        <v>37</v>
      </c>
      <c r="AX2314" s="14" t="s">
        <v>77</v>
      </c>
      <c r="AY2314" s="215" t="s">
        <v>144</v>
      </c>
    </row>
    <row r="2315" spans="2:51" s="14" customFormat="1" ht="11.25">
      <c r="B2315" s="205"/>
      <c r="C2315" s="206"/>
      <c r="D2315" s="196" t="s">
        <v>159</v>
      </c>
      <c r="E2315" s="207" t="s">
        <v>19</v>
      </c>
      <c r="F2315" s="208" t="s">
        <v>1001</v>
      </c>
      <c r="G2315" s="206"/>
      <c r="H2315" s="209">
        <v>4.95</v>
      </c>
      <c r="I2315" s="210"/>
      <c r="J2315" s="206"/>
      <c r="K2315" s="206"/>
      <c r="L2315" s="211"/>
      <c r="M2315" s="212"/>
      <c r="N2315" s="213"/>
      <c r="O2315" s="213"/>
      <c r="P2315" s="213"/>
      <c r="Q2315" s="213"/>
      <c r="R2315" s="213"/>
      <c r="S2315" s="213"/>
      <c r="T2315" s="214"/>
      <c r="AT2315" s="215" t="s">
        <v>159</v>
      </c>
      <c r="AU2315" s="215" t="s">
        <v>87</v>
      </c>
      <c r="AV2315" s="14" t="s">
        <v>87</v>
      </c>
      <c r="AW2315" s="14" t="s">
        <v>37</v>
      </c>
      <c r="AX2315" s="14" t="s">
        <v>77</v>
      </c>
      <c r="AY2315" s="215" t="s">
        <v>144</v>
      </c>
    </row>
    <row r="2316" spans="2:51" s="14" customFormat="1" ht="11.25">
      <c r="B2316" s="205"/>
      <c r="C2316" s="206"/>
      <c r="D2316" s="196" t="s">
        <v>159</v>
      </c>
      <c r="E2316" s="207" t="s">
        <v>19</v>
      </c>
      <c r="F2316" s="208" t="s">
        <v>1085</v>
      </c>
      <c r="G2316" s="206"/>
      <c r="H2316" s="209">
        <v>6.78</v>
      </c>
      <c r="I2316" s="210"/>
      <c r="J2316" s="206"/>
      <c r="K2316" s="206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159</v>
      </c>
      <c r="AU2316" s="215" t="s">
        <v>87</v>
      </c>
      <c r="AV2316" s="14" t="s">
        <v>87</v>
      </c>
      <c r="AW2316" s="14" t="s">
        <v>37</v>
      </c>
      <c r="AX2316" s="14" t="s">
        <v>77</v>
      </c>
      <c r="AY2316" s="215" t="s">
        <v>144</v>
      </c>
    </row>
    <row r="2317" spans="2:51" s="15" customFormat="1" ht="11.25">
      <c r="B2317" s="216"/>
      <c r="C2317" s="217"/>
      <c r="D2317" s="196" t="s">
        <v>159</v>
      </c>
      <c r="E2317" s="218" t="s">
        <v>19</v>
      </c>
      <c r="F2317" s="219" t="s">
        <v>165</v>
      </c>
      <c r="G2317" s="217"/>
      <c r="H2317" s="220">
        <v>134.88999999999996</v>
      </c>
      <c r="I2317" s="221"/>
      <c r="J2317" s="217"/>
      <c r="K2317" s="217"/>
      <c r="L2317" s="222"/>
      <c r="M2317" s="223"/>
      <c r="N2317" s="224"/>
      <c r="O2317" s="224"/>
      <c r="P2317" s="224"/>
      <c r="Q2317" s="224"/>
      <c r="R2317" s="224"/>
      <c r="S2317" s="224"/>
      <c r="T2317" s="225"/>
      <c r="AT2317" s="226" t="s">
        <v>159</v>
      </c>
      <c r="AU2317" s="226" t="s">
        <v>87</v>
      </c>
      <c r="AV2317" s="15" t="s">
        <v>155</v>
      </c>
      <c r="AW2317" s="15" t="s">
        <v>37</v>
      </c>
      <c r="AX2317" s="15" t="s">
        <v>77</v>
      </c>
      <c r="AY2317" s="226" t="s">
        <v>144</v>
      </c>
    </row>
    <row r="2318" spans="2:51" s="13" customFormat="1" ht="11.25">
      <c r="B2318" s="194"/>
      <c r="C2318" s="195"/>
      <c r="D2318" s="196" t="s">
        <v>159</v>
      </c>
      <c r="E2318" s="197" t="s">
        <v>19</v>
      </c>
      <c r="F2318" s="198" t="s">
        <v>252</v>
      </c>
      <c r="G2318" s="195"/>
      <c r="H2318" s="197" t="s">
        <v>19</v>
      </c>
      <c r="I2318" s="199"/>
      <c r="J2318" s="195"/>
      <c r="K2318" s="195"/>
      <c r="L2318" s="200"/>
      <c r="M2318" s="201"/>
      <c r="N2318" s="202"/>
      <c r="O2318" s="202"/>
      <c r="P2318" s="202"/>
      <c r="Q2318" s="202"/>
      <c r="R2318" s="202"/>
      <c r="S2318" s="202"/>
      <c r="T2318" s="203"/>
      <c r="AT2318" s="204" t="s">
        <v>159</v>
      </c>
      <c r="AU2318" s="204" t="s">
        <v>87</v>
      </c>
      <c r="AV2318" s="13" t="s">
        <v>85</v>
      </c>
      <c r="AW2318" s="13" t="s">
        <v>37</v>
      </c>
      <c r="AX2318" s="13" t="s">
        <v>77</v>
      </c>
      <c r="AY2318" s="204" t="s">
        <v>144</v>
      </c>
    </row>
    <row r="2319" spans="2:51" s="14" customFormat="1" ht="11.25">
      <c r="B2319" s="205"/>
      <c r="C2319" s="206"/>
      <c r="D2319" s="196" t="s">
        <v>159</v>
      </c>
      <c r="E2319" s="207" t="s">
        <v>19</v>
      </c>
      <c r="F2319" s="208" t="s">
        <v>1002</v>
      </c>
      <c r="G2319" s="206"/>
      <c r="H2319" s="209">
        <v>3.1</v>
      </c>
      <c r="I2319" s="210"/>
      <c r="J2319" s="206"/>
      <c r="K2319" s="206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159</v>
      </c>
      <c r="AU2319" s="215" t="s">
        <v>87</v>
      </c>
      <c r="AV2319" s="14" t="s">
        <v>87</v>
      </c>
      <c r="AW2319" s="14" t="s">
        <v>37</v>
      </c>
      <c r="AX2319" s="14" t="s">
        <v>77</v>
      </c>
      <c r="AY2319" s="215" t="s">
        <v>144</v>
      </c>
    </row>
    <row r="2320" spans="2:51" s="14" customFormat="1" ht="11.25">
      <c r="B2320" s="205"/>
      <c r="C2320" s="206"/>
      <c r="D2320" s="196" t="s">
        <v>159</v>
      </c>
      <c r="E2320" s="207" t="s">
        <v>19</v>
      </c>
      <c r="F2320" s="208" t="s">
        <v>1086</v>
      </c>
      <c r="G2320" s="206"/>
      <c r="H2320" s="209">
        <v>6.76</v>
      </c>
      <c r="I2320" s="210"/>
      <c r="J2320" s="206"/>
      <c r="K2320" s="206"/>
      <c r="L2320" s="211"/>
      <c r="M2320" s="212"/>
      <c r="N2320" s="213"/>
      <c r="O2320" s="213"/>
      <c r="P2320" s="213"/>
      <c r="Q2320" s="213"/>
      <c r="R2320" s="213"/>
      <c r="S2320" s="213"/>
      <c r="T2320" s="214"/>
      <c r="AT2320" s="215" t="s">
        <v>159</v>
      </c>
      <c r="AU2320" s="215" t="s">
        <v>87</v>
      </c>
      <c r="AV2320" s="14" t="s">
        <v>87</v>
      </c>
      <c r="AW2320" s="14" t="s">
        <v>37</v>
      </c>
      <c r="AX2320" s="14" t="s">
        <v>77</v>
      </c>
      <c r="AY2320" s="215" t="s">
        <v>144</v>
      </c>
    </row>
    <row r="2321" spans="2:51" s="14" customFormat="1" ht="11.25">
      <c r="B2321" s="205"/>
      <c r="C2321" s="206"/>
      <c r="D2321" s="196" t="s">
        <v>159</v>
      </c>
      <c r="E2321" s="207" t="s">
        <v>19</v>
      </c>
      <c r="F2321" s="208" t="s">
        <v>1003</v>
      </c>
      <c r="G2321" s="206"/>
      <c r="H2321" s="209">
        <v>3.83</v>
      </c>
      <c r="I2321" s="210"/>
      <c r="J2321" s="206"/>
      <c r="K2321" s="206"/>
      <c r="L2321" s="211"/>
      <c r="M2321" s="212"/>
      <c r="N2321" s="213"/>
      <c r="O2321" s="213"/>
      <c r="P2321" s="213"/>
      <c r="Q2321" s="213"/>
      <c r="R2321" s="213"/>
      <c r="S2321" s="213"/>
      <c r="T2321" s="214"/>
      <c r="AT2321" s="215" t="s">
        <v>159</v>
      </c>
      <c r="AU2321" s="215" t="s">
        <v>87</v>
      </c>
      <c r="AV2321" s="14" t="s">
        <v>87</v>
      </c>
      <c r="AW2321" s="14" t="s">
        <v>37</v>
      </c>
      <c r="AX2321" s="14" t="s">
        <v>77</v>
      </c>
      <c r="AY2321" s="215" t="s">
        <v>144</v>
      </c>
    </row>
    <row r="2322" spans="2:51" s="14" customFormat="1" ht="11.25">
      <c r="B2322" s="205"/>
      <c r="C2322" s="206"/>
      <c r="D2322" s="196" t="s">
        <v>159</v>
      </c>
      <c r="E2322" s="207" t="s">
        <v>19</v>
      </c>
      <c r="F2322" s="208" t="s">
        <v>1087</v>
      </c>
      <c r="G2322" s="206"/>
      <c r="H2322" s="209">
        <v>7.19</v>
      </c>
      <c r="I2322" s="210"/>
      <c r="J2322" s="206"/>
      <c r="K2322" s="206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159</v>
      </c>
      <c r="AU2322" s="215" t="s">
        <v>87</v>
      </c>
      <c r="AV2322" s="14" t="s">
        <v>87</v>
      </c>
      <c r="AW2322" s="14" t="s">
        <v>37</v>
      </c>
      <c r="AX2322" s="14" t="s">
        <v>77</v>
      </c>
      <c r="AY2322" s="215" t="s">
        <v>144</v>
      </c>
    </row>
    <row r="2323" spans="2:51" s="14" customFormat="1" ht="11.25">
      <c r="B2323" s="205"/>
      <c r="C2323" s="206"/>
      <c r="D2323" s="196" t="s">
        <v>159</v>
      </c>
      <c r="E2323" s="207" t="s">
        <v>19</v>
      </c>
      <c r="F2323" s="208" t="s">
        <v>1004</v>
      </c>
      <c r="G2323" s="206"/>
      <c r="H2323" s="209">
        <v>4.63</v>
      </c>
      <c r="I2323" s="210"/>
      <c r="J2323" s="206"/>
      <c r="K2323" s="206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159</v>
      </c>
      <c r="AU2323" s="215" t="s">
        <v>87</v>
      </c>
      <c r="AV2323" s="14" t="s">
        <v>87</v>
      </c>
      <c r="AW2323" s="14" t="s">
        <v>37</v>
      </c>
      <c r="AX2323" s="14" t="s">
        <v>77</v>
      </c>
      <c r="AY2323" s="215" t="s">
        <v>144</v>
      </c>
    </row>
    <row r="2324" spans="2:51" s="14" customFormat="1" ht="11.25">
      <c r="B2324" s="205"/>
      <c r="C2324" s="206"/>
      <c r="D2324" s="196" t="s">
        <v>159</v>
      </c>
      <c r="E2324" s="207" t="s">
        <v>19</v>
      </c>
      <c r="F2324" s="208" t="s">
        <v>1088</v>
      </c>
      <c r="G2324" s="206"/>
      <c r="H2324" s="209">
        <v>7.43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159</v>
      </c>
      <c r="AU2324" s="215" t="s">
        <v>87</v>
      </c>
      <c r="AV2324" s="14" t="s">
        <v>87</v>
      </c>
      <c r="AW2324" s="14" t="s">
        <v>37</v>
      </c>
      <c r="AX2324" s="14" t="s">
        <v>77</v>
      </c>
      <c r="AY2324" s="215" t="s">
        <v>144</v>
      </c>
    </row>
    <row r="2325" spans="2:51" s="14" customFormat="1" ht="11.25">
      <c r="B2325" s="205"/>
      <c r="C2325" s="206"/>
      <c r="D2325" s="196" t="s">
        <v>159</v>
      </c>
      <c r="E2325" s="207" t="s">
        <v>19</v>
      </c>
      <c r="F2325" s="208" t="s">
        <v>1005</v>
      </c>
      <c r="G2325" s="206"/>
      <c r="H2325" s="209">
        <v>5.42</v>
      </c>
      <c r="I2325" s="210"/>
      <c r="J2325" s="206"/>
      <c r="K2325" s="206"/>
      <c r="L2325" s="211"/>
      <c r="M2325" s="212"/>
      <c r="N2325" s="213"/>
      <c r="O2325" s="213"/>
      <c r="P2325" s="213"/>
      <c r="Q2325" s="213"/>
      <c r="R2325" s="213"/>
      <c r="S2325" s="213"/>
      <c r="T2325" s="214"/>
      <c r="AT2325" s="215" t="s">
        <v>159</v>
      </c>
      <c r="AU2325" s="215" t="s">
        <v>87</v>
      </c>
      <c r="AV2325" s="14" t="s">
        <v>87</v>
      </c>
      <c r="AW2325" s="14" t="s">
        <v>37</v>
      </c>
      <c r="AX2325" s="14" t="s">
        <v>77</v>
      </c>
      <c r="AY2325" s="215" t="s">
        <v>144</v>
      </c>
    </row>
    <row r="2326" spans="2:51" s="14" customFormat="1" ht="11.25">
      <c r="B2326" s="205"/>
      <c r="C2326" s="206"/>
      <c r="D2326" s="196" t="s">
        <v>159</v>
      </c>
      <c r="E2326" s="207" t="s">
        <v>19</v>
      </c>
      <c r="F2326" s="208" t="s">
        <v>1089</v>
      </c>
      <c r="G2326" s="206"/>
      <c r="H2326" s="209">
        <v>6.52</v>
      </c>
      <c r="I2326" s="210"/>
      <c r="J2326" s="206"/>
      <c r="K2326" s="206"/>
      <c r="L2326" s="211"/>
      <c r="M2326" s="212"/>
      <c r="N2326" s="213"/>
      <c r="O2326" s="213"/>
      <c r="P2326" s="213"/>
      <c r="Q2326" s="213"/>
      <c r="R2326" s="213"/>
      <c r="S2326" s="213"/>
      <c r="T2326" s="214"/>
      <c r="AT2326" s="215" t="s">
        <v>159</v>
      </c>
      <c r="AU2326" s="215" t="s">
        <v>87</v>
      </c>
      <c r="AV2326" s="14" t="s">
        <v>87</v>
      </c>
      <c r="AW2326" s="14" t="s">
        <v>37</v>
      </c>
      <c r="AX2326" s="14" t="s">
        <v>77</v>
      </c>
      <c r="AY2326" s="215" t="s">
        <v>144</v>
      </c>
    </row>
    <row r="2327" spans="2:51" s="14" customFormat="1" ht="11.25">
      <c r="B2327" s="205"/>
      <c r="C2327" s="206"/>
      <c r="D2327" s="196" t="s">
        <v>159</v>
      </c>
      <c r="E2327" s="207" t="s">
        <v>19</v>
      </c>
      <c r="F2327" s="208" t="s">
        <v>1006</v>
      </c>
      <c r="G2327" s="206"/>
      <c r="H2327" s="209">
        <v>6.46</v>
      </c>
      <c r="I2327" s="210"/>
      <c r="J2327" s="206"/>
      <c r="K2327" s="206"/>
      <c r="L2327" s="211"/>
      <c r="M2327" s="212"/>
      <c r="N2327" s="213"/>
      <c r="O2327" s="213"/>
      <c r="P2327" s="213"/>
      <c r="Q2327" s="213"/>
      <c r="R2327" s="213"/>
      <c r="S2327" s="213"/>
      <c r="T2327" s="214"/>
      <c r="AT2327" s="215" t="s">
        <v>159</v>
      </c>
      <c r="AU2327" s="215" t="s">
        <v>87</v>
      </c>
      <c r="AV2327" s="14" t="s">
        <v>87</v>
      </c>
      <c r="AW2327" s="14" t="s">
        <v>37</v>
      </c>
      <c r="AX2327" s="14" t="s">
        <v>77</v>
      </c>
      <c r="AY2327" s="215" t="s">
        <v>144</v>
      </c>
    </row>
    <row r="2328" spans="2:51" s="14" customFormat="1" ht="11.25">
      <c r="B2328" s="205"/>
      <c r="C2328" s="206"/>
      <c r="D2328" s="196" t="s">
        <v>159</v>
      </c>
      <c r="E2328" s="207" t="s">
        <v>19</v>
      </c>
      <c r="F2328" s="208" t="s">
        <v>1090</v>
      </c>
      <c r="G2328" s="206"/>
      <c r="H2328" s="209">
        <v>7.73</v>
      </c>
      <c r="I2328" s="210"/>
      <c r="J2328" s="206"/>
      <c r="K2328" s="206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159</v>
      </c>
      <c r="AU2328" s="215" t="s">
        <v>87</v>
      </c>
      <c r="AV2328" s="14" t="s">
        <v>87</v>
      </c>
      <c r="AW2328" s="14" t="s">
        <v>37</v>
      </c>
      <c r="AX2328" s="14" t="s">
        <v>77</v>
      </c>
      <c r="AY2328" s="215" t="s">
        <v>144</v>
      </c>
    </row>
    <row r="2329" spans="2:51" s="14" customFormat="1" ht="11.25">
      <c r="B2329" s="205"/>
      <c r="C2329" s="206"/>
      <c r="D2329" s="196" t="s">
        <v>159</v>
      </c>
      <c r="E2329" s="207" t="s">
        <v>19</v>
      </c>
      <c r="F2329" s="208" t="s">
        <v>1007</v>
      </c>
      <c r="G2329" s="206"/>
      <c r="H2329" s="209">
        <v>5.59</v>
      </c>
      <c r="I2329" s="210"/>
      <c r="J2329" s="206"/>
      <c r="K2329" s="206"/>
      <c r="L2329" s="211"/>
      <c r="M2329" s="212"/>
      <c r="N2329" s="213"/>
      <c r="O2329" s="213"/>
      <c r="P2329" s="213"/>
      <c r="Q2329" s="213"/>
      <c r="R2329" s="213"/>
      <c r="S2329" s="213"/>
      <c r="T2329" s="214"/>
      <c r="AT2329" s="215" t="s">
        <v>159</v>
      </c>
      <c r="AU2329" s="215" t="s">
        <v>87</v>
      </c>
      <c r="AV2329" s="14" t="s">
        <v>87</v>
      </c>
      <c r="AW2329" s="14" t="s">
        <v>37</v>
      </c>
      <c r="AX2329" s="14" t="s">
        <v>77</v>
      </c>
      <c r="AY2329" s="215" t="s">
        <v>144</v>
      </c>
    </row>
    <row r="2330" spans="2:51" s="14" customFormat="1" ht="11.25">
      <c r="B2330" s="205"/>
      <c r="C2330" s="206"/>
      <c r="D2330" s="196" t="s">
        <v>159</v>
      </c>
      <c r="E2330" s="207" t="s">
        <v>19</v>
      </c>
      <c r="F2330" s="208" t="s">
        <v>1091</v>
      </c>
      <c r="G2330" s="206"/>
      <c r="H2330" s="209">
        <v>7.13</v>
      </c>
      <c r="I2330" s="210"/>
      <c r="J2330" s="206"/>
      <c r="K2330" s="206"/>
      <c r="L2330" s="211"/>
      <c r="M2330" s="212"/>
      <c r="N2330" s="213"/>
      <c r="O2330" s="213"/>
      <c r="P2330" s="213"/>
      <c r="Q2330" s="213"/>
      <c r="R2330" s="213"/>
      <c r="S2330" s="213"/>
      <c r="T2330" s="214"/>
      <c r="AT2330" s="215" t="s">
        <v>159</v>
      </c>
      <c r="AU2330" s="215" t="s">
        <v>87</v>
      </c>
      <c r="AV2330" s="14" t="s">
        <v>87</v>
      </c>
      <c r="AW2330" s="14" t="s">
        <v>37</v>
      </c>
      <c r="AX2330" s="14" t="s">
        <v>77</v>
      </c>
      <c r="AY2330" s="215" t="s">
        <v>144</v>
      </c>
    </row>
    <row r="2331" spans="2:51" s="14" customFormat="1" ht="11.25">
      <c r="B2331" s="205"/>
      <c r="C2331" s="206"/>
      <c r="D2331" s="196" t="s">
        <v>159</v>
      </c>
      <c r="E2331" s="207" t="s">
        <v>19</v>
      </c>
      <c r="F2331" s="208" t="s">
        <v>1008</v>
      </c>
      <c r="G2331" s="206"/>
      <c r="H2331" s="209">
        <v>5.57</v>
      </c>
      <c r="I2331" s="210"/>
      <c r="J2331" s="206"/>
      <c r="K2331" s="206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159</v>
      </c>
      <c r="AU2331" s="215" t="s">
        <v>87</v>
      </c>
      <c r="AV2331" s="14" t="s">
        <v>87</v>
      </c>
      <c r="AW2331" s="14" t="s">
        <v>37</v>
      </c>
      <c r="AX2331" s="14" t="s">
        <v>77</v>
      </c>
      <c r="AY2331" s="215" t="s">
        <v>144</v>
      </c>
    </row>
    <row r="2332" spans="2:51" s="14" customFormat="1" ht="11.25">
      <c r="B2332" s="205"/>
      <c r="C2332" s="206"/>
      <c r="D2332" s="196" t="s">
        <v>159</v>
      </c>
      <c r="E2332" s="207" t="s">
        <v>19</v>
      </c>
      <c r="F2332" s="208" t="s">
        <v>1092</v>
      </c>
      <c r="G2332" s="206"/>
      <c r="H2332" s="209">
        <v>7.13</v>
      </c>
      <c r="I2332" s="210"/>
      <c r="J2332" s="206"/>
      <c r="K2332" s="206"/>
      <c r="L2332" s="211"/>
      <c r="M2332" s="212"/>
      <c r="N2332" s="213"/>
      <c r="O2332" s="213"/>
      <c r="P2332" s="213"/>
      <c r="Q2332" s="213"/>
      <c r="R2332" s="213"/>
      <c r="S2332" s="213"/>
      <c r="T2332" s="214"/>
      <c r="AT2332" s="215" t="s">
        <v>159</v>
      </c>
      <c r="AU2332" s="215" t="s">
        <v>87</v>
      </c>
      <c r="AV2332" s="14" t="s">
        <v>87</v>
      </c>
      <c r="AW2332" s="14" t="s">
        <v>37</v>
      </c>
      <c r="AX2332" s="14" t="s">
        <v>77</v>
      </c>
      <c r="AY2332" s="215" t="s">
        <v>144</v>
      </c>
    </row>
    <row r="2333" spans="2:51" s="14" customFormat="1" ht="11.25">
      <c r="B2333" s="205"/>
      <c r="C2333" s="206"/>
      <c r="D2333" s="196" t="s">
        <v>159</v>
      </c>
      <c r="E2333" s="207" t="s">
        <v>19</v>
      </c>
      <c r="F2333" s="208" t="s">
        <v>1009</v>
      </c>
      <c r="G2333" s="206"/>
      <c r="H2333" s="209">
        <v>6.46</v>
      </c>
      <c r="I2333" s="210"/>
      <c r="J2333" s="206"/>
      <c r="K2333" s="206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159</v>
      </c>
      <c r="AU2333" s="215" t="s">
        <v>87</v>
      </c>
      <c r="AV2333" s="14" t="s">
        <v>87</v>
      </c>
      <c r="AW2333" s="14" t="s">
        <v>37</v>
      </c>
      <c r="AX2333" s="14" t="s">
        <v>77</v>
      </c>
      <c r="AY2333" s="215" t="s">
        <v>144</v>
      </c>
    </row>
    <row r="2334" spans="2:51" s="14" customFormat="1" ht="11.25">
      <c r="B2334" s="205"/>
      <c r="C2334" s="206"/>
      <c r="D2334" s="196" t="s">
        <v>159</v>
      </c>
      <c r="E2334" s="207" t="s">
        <v>19</v>
      </c>
      <c r="F2334" s="208" t="s">
        <v>1093</v>
      </c>
      <c r="G2334" s="206"/>
      <c r="H2334" s="209">
        <v>7.13</v>
      </c>
      <c r="I2334" s="210"/>
      <c r="J2334" s="206"/>
      <c r="K2334" s="206"/>
      <c r="L2334" s="211"/>
      <c r="M2334" s="212"/>
      <c r="N2334" s="213"/>
      <c r="O2334" s="213"/>
      <c r="P2334" s="213"/>
      <c r="Q2334" s="213"/>
      <c r="R2334" s="213"/>
      <c r="S2334" s="213"/>
      <c r="T2334" s="214"/>
      <c r="AT2334" s="215" t="s">
        <v>159</v>
      </c>
      <c r="AU2334" s="215" t="s">
        <v>87</v>
      </c>
      <c r="AV2334" s="14" t="s">
        <v>87</v>
      </c>
      <c r="AW2334" s="14" t="s">
        <v>37</v>
      </c>
      <c r="AX2334" s="14" t="s">
        <v>77</v>
      </c>
      <c r="AY2334" s="215" t="s">
        <v>144</v>
      </c>
    </row>
    <row r="2335" spans="2:51" s="14" customFormat="1" ht="11.25">
      <c r="B2335" s="205"/>
      <c r="C2335" s="206"/>
      <c r="D2335" s="196" t="s">
        <v>159</v>
      </c>
      <c r="E2335" s="207" t="s">
        <v>19</v>
      </c>
      <c r="F2335" s="208" t="s">
        <v>1010</v>
      </c>
      <c r="G2335" s="206"/>
      <c r="H2335" s="209">
        <v>5.43</v>
      </c>
      <c r="I2335" s="210"/>
      <c r="J2335" s="206"/>
      <c r="K2335" s="206"/>
      <c r="L2335" s="211"/>
      <c r="M2335" s="212"/>
      <c r="N2335" s="213"/>
      <c r="O2335" s="213"/>
      <c r="P2335" s="213"/>
      <c r="Q2335" s="213"/>
      <c r="R2335" s="213"/>
      <c r="S2335" s="213"/>
      <c r="T2335" s="214"/>
      <c r="AT2335" s="215" t="s">
        <v>159</v>
      </c>
      <c r="AU2335" s="215" t="s">
        <v>87</v>
      </c>
      <c r="AV2335" s="14" t="s">
        <v>87</v>
      </c>
      <c r="AW2335" s="14" t="s">
        <v>37</v>
      </c>
      <c r="AX2335" s="14" t="s">
        <v>77</v>
      </c>
      <c r="AY2335" s="215" t="s">
        <v>144</v>
      </c>
    </row>
    <row r="2336" spans="2:51" s="14" customFormat="1" ht="11.25">
      <c r="B2336" s="205"/>
      <c r="C2336" s="206"/>
      <c r="D2336" s="196" t="s">
        <v>159</v>
      </c>
      <c r="E2336" s="207" t="s">
        <v>19</v>
      </c>
      <c r="F2336" s="208" t="s">
        <v>1094</v>
      </c>
      <c r="G2336" s="206"/>
      <c r="H2336" s="209">
        <v>6.12</v>
      </c>
      <c r="I2336" s="210"/>
      <c r="J2336" s="206"/>
      <c r="K2336" s="206"/>
      <c r="L2336" s="211"/>
      <c r="M2336" s="212"/>
      <c r="N2336" s="213"/>
      <c r="O2336" s="213"/>
      <c r="P2336" s="213"/>
      <c r="Q2336" s="213"/>
      <c r="R2336" s="213"/>
      <c r="S2336" s="213"/>
      <c r="T2336" s="214"/>
      <c r="AT2336" s="215" t="s">
        <v>159</v>
      </c>
      <c r="AU2336" s="215" t="s">
        <v>87</v>
      </c>
      <c r="AV2336" s="14" t="s">
        <v>87</v>
      </c>
      <c r="AW2336" s="14" t="s">
        <v>37</v>
      </c>
      <c r="AX2336" s="14" t="s">
        <v>77</v>
      </c>
      <c r="AY2336" s="215" t="s">
        <v>144</v>
      </c>
    </row>
    <row r="2337" spans="1:65" s="14" customFormat="1" ht="11.25">
      <c r="B2337" s="205"/>
      <c r="C2337" s="206"/>
      <c r="D2337" s="196" t="s">
        <v>159</v>
      </c>
      <c r="E2337" s="207" t="s">
        <v>19</v>
      </c>
      <c r="F2337" s="208" t="s">
        <v>1011</v>
      </c>
      <c r="G2337" s="206"/>
      <c r="H2337" s="209">
        <v>5.12</v>
      </c>
      <c r="I2337" s="210"/>
      <c r="J2337" s="206"/>
      <c r="K2337" s="206"/>
      <c r="L2337" s="211"/>
      <c r="M2337" s="212"/>
      <c r="N2337" s="213"/>
      <c r="O2337" s="213"/>
      <c r="P2337" s="213"/>
      <c r="Q2337" s="213"/>
      <c r="R2337" s="213"/>
      <c r="S2337" s="213"/>
      <c r="T2337" s="214"/>
      <c r="AT2337" s="215" t="s">
        <v>159</v>
      </c>
      <c r="AU2337" s="215" t="s">
        <v>87</v>
      </c>
      <c r="AV2337" s="14" t="s">
        <v>87</v>
      </c>
      <c r="AW2337" s="14" t="s">
        <v>37</v>
      </c>
      <c r="AX2337" s="14" t="s">
        <v>77</v>
      </c>
      <c r="AY2337" s="215" t="s">
        <v>144</v>
      </c>
    </row>
    <row r="2338" spans="1:65" s="14" customFormat="1" ht="11.25">
      <c r="B2338" s="205"/>
      <c r="C2338" s="206"/>
      <c r="D2338" s="196" t="s">
        <v>159</v>
      </c>
      <c r="E2338" s="207" t="s">
        <v>19</v>
      </c>
      <c r="F2338" s="208" t="s">
        <v>1095</v>
      </c>
      <c r="G2338" s="206"/>
      <c r="H2338" s="209">
        <v>8.41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159</v>
      </c>
      <c r="AU2338" s="215" t="s">
        <v>87</v>
      </c>
      <c r="AV2338" s="14" t="s">
        <v>87</v>
      </c>
      <c r="AW2338" s="14" t="s">
        <v>37</v>
      </c>
      <c r="AX2338" s="14" t="s">
        <v>77</v>
      </c>
      <c r="AY2338" s="215" t="s">
        <v>144</v>
      </c>
    </row>
    <row r="2339" spans="1:65" s="14" customFormat="1" ht="11.25">
      <c r="B2339" s="205"/>
      <c r="C2339" s="206"/>
      <c r="D2339" s="196" t="s">
        <v>159</v>
      </c>
      <c r="E2339" s="207" t="s">
        <v>19</v>
      </c>
      <c r="F2339" s="208" t="s">
        <v>1012</v>
      </c>
      <c r="G2339" s="206"/>
      <c r="H2339" s="209">
        <v>4.95</v>
      </c>
      <c r="I2339" s="210"/>
      <c r="J2339" s="206"/>
      <c r="K2339" s="206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159</v>
      </c>
      <c r="AU2339" s="215" t="s">
        <v>87</v>
      </c>
      <c r="AV2339" s="14" t="s">
        <v>87</v>
      </c>
      <c r="AW2339" s="14" t="s">
        <v>37</v>
      </c>
      <c r="AX2339" s="14" t="s">
        <v>77</v>
      </c>
      <c r="AY2339" s="215" t="s">
        <v>144</v>
      </c>
    </row>
    <row r="2340" spans="1:65" s="14" customFormat="1" ht="11.25">
      <c r="B2340" s="205"/>
      <c r="C2340" s="206"/>
      <c r="D2340" s="196" t="s">
        <v>159</v>
      </c>
      <c r="E2340" s="207" t="s">
        <v>19</v>
      </c>
      <c r="F2340" s="208" t="s">
        <v>1096</v>
      </c>
      <c r="G2340" s="206"/>
      <c r="H2340" s="209">
        <v>6.78</v>
      </c>
      <c r="I2340" s="210"/>
      <c r="J2340" s="206"/>
      <c r="K2340" s="206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159</v>
      </c>
      <c r="AU2340" s="215" t="s">
        <v>87</v>
      </c>
      <c r="AV2340" s="14" t="s">
        <v>87</v>
      </c>
      <c r="AW2340" s="14" t="s">
        <v>37</v>
      </c>
      <c r="AX2340" s="14" t="s">
        <v>77</v>
      </c>
      <c r="AY2340" s="215" t="s">
        <v>144</v>
      </c>
    </row>
    <row r="2341" spans="1:65" s="15" customFormat="1" ht="11.25">
      <c r="B2341" s="216"/>
      <c r="C2341" s="217"/>
      <c r="D2341" s="196" t="s">
        <v>159</v>
      </c>
      <c r="E2341" s="218" t="s">
        <v>19</v>
      </c>
      <c r="F2341" s="219" t="s">
        <v>165</v>
      </c>
      <c r="G2341" s="217"/>
      <c r="H2341" s="220">
        <v>134.88999999999996</v>
      </c>
      <c r="I2341" s="221"/>
      <c r="J2341" s="217"/>
      <c r="K2341" s="217"/>
      <c r="L2341" s="222"/>
      <c r="M2341" s="223"/>
      <c r="N2341" s="224"/>
      <c r="O2341" s="224"/>
      <c r="P2341" s="224"/>
      <c r="Q2341" s="224"/>
      <c r="R2341" s="224"/>
      <c r="S2341" s="224"/>
      <c r="T2341" s="225"/>
      <c r="AT2341" s="226" t="s">
        <v>159</v>
      </c>
      <c r="AU2341" s="226" t="s">
        <v>87</v>
      </c>
      <c r="AV2341" s="15" t="s">
        <v>155</v>
      </c>
      <c r="AW2341" s="15" t="s">
        <v>37</v>
      </c>
      <c r="AX2341" s="15" t="s">
        <v>77</v>
      </c>
      <c r="AY2341" s="226" t="s">
        <v>144</v>
      </c>
    </row>
    <row r="2342" spans="1:65" s="16" customFormat="1" ht="11.25">
      <c r="B2342" s="227"/>
      <c r="C2342" s="228"/>
      <c r="D2342" s="196" t="s">
        <v>159</v>
      </c>
      <c r="E2342" s="229" t="s">
        <v>19</v>
      </c>
      <c r="F2342" s="230" t="s">
        <v>275</v>
      </c>
      <c r="G2342" s="228"/>
      <c r="H2342" s="231">
        <v>670.45999999999992</v>
      </c>
      <c r="I2342" s="232"/>
      <c r="J2342" s="228"/>
      <c r="K2342" s="228"/>
      <c r="L2342" s="233"/>
      <c r="M2342" s="234"/>
      <c r="N2342" s="235"/>
      <c r="O2342" s="235"/>
      <c r="P2342" s="235"/>
      <c r="Q2342" s="235"/>
      <c r="R2342" s="235"/>
      <c r="S2342" s="235"/>
      <c r="T2342" s="236"/>
      <c r="AT2342" s="237" t="s">
        <v>159</v>
      </c>
      <c r="AU2342" s="237" t="s">
        <v>87</v>
      </c>
      <c r="AV2342" s="16" t="s">
        <v>154</v>
      </c>
      <c r="AW2342" s="16" t="s">
        <v>37</v>
      </c>
      <c r="AX2342" s="16" t="s">
        <v>85</v>
      </c>
      <c r="AY2342" s="237" t="s">
        <v>144</v>
      </c>
    </row>
    <row r="2343" spans="1:65" s="2" customFormat="1" ht="24.2" customHeight="1">
      <c r="A2343" s="37"/>
      <c r="B2343" s="38"/>
      <c r="C2343" s="176" t="s">
        <v>1207</v>
      </c>
      <c r="D2343" s="176" t="s">
        <v>149</v>
      </c>
      <c r="E2343" s="177" t="s">
        <v>1208</v>
      </c>
      <c r="F2343" s="178" t="s">
        <v>1209</v>
      </c>
      <c r="G2343" s="179" t="s">
        <v>152</v>
      </c>
      <c r="H2343" s="180">
        <v>420.14800000000002</v>
      </c>
      <c r="I2343" s="181"/>
      <c r="J2343" s="182">
        <f>ROUND(I2343*H2343,2)</f>
        <v>0</v>
      </c>
      <c r="K2343" s="178" t="s">
        <v>153</v>
      </c>
      <c r="L2343" s="42"/>
      <c r="M2343" s="183" t="s">
        <v>19</v>
      </c>
      <c r="N2343" s="184" t="s">
        <v>48</v>
      </c>
      <c r="O2343" s="67"/>
      <c r="P2343" s="185">
        <f>O2343*H2343</f>
        <v>0</v>
      </c>
      <c r="Q2343" s="185">
        <v>5.0000000000000002E-5</v>
      </c>
      <c r="R2343" s="185">
        <f>Q2343*H2343</f>
        <v>2.1007400000000002E-2</v>
      </c>
      <c r="S2343" s="185">
        <v>0</v>
      </c>
      <c r="T2343" s="186">
        <f>S2343*H2343</f>
        <v>0</v>
      </c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R2343" s="187" t="s">
        <v>556</v>
      </c>
      <c r="AT2343" s="187" t="s">
        <v>149</v>
      </c>
      <c r="AU2343" s="187" t="s">
        <v>87</v>
      </c>
      <c r="AY2343" s="20" t="s">
        <v>144</v>
      </c>
      <c r="BE2343" s="188">
        <f>IF(N2343="základní",J2343,0)</f>
        <v>0</v>
      </c>
      <c r="BF2343" s="188">
        <f>IF(N2343="snížená",J2343,0)</f>
        <v>0</v>
      </c>
      <c r="BG2343" s="188">
        <f>IF(N2343="zákl. přenesená",J2343,0)</f>
        <v>0</v>
      </c>
      <c r="BH2343" s="188">
        <f>IF(N2343="sníž. přenesená",J2343,0)</f>
        <v>0</v>
      </c>
      <c r="BI2343" s="188">
        <f>IF(N2343="nulová",J2343,0)</f>
        <v>0</v>
      </c>
      <c r="BJ2343" s="20" t="s">
        <v>85</v>
      </c>
      <c r="BK2343" s="188">
        <f>ROUND(I2343*H2343,2)</f>
        <v>0</v>
      </c>
      <c r="BL2343" s="20" t="s">
        <v>556</v>
      </c>
      <c r="BM2343" s="187" t="s">
        <v>1210</v>
      </c>
    </row>
    <row r="2344" spans="1:65" s="2" customFormat="1" ht="11.25">
      <c r="A2344" s="37"/>
      <c r="B2344" s="38"/>
      <c r="C2344" s="39"/>
      <c r="D2344" s="189" t="s">
        <v>157</v>
      </c>
      <c r="E2344" s="39"/>
      <c r="F2344" s="190" t="s">
        <v>1211</v>
      </c>
      <c r="G2344" s="39"/>
      <c r="H2344" s="39"/>
      <c r="I2344" s="191"/>
      <c r="J2344" s="39"/>
      <c r="K2344" s="39"/>
      <c r="L2344" s="42"/>
      <c r="M2344" s="192"/>
      <c r="N2344" s="193"/>
      <c r="O2344" s="67"/>
      <c r="P2344" s="67"/>
      <c r="Q2344" s="67"/>
      <c r="R2344" s="67"/>
      <c r="S2344" s="67"/>
      <c r="T2344" s="68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T2344" s="20" t="s">
        <v>157</v>
      </c>
      <c r="AU2344" s="20" t="s">
        <v>87</v>
      </c>
    </row>
    <row r="2345" spans="1:65" s="14" customFormat="1" ht="11.25">
      <c r="B2345" s="205"/>
      <c r="C2345" s="206"/>
      <c r="D2345" s="196" t="s">
        <v>159</v>
      </c>
      <c r="E2345" s="207" t="s">
        <v>19</v>
      </c>
      <c r="F2345" s="208" t="s">
        <v>1212</v>
      </c>
      <c r="G2345" s="206"/>
      <c r="H2345" s="209">
        <v>400.32</v>
      </c>
      <c r="I2345" s="210"/>
      <c r="J2345" s="206"/>
      <c r="K2345" s="206"/>
      <c r="L2345" s="211"/>
      <c r="M2345" s="212"/>
      <c r="N2345" s="213"/>
      <c r="O2345" s="213"/>
      <c r="P2345" s="213"/>
      <c r="Q2345" s="213"/>
      <c r="R2345" s="213"/>
      <c r="S2345" s="213"/>
      <c r="T2345" s="214"/>
      <c r="AT2345" s="215" t="s">
        <v>159</v>
      </c>
      <c r="AU2345" s="215" t="s">
        <v>87</v>
      </c>
      <c r="AV2345" s="14" t="s">
        <v>87</v>
      </c>
      <c r="AW2345" s="14" t="s">
        <v>37</v>
      </c>
      <c r="AX2345" s="14" t="s">
        <v>77</v>
      </c>
      <c r="AY2345" s="215" t="s">
        <v>144</v>
      </c>
    </row>
    <row r="2346" spans="1:65" s="14" customFormat="1" ht="11.25">
      <c r="B2346" s="205"/>
      <c r="C2346" s="206"/>
      <c r="D2346" s="196" t="s">
        <v>159</v>
      </c>
      <c r="E2346" s="207" t="s">
        <v>19</v>
      </c>
      <c r="F2346" s="208" t="s">
        <v>1213</v>
      </c>
      <c r="G2346" s="206"/>
      <c r="H2346" s="209">
        <v>19.827999999999999</v>
      </c>
      <c r="I2346" s="210"/>
      <c r="J2346" s="206"/>
      <c r="K2346" s="206"/>
      <c r="L2346" s="211"/>
      <c r="M2346" s="212"/>
      <c r="N2346" s="213"/>
      <c r="O2346" s="213"/>
      <c r="P2346" s="213"/>
      <c r="Q2346" s="213"/>
      <c r="R2346" s="213"/>
      <c r="S2346" s="213"/>
      <c r="T2346" s="214"/>
      <c r="AT2346" s="215" t="s">
        <v>159</v>
      </c>
      <c r="AU2346" s="215" t="s">
        <v>87</v>
      </c>
      <c r="AV2346" s="14" t="s">
        <v>87</v>
      </c>
      <c r="AW2346" s="14" t="s">
        <v>37</v>
      </c>
      <c r="AX2346" s="14" t="s">
        <v>77</v>
      </c>
      <c r="AY2346" s="215" t="s">
        <v>144</v>
      </c>
    </row>
    <row r="2347" spans="1:65" s="16" customFormat="1" ht="11.25">
      <c r="B2347" s="227"/>
      <c r="C2347" s="228"/>
      <c r="D2347" s="196" t="s">
        <v>159</v>
      </c>
      <c r="E2347" s="229" t="s">
        <v>19</v>
      </c>
      <c r="F2347" s="230" t="s">
        <v>275</v>
      </c>
      <c r="G2347" s="228"/>
      <c r="H2347" s="231">
        <v>420.14799999999997</v>
      </c>
      <c r="I2347" s="232"/>
      <c r="J2347" s="228"/>
      <c r="K2347" s="228"/>
      <c r="L2347" s="233"/>
      <c r="M2347" s="234"/>
      <c r="N2347" s="235"/>
      <c r="O2347" s="235"/>
      <c r="P2347" s="235"/>
      <c r="Q2347" s="235"/>
      <c r="R2347" s="235"/>
      <c r="S2347" s="235"/>
      <c r="T2347" s="236"/>
      <c r="AT2347" s="237" t="s">
        <v>159</v>
      </c>
      <c r="AU2347" s="237" t="s">
        <v>87</v>
      </c>
      <c r="AV2347" s="16" t="s">
        <v>154</v>
      </c>
      <c r="AW2347" s="16" t="s">
        <v>37</v>
      </c>
      <c r="AX2347" s="16" t="s">
        <v>85</v>
      </c>
      <c r="AY2347" s="237" t="s">
        <v>144</v>
      </c>
    </row>
    <row r="2348" spans="1:65" s="2" customFormat="1" ht="55.5" customHeight="1">
      <c r="A2348" s="37"/>
      <c r="B2348" s="38"/>
      <c r="C2348" s="176" t="s">
        <v>1214</v>
      </c>
      <c r="D2348" s="176" t="s">
        <v>149</v>
      </c>
      <c r="E2348" s="177" t="s">
        <v>1215</v>
      </c>
      <c r="F2348" s="178" t="s">
        <v>1216</v>
      </c>
      <c r="G2348" s="179" t="s">
        <v>519</v>
      </c>
      <c r="H2348" s="180">
        <v>18.673999999999999</v>
      </c>
      <c r="I2348" s="181"/>
      <c r="J2348" s="182">
        <f>ROUND(I2348*H2348,2)</f>
        <v>0</v>
      </c>
      <c r="K2348" s="178" t="s">
        <v>153</v>
      </c>
      <c r="L2348" s="42"/>
      <c r="M2348" s="183" t="s">
        <v>19</v>
      </c>
      <c r="N2348" s="184" t="s">
        <v>48</v>
      </c>
      <c r="O2348" s="67"/>
      <c r="P2348" s="185">
        <f>O2348*H2348</f>
        <v>0</v>
      </c>
      <c r="Q2348" s="185">
        <v>0</v>
      </c>
      <c r="R2348" s="185">
        <f>Q2348*H2348</f>
        <v>0</v>
      </c>
      <c r="S2348" s="185">
        <v>0</v>
      </c>
      <c r="T2348" s="186">
        <f>S2348*H2348</f>
        <v>0</v>
      </c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R2348" s="187" t="s">
        <v>556</v>
      </c>
      <c r="AT2348" s="187" t="s">
        <v>149</v>
      </c>
      <c r="AU2348" s="187" t="s">
        <v>87</v>
      </c>
      <c r="AY2348" s="20" t="s">
        <v>144</v>
      </c>
      <c r="BE2348" s="188">
        <f>IF(N2348="základní",J2348,0)</f>
        <v>0</v>
      </c>
      <c r="BF2348" s="188">
        <f>IF(N2348="snížená",J2348,0)</f>
        <v>0</v>
      </c>
      <c r="BG2348" s="188">
        <f>IF(N2348="zákl. přenesená",J2348,0)</f>
        <v>0</v>
      </c>
      <c r="BH2348" s="188">
        <f>IF(N2348="sníž. přenesená",J2348,0)</f>
        <v>0</v>
      </c>
      <c r="BI2348" s="188">
        <f>IF(N2348="nulová",J2348,0)</f>
        <v>0</v>
      </c>
      <c r="BJ2348" s="20" t="s">
        <v>85</v>
      </c>
      <c r="BK2348" s="188">
        <f>ROUND(I2348*H2348,2)</f>
        <v>0</v>
      </c>
      <c r="BL2348" s="20" t="s">
        <v>556</v>
      </c>
      <c r="BM2348" s="187" t="s">
        <v>1217</v>
      </c>
    </row>
    <row r="2349" spans="1:65" s="2" customFormat="1" ht="11.25">
      <c r="A2349" s="37"/>
      <c r="B2349" s="38"/>
      <c r="C2349" s="39"/>
      <c r="D2349" s="189" t="s">
        <v>157</v>
      </c>
      <c r="E2349" s="39"/>
      <c r="F2349" s="190" t="s">
        <v>1218</v>
      </c>
      <c r="G2349" s="39"/>
      <c r="H2349" s="39"/>
      <c r="I2349" s="191"/>
      <c r="J2349" s="39"/>
      <c r="K2349" s="39"/>
      <c r="L2349" s="42"/>
      <c r="M2349" s="192"/>
      <c r="N2349" s="193"/>
      <c r="O2349" s="67"/>
      <c r="P2349" s="67"/>
      <c r="Q2349" s="67"/>
      <c r="R2349" s="67"/>
      <c r="S2349" s="67"/>
      <c r="T2349" s="68"/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T2349" s="20" t="s">
        <v>157</v>
      </c>
      <c r="AU2349" s="20" t="s">
        <v>87</v>
      </c>
    </row>
    <row r="2350" spans="1:65" s="12" customFormat="1" ht="22.9" customHeight="1">
      <c r="B2350" s="160"/>
      <c r="C2350" s="161"/>
      <c r="D2350" s="162" t="s">
        <v>76</v>
      </c>
      <c r="E2350" s="174" t="s">
        <v>1219</v>
      </c>
      <c r="F2350" s="174" t="s">
        <v>1220</v>
      </c>
      <c r="G2350" s="161"/>
      <c r="H2350" s="161"/>
      <c r="I2350" s="164"/>
      <c r="J2350" s="175">
        <f>BK2350</f>
        <v>0</v>
      </c>
      <c r="K2350" s="161"/>
      <c r="L2350" s="166"/>
      <c r="M2350" s="167"/>
      <c r="N2350" s="168"/>
      <c r="O2350" s="168"/>
      <c r="P2350" s="169">
        <f>SUM(P2351:P2714)</f>
        <v>0</v>
      </c>
      <c r="Q2350" s="168"/>
      <c r="R2350" s="169">
        <f>SUM(R2351:R2714)</f>
        <v>11.16464978</v>
      </c>
      <c r="S2350" s="168"/>
      <c r="T2350" s="170">
        <f>SUM(T2351:T2714)</f>
        <v>2.7932190000000001</v>
      </c>
      <c r="AR2350" s="171" t="s">
        <v>87</v>
      </c>
      <c r="AT2350" s="172" t="s">
        <v>76</v>
      </c>
      <c r="AU2350" s="172" t="s">
        <v>85</v>
      </c>
      <c r="AY2350" s="171" t="s">
        <v>144</v>
      </c>
      <c r="BK2350" s="173">
        <f>SUM(BK2351:BK2714)</f>
        <v>0</v>
      </c>
    </row>
    <row r="2351" spans="1:65" s="2" customFormat="1" ht="24.2" customHeight="1">
      <c r="A2351" s="37"/>
      <c r="B2351" s="38"/>
      <c r="C2351" s="176" t="s">
        <v>1221</v>
      </c>
      <c r="D2351" s="176" t="s">
        <v>149</v>
      </c>
      <c r="E2351" s="177" t="s">
        <v>1222</v>
      </c>
      <c r="F2351" s="178" t="s">
        <v>1223</v>
      </c>
      <c r="G2351" s="179" t="s">
        <v>152</v>
      </c>
      <c r="H2351" s="180">
        <v>843.62</v>
      </c>
      <c r="I2351" s="181"/>
      <c r="J2351" s="182">
        <f>ROUND(I2351*H2351,2)</f>
        <v>0</v>
      </c>
      <c r="K2351" s="178" t="s">
        <v>153</v>
      </c>
      <c r="L2351" s="42"/>
      <c r="M2351" s="183" t="s">
        <v>19</v>
      </c>
      <c r="N2351" s="184" t="s">
        <v>48</v>
      </c>
      <c r="O2351" s="67"/>
      <c r="P2351" s="185">
        <f>O2351*H2351</f>
        <v>0</v>
      </c>
      <c r="Q2351" s="185">
        <v>0</v>
      </c>
      <c r="R2351" s="185">
        <f>Q2351*H2351</f>
        <v>0</v>
      </c>
      <c r="S2351" s="185">
        <v>3.0000000000000001E-3</v>
      </c>
      <c r="T2351" s="186">
        <f>S2351*H2351</f>
        <v>2.5308600000000001</v>
      </c>
      <c r="U2351" s="37"/>
      <c r="V2351" s="37"/>
      <c r="W2351" s="37"/>
      <c r="X2351" s="37"/>
      <c r="Y2351" s="37"/>
      <c r="Z2351" s="37"/>
      <c r="AA2351" s="37"/>
      <c r="AB2351" s="37"/>
      <c r="AC2351" s="37"/>
      <c r="AD2351" s="37"/>
      <c r="AE2351" s="37"/>
      <c r="AR2351" s="187" t="s">
        <v>556</v>
      </c>
      <c r="AT2351" s="187" t="s">
        <v>149</v>
      </c>
      <c r="AU2351" s="187" t="s">
        <v>87</v>
      </c>
      <c r="AY2351" s="20" t="s">
        <v>144</v>
      </c>
      <c r="BE2351" s="188">
        <f>IF(N2351="základní",J2351,0)</f>
        <v>0</v>
      </c>
      <c r="BF2351" s="188">
        <f>IF(N2351="snížená",J2351,0)</f>
        <v>0</v>
      </c>
      <c r="BG2351" s="188">
        <f>IF(N2351="zákl. přenesená",J2351,0)</f>
        <v>0</v>
      </c>
      <c r="BH2351" s="188">
        <f>IF(N2351="sníž. přenesená",J2351,0)</f>
        <v>0</v>
      </c>
      <c r="BI2351" s="188">
        <f>IF(N2351="nulová",J2351,0)</f>
        <v>0</v>
      </c>
      <c r="BJ2351" s="20" t="s">
        <v>85</v>
      </c>
      <c r="BK2351" s="188">
        <f>ROUND(I2351*H2351,2)</f>
        <v>0</v>
      </c>
      <c r="BL2351" s="20" t="s">
        <v>556</v>
      </c>
      <c r="BM2351" s="187" t="s">
        <v>1224</v>
      </c>
    </row>
    <row r="2352" spans="1:65" s="2" customFormat="1" ht="11.25">
      <c r="A2352" s="37"/>
      <c r="B2352" s="38"/>
      <c r="C2352" s="39"/>
      <c r="D2352" s="189" t="s">
        <v>157</v>
      </c>
      <c r="E2352" s="39"/>
      <c r="F2352" s="190" t="s">
        <v>1225</v>
      </c>
      <c r="G2352" s="39"/>
      <c r="H2352" s="39"/>
      <c r="I2352" s="191"/>
      <c r="J2352" s="39"/>
      <c r="K2352" s="39"/>
      <c r="L2352" s="42"/>
      <c r="M2352" s="192"/>
      <c r="N2352" s="193"/>
      <c r="O2352" s="67"/>
      <c r="P2352" s="67"/>
      <c r="Q2352" s="67"/>
      <c r="R2352" s="67"/>
      <c r="S2352" s="67"/>
      <c r="T2352" s="68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T2352" s="20" t="s">
        <v>157</v>
      </c>
      <c r="AU2352" s="20" t="s">
        <v>87</v>
      </c>
    </row>
    <row r="2353" spans="2:51" s="13" customFormat="1" ht="11.25">
      <c r="B2353" s="194"/>
      <c r="C2353" s="195"/>
      <c r="D2353" s="196" t="s">
        <v>159</v>
      </c>
      <c r="E2353" s="197" t="s">
        <v>19</v>
      </c>
      <c r="F2353" s="198" t="s">
        <v>160</v>
      </c>
      <c r="G2353" s="195"/>
      <c r="H2353" s="197" t="s">
        <v>19</v>
      </c>
      <c r="I2353" s="199"/>
      <c r="J2353" s="195"/>
      <c r="K2353" s="195"/>
      <c r="L2353" s="200"/>
      <c r="M2353" s="201"/>
      <c r="N2353" s="202"/>
      <c r="O2353" s="202"/>
      <c r="P2353" s="202"/>
      <c r="Q2353" s="202"/>
      <c r="R2353" s="202"/>
      <c r="S2353" s="202"/>
      <c r="T2353" s="203"/>
      <c r="AT2353" s="204" t="s">
        <v>159</v>
      </c>
      <c r="AU2353" s="204" t="s">
        <v>87</v>
      </c>
      <c r="AV2353" s="13" t="s">
        <v>85</v>
      </c>
      <c r="AW2353" s="13" t="s">
        <v>37</v>
      </c>
      <c r="AX2353" s="13" t="s">
        <v>77</v>
      </c>
      <c r="AY2353" s="204" t="s">
        <v>144</v>
      </c>
    </row>
    <row r="2354" spans="2:51" s="14" customFormat="1" ht="11.25">
      <c r="B2354" s="205"/>
      <c r="C2354" s="206"/>
      <c r="D2354" s="196" t="s">
        <v>159</v>
      </c>
      <c r="E2354" s="207" t="s">
        <v>19</v>
      </c>
      <c r="F2354" s="208" t="s">
        <v>338</v>
      </c>
      <c r="G2354" s="206"/>
      <c r="H2354" s="209">
        <v>16.260000000000002</v>
      </c>
      <c r="I2354" s="210"/>
      <c r="J2354" s="206"/>
      <c r="K2354" s="206"/>
      <c r="L2354" s="211"/>
      <c r="M2354" s="212"/>
      <c r="N2354" s="213"/>
      <c r="O2354" s="213"/>
      <c r="P2354" s="213"/>
      <c r="Q2354" s="213"/>
      <c r="R2354" s="213"/>
      <c r="S2354" s="213"/>
      <c r="T2354" s="214"/>
      <c r="AT2354" s="215" t="s">
        <v>159</v>
      </c>
      <c r="AU2354" s="215" t="s">
        <v>87</v>
      </c>
      <c r="AV2354" s="14" t="s">
        <v>87</v>
      </c>
      <c r="AW2354" s="14" t="s">
        <v>37</v>
      </c>
      <c r="AX2354" s="14" t="s">
        <v>77</v>
      </c>
      <c r="AY2354" s="215" t="s">
        <v>144</v>
      </c>
    </row>
    <row r="2355" spans="2:51" s="14" customFormat="1" ht="11.25">
      <c r="B2355" s="205"/>
      <c r="C2355" s="206"/>
      <c r="D2355" s="196" t="s">
        <v>159</v>
      </c>
      <c r="E2355" s="207" t="s">
        <v>19</v>
      </c>
      <c r="F2355" s="208" t="s">
        <v>339</v>
      </c>
      <c r="G2355" s="206"/>
      <c r="H2355" s="209">
        <v>16.579999999999998</v>
      </c>
      <c r="I2355" s="210"/>
      <c r="J2355" s="206"/>
      <c r="K2355" s="206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159</v>
      </c>
      <c r="AU2355" s="215" t="s">
        <v>87</v>
      </c>
      <c r="AV2355" s="14" t="s">
        <v>87</v>
      </c>
      <c r="AW2355" s="14" t="s">
        <v>37</v>
      </c>
      <c r="AX2355" s="14" t="s">
        <v>77</v>
      </c>
      <c r="AY2355" s="215" t="s">
        <v>144</v>
      </c>
    </row>
    <row r="2356" spans="2:51" s="15" customFormat="1" ht="11.25">
      <c r="B2356" s="216"/>
      <c r="C2356" s="217"/>
      <c r="D2356" s="196" t="s">
        <v>159</v>
      </c>
      <c r="E2356" s="218" t="s">
        <v>19</v>
      </c>
      <c r="F2356" s="219" t="s">
        <v>165</v>
      </c>
      <c r="G2356" s="217"/>
      <c r="H2356" s="220">
        <v>32.840000000000003</v>
      </c>
      <c r="I2356" s="221"/>
      <c r="J2356" s="217"/>
      <c r="K2356" s="217"/>
      <c r="L2356" s="222"/>
      <c r="M2356" s="223"/>
      <c r="N2356" s="224"/>
      <c r="O2356" s="224"/>
      <c r="P2356" s="224"/>
      <c r="Q2356" s="224"/>
      <c r="R2356" s="224"/>
      <c r="S2356" s="224"/>
      <c r="T2356" s="225"/>
      <c r="AT2356" s="226" t="s">
        <v>159</v>
      </c>
      <c r="AU2356" s="226" t="s">
        <v>87</v>
      </c>
      <c r="AV2356" s="15" t="s">
        <v>155</v>
      </c>
      <c r="AW2356" s="15" t="s">
        <v>37</v>
      </c>
      <c r="AX2356" s="15" t="s">
        <v>77</v>
      </c>
      <c r="AY2356" s="226" t="s">
        <v>144</v>
      </c>
    </row>
    <row r="2357" spans="2:51" s="13" customFormat="1" ht="11.25">
      <c r="B2357" s="194"/>
      <c r="C2357" s="195"/>
      <c r="D2357" s="196" t="s">
        <v>159</v>
      </c>
      <c r="E2357" s="197" t="s">
        <v>19</v>
      </c>
      <c r="F2357" s="198" t="s">
        <v>166</v>
      </c>
      <c r="G2357" s="195"/>
      <c r="H2357" s="197" t="s">
        <v>19</v>
      </c>
      <c r="I2357" s="199"/>
      <c r="J2357" s="195"/>
      <c r="K2357" s="195"/>
      <c r="L2357" s="200"/>
      <c r="M2357" s="201"/>
      <c r="N2357" s="202"/>
      <c r="O2357" s="202"/>
      <c r="P2357" s="202"/>
      <c r="Q2357" s="202"/>
      <c r="R2357" s="202"/>
      <c r="S2357" s="202"/>
      <c r="T2357" s="203"/>
      <c r="AT2357" s="204" t="s">
        <v>159</v>
      </c>
      <c r="AU2357" s="204" t="s">
        <v>87</v>
      </c>
      <c r="AV2357" s="13" t="s">
        <v>85</v>
      </c>
      <c r="AW2357" s="13" t="s">
        <v>37</v>
      </c>
      <c r="AX2357" s="13" t="s">
        <v>77</v>
      </c>
      <c r="AY2357" s="204" t="s">
        <v>144</v>
      </c>
    </row>
    <row r="2358" spans="2:51" s="14" customFormat="1" ht="11.25">
      <c r="B2358" s="205"/>
      <c r="C2358" s="206"/>
      <c r="D2358" s="196" t="s">
        <v>159</v>
      </c>
      <c r="E2358" s="207" t="s">
        <v>19</v>
      </c>
      <c r="F2358" s="208" t="s">
        <v>340</v>
      </c>
      <c r="G2358" s="206"/>
      <c r="H2358" s="209">
        <v>10.48</v>
      </c>
      <c r="I2358" s="210"/>
      <c r="J2358" s="206"/>
      <c r="K2358" s="206"/>
      <c r="L2358" s="211"/>
      <c r="M2358" s="212"/>
      <c r="N2358" s="213"/>
      <c r="O2358" s="213"/>
      <c r="P2358" s="213"/>
      <c r="Q2358" s="213"/>
      <c r="R2358" s="213"/>
      <c r="S2358" s="213"/>
      <c r="T2358" s="214"/>
      <c r="AT2358" s="215" t="s">
        <v>159</v>
      </c>
      <c r="AU2358" s="215" t="s">
        <v>87</v>
      </c>
      <c r="AV2358" s="14" t="s">
        <v>87</v>
      </c>
      <c r="AW2358" s="14" t="s">
        <v>37</v>
      </c>
      <c r="AX2358" s="14" t="s">
        <v>77</v>
      </c>
      <c r="AY2358" s="215" t="s">
        <v>144</v>
      </c>
    </row>
    <row r="2359" spans="2:51" s="14" customFormat="1" ht="11.25">
      <c r="B2359" s="205"/>
      <c r="C2359" s="206"/>
      <c r="D2359" s="196" t="s">
        <v>159</v>
      </c>
      <c r="E2359" s="207" t="s">
        <v>19</v>
      </c>
      <c r="F2359" s="208" t="s">
        <v>341</v>
      </c>
      <c r="G2359" s="206"/>
      <c r="H2359" s="209">
        <v>16.11</v>
      </c>
      <c r="I2359" s="210"/>
      <c r="J2359" s="206"/>
      <c r="K2359" s="206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159</v>
      </c>
      <c r="AU2359" s="215" t="s">
        <v>87</v>
      </c>
      <c r="AV2359" s="14" t="s">
        <v>87</v>
      </c>
      <c r="AW2359" s="14" t="s">
        <v>37</v>
      </c>
      <c r="AX2359" s="14" t="s">
        <v>77</v>
      </c>
      <c r="AY2359" s="215" t="s">
        <v>144</v>
      </c>
    </row>
    <row r="2360" spans="2:51" s="14" customFormat="1" ht="11.25">
      <c r="B2360" s="205"/>
      <c r="C2360" s="206"/>
      <c r="D2360" s="196" t="s">
        <v>159</v>
      </c>
      <c r="E2360" s="207" t="s">
        <v>19</v>
      </c>
      <c r="F2360" s="208" t="s">
        <v>342</v>
      </c>
      <c r="G2360" s="206"/>
      <c r="H2360" s="209">
        <v>15.17</v>
      </c>
      <c r="I2360" s="210"/>
      <c r="J2360" s="206"/>
      <c r="K2360" s="206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159</v>
      </c>
      <c r="AU2360" s="215" t="s">
        <v>87</v>
      </c>
      <c r="AV2360" s="14" t="s">
        <v>87</v>
      </c>
      <c r="AW2360" s="14" t="s">
        <v>37</v>
      </c>
      <c r="AX2360" s="14" t="s">
        <v>77</v>
      </c>
      <c r="AY2360" s="215" t="s">
        <v>144</v>
      </c>
    </row>
    <row r="2361" spans="2:51" s="14" customFormat="1" ht="11.25">
      <c r="B2361" s="205"/>
      <c r="C2361" s="206"/>
      <c r="D2361" s="196" t="s">
        <v>159</v>
      </c>
      <c r="E2361" s="207" t="s">
        <v>19</v>
      </c>
      <c r="F2361" s="208" t="s">
        <v>343</v>
      </c>
      <c r="G2361" s="206"/>
      <c r="H2361" s="209">
        <v>15.96</v>
      </c>
      <c r="I2361" s="210"/>
      <c r="J2361" s="206"/>
      <c r="K2361" s="206"/>
      <c r="L2361" s="211"/>
      <c r="M2361" s="212"/>
      <c r="N2361" s="213"/>
      <c r="O2361" s="213"/>
      <c r="P2361" s="213"/>
      <c r="Q2361" s="213"/>
      <c r="R2361" s="213"/>
      <c r="S2361" s="213"/>
      <c r="T2361" s="214"/>
      <c r="AT2361" s="215" t="s">
        <v>159</v>
      </c>
      <c r="AU2361" s="215" t="s">
        <v>87</v>
      </c>
      <c r="AV2361" s="14" t="s">
        <v>87</v>
      </c>
      <c r="AW2361" s="14" t="s">
        <v>37</v>
      </c>
      <c r="AX2361" s="14" t="s">
        <v>77</v>
      </c>
      <c r="AY2361" s="215" t="s">
        <v>144</v>
      </c>
    </row>
    <row r="2362" spans="2:51" s="14" customFormat="1" ht="11.25">
      <c r="B2362" s="205"/>
      <c r="C2362" s="206"/>
      <c r="D2362" s="196" t="s">
        <v>159</v>
      </c>
      <c r="E2362" s="207" t="s">
        <v>19</v>
      </c>
      <c r="F2362" s="208" t="s">
        <v>344</v>
      </c>
      <c r="G2362" s="206"/>
      <c r="H2362" s="209">
        <v>17.87</v>
      </c>
      <c r="I2362" s="210"/>
      <c r="J2362" s="206"/>
      <c r="K2362" s="206"/>
      <c r="L2362" s="211"/>
      <c r="M2362" s="212"/>
      <c r="N2362" s="213"/>
      <c r="O2362" s="213"/>
      <c r="P2362" s="213"/>
      <c r="Q2362" s="213"/>
      <c r="R2362" s="213"/>
      <c r="S2362" s="213"/>
      <c r="T2362" s="214"/>
      <c r="AT2362" s="215" t="s">
        <v>159</v>
      </c>
      <c r="AU2362" s="215" t="s">
        <v>87</v>
      </c>
      <c r="AV2362" s="14" t="s">
        <v>87</v>
      </c>
      <c r="AW2362" s="14" t="s">
        <v>37</v>
      </c>
      <c r="AX2362" s="14" t="s">
        <v>77</v>
      </c>
      <c r="AY2362" s="215" t="s">
        <v>144</v>
      </c>
    </row>
    <row r="2363" spans="2:51" s="14" customFormat="1" ht="11.25">
      <c r="B2363" s="205"/>
      <c r="C2363" s="206"/>
      <c r="D2363" s="196" t="s">
        <v>159</v>
      </c>
      <c r="E2363" s="207" t="s">
        <v>19</v>
      </c>
      <c r="F2363" s="208" t="s">
        <v>345</v>
      </c>
      <c r="G2363" s="206"/>
      <c r="H2363" s="209">
        <v>17.89</v>
      </c>
      <c r="I2363" s="210"/>
      <c r="J2363" s="206"/>
      <c r="K2363" s="206"/>
      <c r="L2363" s="211"/>
      <c r="M2363" s="212"/>
      <c r="N2363" s="213"/>
      <c r="O2363" s="213"/>
      <c r="P2363" s="213"/>
      <c r="Q2363" s="213"/>
      <c r="R2363" s="213"/>
      <c r="S2363" s="213"/>
      <c r="T2363" s="214"/>
      <c r="AT2363" s="215" t="s">
        <v>159</v>
      </c>
      <c r="AU2363" s="215" t="s">
        <v>87</v>
      </c>
      <c r="AV2363" s="14" t="s">
        <v>87</v>
      </c>
      <c r="AW2363" s="14" t="s">
        <v>37</v>
      </c>
      <c r="AX2363" s="14" t="s">
        <v>77</v>
      </c>
      <c r="AY2363" s="215" t="s">
        <v>144</v>
      </c>
    </row>
    <row r="2364" spans="2:51" s="14" customFormat="1" ht="11.25">
      <c r="B2364" s="205"/>
      <c r="C2364" s="206"/>
      <c r="D2364" s="196" t="s">
        <v>159</v>
      </c>
      <c r="E2364" s="207" t="s">
        <v>19</v>
      </c>
      <c r="F2364" s="208" t="s">
        <v>346</v>
      </c>
      <c r="G2364" s="206"/>
      <c r="H2364" s="209">
        <v>15.96</v>
      </c>
      <c r="I2364" s="210"/>
      <c r="J2364" s="206"/>
      <c r="K2364" s="206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159</v>
      </c>
      <c r="AU2364" s="215" t="s">
        <v>87</v>
      </c>
      <c r="AV2364" s="14" t="s">
        <v>87</v>
      </c>
      <c r="AW2364" s="14" t="s">
        <v>37</v>
      </c>
      <c r="AX2364" s="14" t="s">
        <v>77</v>
      </c>
      <c r="AY2364" s="215" t="s">
        <v>144</v>
      </c>
    </row>
    <row r="2365" spans="2:51" s="14" customFormat="1" ht="11.25">
      <c r="B2365" s="205"/>
      <c r="C2365" s="206"/>
      <c r="D2365" s="196" t="s">
        <v>159</v>
      </c>
      <c r="E2365" s="207" t="s">
        <v>19</v>
      </c>
      <c r="F2365" s="208" t="s">
        <v>347</v>
      </c>
      <c r="G2365" s="206"/>
      <c r="H2365" s="209">
        <v>15.22</v>
      </c>
      <c r="I2365" s="210"/>
      <c r="J2365" s="206"/>
      <c r="K2365" s="206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159</v>
      </c>
      <c r="AU2365" s="215" t="s">
        <v>87</v>
      </c>
      <c r="AV2365" s="14" t="s">
        <v>87</v>
      </c>
      <c r="AW2365" s="14" t="s">
        <v>37</v>
      </c>
      <c r="AX2365" s="14" t="s">
        <v>77</v>
      </c>
      <c r="AY2365" s="215" t="s">
        <v>144</v>
      </c>
    </row>
    <row r="2366" spans="2:51" s="14" customFormat="1" ht="11.25">
      <c r="B2366" s="205"/>
      <c r="C2366" s="206"/>
      <c r="D2366" s="196" t="s">
        <v>159</v>
      </c>
      <c r="E2366" s="207" t="s">
        <v>19</v>
      </c>
      <c r="F2366" s="208" t="s">
        <v>348</v>
      </c>
      <c r="G2366" s="206"/>
      <c r="H2366" s="209">
        <v>16.7</v>
      </c>
      <c r="I2366" s="210"/>
      <c r="J2366" s="206"/>
      <c r="K2366" s="206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159</v>
      </c>
      <c r="AU2366" s="215" t="s">
        <v>87</v>
      </c>
      <c r="AV2366" s="14" t="s">
        <v>87</v>
      </c>
      <c r="AW2366" s="14" t="s">
        <v>37</v>
      </c>
      <c r="AX2366" s="14" t="s">
        <v>77</v>
      </c>
      <c r="AY2366" s="215" t="s">
        <v>144</v>
      </c>
    </row>
    <row r="2367" spans="2:51" s="14" customFormat="1" ht="11.25">
      <c r="B2367" s="205"/>
      <c r="C2367" s="206"/>
      <c r="D2367" s="196" t="s">
        <v>159</v>
      </c>
      <c r="E2367" s="207" t="s">
        <v>19</v>
      </c>
      <c r="F2367" s="208" t="s">
        <v>349</v>
      </c>
      <c r="G2367" s="206"/>
      <c r="H2367" s="209">
        <v>13.76</v>
      </c>
      <c r="I2367" s="210"/>
      <c r="J2367" s="206"/>
      <c r="K2367" s="206"/>
      <c r="L2367" s="211"/>
      <c r="M2367" s="212"/>
      <c r="N2367" s="213"/>
      <c r="O2367" s="213"/>
      <c r="P2367" s="213"/>
      <c r="Q2367" s="213"/>
      <c r="R2367" s="213"/>
      <c r="S2367" s="213"/>
      <c r="T2367" s="214"/>
      <c r="AT2367" s="215" t="s">
        <v>159</v>
      </c>
      <c r="AU2367" s="215" t="s">
        <v>87</v>
      </c>
      <c r="AV2367" s="14" t="s">
        <v>87</v>
      </c>
      <c r="AW2367" s="14" t="s">
        <v>37</v>
      </c>
      <c r="AX2367" s="14" t="s">
        <v>77</v>
      </c>
      <c r="AY2367" s="215" t="s">
        <v>144</v>
      </c>
    </row>
    <row r="2368" spans="2:51" s="15" customFormat="1" ht="11.25">
      <c r="B2368" s="216"/>
      <c r="C2368" s="217"/>
      <c r="D2368" s="196" t="s">
        <v>159</v>
      </c>
      <c r="E2368" s="218" t="s">
        <v>19</v>
      </c>
      <c r="F2368" s="219" t="s">
        <v>165</v>
      </c>
      <c r="G2368" s="217"/>
      <c r="H2368" s="220">
        <v>155.11999999999998</v>
      </c>
      <c r="I2368" s="221"/>
      <c r="J2368" s="217"/>
      <c r="K2368" s="217"/>
      <c r="L2368" s="222"/>
      <c r="M2368" s="223"/>
      <c r="N2368" s="224"/>
      <c r="O2368" s="224"/>
      <c r="P2368" s="224"/>
      <c r="Q2368" s="224"/>
      <c r="R2368" s="224"/>
      <c r="S2368" s="224"/>
      <c r="T2368" s="225"/>
      <c r="AT2368" s="226" t="s">
        <v>159</v>
      </c>
      <c r="AU2368" s="226" t="s">
        <v>87</v>
      </c>
      <c r="AV2368" s="15" t="s">
        <v>155</v>
      </c>
      <c r="AW2368" s="15" t="s">
        <v>37</v>
      </c>
      <c r="AX2368" s="15" t="s">
        <v>77</v>
      </c>
      <c r="AY2368" s="226" t="s">
        <v>144</v>
      </c>
    </row>
    <row r="2369" spans="2:51" s="13" customFormat="1" ht="11.25">
      <c r="B2369" s="194"/>
      <c r="C2369" s="195"/>
      <c r="D2369" s="196" t="s">
        <v>159</v>
      </c>
      <c r="E2369" s="197" t="s">
        <v>19</v>
      </c>
      <c r="F2369" s="198" t="s">
        <v>187</v>
      </c>
      <c r="G2369" s="195"/>
      <c r="H2369" s="197" t="s">
        <v>19</v>
      </c>
      <c r="I2369" s="199"/>
      <c r="J2369" s="195"/>
      <c r="K2369" s="195"/>
      <c r="L2369" s="200"/>
      <c r="M2369" s="201"/>
      <c r="N2369" s="202"/>
      <c r="O2369" s="202"/>
      <c r="P2369" s="202"/>
      <c r="Q2369" s="202"/>
      <c r="R2369" s="202"/>
      <c r="S2369" s="202"/>
      <c r="T2369" s="203"/>
      <c r="AT2369" s="204" t="s">
        <v>159</v>
      </c>
      <c r="AU2369" s="204" t="s">
        <v>87</v>
      </c>
      <c r="AV2369" s="13" t="s">
        <v>85</v>
      </c>
      <c r="AW2369" s="13" t="s">
        <v>37</v>
      </c>
      <c r="AX2369" s="13" t="s">
        <v>77</v>
      </c>
      <c r="AY2369" s="204" t="s">
        <v>144</v>
      </c>
    </row>
    <row r="2370" spans="2:51" s="14" customFormat="1" ht="11.25">
      <c r="B2370" s="205"/>
      <c r="C2370" s="206"/>
      <c r="D2370" s="196" t="s">
        <v>159</v>
      </c>
      <c r="E2370" s="207" t="s">
        <v>19</v>
      </c>
      <c r="F2370" s="208" t="s">
        <v>350</v>
      </c>
      <c r="G2370" s="206"/>
      <c r="H2370" s="209">
        <v>10.48</v>
      </c>
      <c r="I2370" s="210"/>
      <c r="J2370" s="206"/>
      <c r="K2370" s="206"/>
      <c r="L2370" s="211"/>
      <c r="M2370" s="212"/>
      <c r="N2370" s="213"/>
      <c r="O2370" s="213"/>
      <c r="P2370" s="213"/>
      <c r="Q2370" s="213"/>
      <c r="R2370" s="213"/>
      <c r="S2370" s="213"/>
      <c r="T2370" s="214"/>
      <c r="AT2370" s="215" t="s">
        <v>159</v>
      </c>
      <c r="AU2370" s="215" t="s">
        <v>87</v>
      </c>
      <c r="AV2370" s="14" t="s">
        <v>87</v>
      </c>
      <c r="AW2370" s="14" t="s">
        <v>37</v>
      </c>
      <c r="AX2370" s="14" t="s">
        <v>77</v>
      </c>
      <c r="AY2370" s="215" t="s">
        <v>144</v>
      </c>
    </row>
    <row r="2371" spans="2:51" s="14" customFormat="1" ht="11.25">
      <c r="B2371" s="205"/>
      <c r="C2371" s="206"/>
      <c r="D2371" s="196" t="s">
        <v>159</v>
      </c>
      <c r="E2371" s="207" t="s">
        <v>19</v>
      </c>
      <c r="F2371" s="208" t="s">
        <v>351</v>
      </c>
      <c r="G2371" s="206"/>
      <c r="H2371" s="209">
        <v>16.11</v>
      </c>
      <c r="I2371" s="210"/>
      <c r="J2371" s="206"/>
      <c r="K2371" s="206"/>
      <c r="L2371" s="211"/>
      <c r="M2371" s="212"/>
      <c r="N2371" s="213"/>
      <c r="O2371" s="213"/>
      <c r="P2371" s="213"/>
      <c r="Q2371" s="213"/>
      <c r="R2371" s="213"/>
      <c r="S2371" s="213"/>
      <c r="T2371" s="214"/>
      <c r="AT2371" s="215" t="s">
        <v>159</v>
      </c>
      <c r="AU2371" s="215" t="s">
        <v>87</v>
      </c>
      <c r="AV2371" s="14" t="s">
        <v>87</v>
      </c>
      <c r="AW2371" s="14" t="s">
        <v>37</v>
      </c>
      <c r="AX2371" s="14" t="s">
        <v>77</v>
      </c>
      <c r="AY2371" s="215" t="s">
        <v>144</v>
      </c>
    </row>
    <row r="2372" spans="2:51" s="14" customFormat="1" ht="11.25">
      <c r="B2372" s="205"/>
      <c r="C2372" s="206"/>
      <c r="D2372" s="196" t="s">
        <v>159</v>
      </c>
      <c r="E2372" s="207" t="s">
        <v>19</v>
      </c>
      <c r="F2372" s="208" t="s">
        <v>352</v>
      </c>
      <c r="G2372" s="206"/>
      <c r="H2372" s="209">
        <v>15.17</v>
      </c>
      <c r="I2372" s="210"/>
      <c r="J2372" s="206"/>
      <c r="K2372" s="206"/>
      <c r="L2372" s="211"/>
      <c r="M2372" s="212"/>
      <c r="N2372" s="213"/>
      <c r="O2372" s="213"/>
      <c r="P2372" s="213"/>
      <c r="Q2372" s="213"/>
      <c r="R2372" s="213"/>
      <c r="S2372" s="213"/>
      <c r="T2372" s="214"/>
      <c r="AT2372" s="215" t="s">
        <v>159</v>
      </c>
      <c r="AU2372" s="215" t="s">
        <v>87</v>
      </c>
      <c r="AV2372" s="14" t="s">
        <v>87</v>
      </c>
      <c r="AW2372" s="14" t="s">
        <v>37</v>
      </c>
      <c r="AX2372" s="14" t="s">
        <v>77</v>
      </c>
      <c r="AY2372" s="215" t="s">
        <v>144</v>
      </c>
    </row>
    <row r="2373" spans="2:51" s="14" customFormat="1" ht="11.25">
      <c r="B2373" s="205"/>
      <c r="C2373" s="206"/>
      <c r="D2373" s="196" t="s">
        <v>159</v>
      </c>
      <c r="E2373" s="207" t="s">
        <v>19</v>
      </c>
      <c r="F2373" s="208" t="s">
        <v>353</v>
      </c>
      <c r="G2373" s="206"/>
      <c r="H2373" s="209">
        <v>15.96</v>
      </c>
      <c r="I2373" s="210"/>
      <c r="J2373" s="206"/>
      <c r="K2373" s="206"/>
      <c r="L2373" s="211"/>
      <c r="M2373" s="212"/>
      <c r="N2373" s="213"/>
      <c r="O2373" s="213"/>
      <c r="P2373" s="213"/>
      <c r="Q2373" s="213"/>
      <c r="R2373" s="213"/>
      <c r="S2373" s="213"/>
      <c r="T2373" s="214"/>
      <c r="AT2373" s="215" t="s">
        <v>159</v>
      </c>
      <c r="AU2373" s="215" t="s">
        <v>87</v>
      </c>
      <c r="AV2373" s="14" t="s">
        <v>87</v>
      </c>
      <c r="AW2373" s="14" t="s">
        <v>37</v>
      </c>
      <c r="AX2373" s="14" t="s">
        <v>77</v>
      </c>
      <c r="AY2373" s="215" t="s">
        <v>144</v>
      </c>
    </row>
    <row r="2374" spans="2:51" s="14" customFormat="1" ht="11.25">
      <c r="B2374" s="205"/>
      <c r="C2374" s="206"/>
      <c r="D2374" s="196" t="s">
        <v>159</v>
      </c>
      <c r="E2374" s="207" t="s">
        <v>19</v>
      </c>
      <c r="F2374" s="208" t="s">
        <v>354</v>
      </c>
      <c r="G2374" s="206"/>
      <c r="H2374" s="209">
        <v>17.87</v>
      </c>
      <c r="I2374" s="210"/>
      <c r="J2374" s="206"/>
      <c r="K2374" s="206"/>
      <c r="L2374" s="211"/>
      <c r="M2374" s="212"/>
      <c r="N2374" s="213"/>
      <c r="O2374" s="213"/>
      <c r="P2374" s="213"/>
      <c r="Q2374" s="213"/>
      <c r="R2374" s="213"/>
      <c r="S2374" s="213"/>
      <c r="T2374" s="214"/>
      <c r="AT2374" s="215" t="s">
        <v>159</v>
      </c>
      <c r="AU2374" s="215" t="s">
        <v>87</v>
      </c>
      <c r="AV2374" s="14" t="s">
        <v>87</v>
      </c>
      <c r="AW2374" s="14" t="s">
        <v>37</v>
      </c>
      <c r="AX2374" s="14" t="s">
        <v>77</v>
      </c>
      <c r="AY2374" s="215" t="s">
        <v>144</v>
      </c>
    </row>
    <row r="2375" spans="2:51" s="14" customFormat="1" ht="11.25">
      <c r="B2375" s="205"/>
      <c r="C2375" s="206"/>
      <c r="D2375" s="196" t="s">
        <v>159</v>
      </c>
      <c r="E2375" s="207" t="s">
        <v>19</v>
      </c>
      <c r="F2375" s="208" t="s">
        <v>355</v>
      </c>
      <c r="G2375" s="206"/>
      <c r="H2375" s="209">
        <v>17.89</v>
      </c>
      <c r="I2375" s="210"/>
      <c r="J2375" s="206"/>
      <c r="K2375" s="206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159</v>
      </c>
      <c r="AU2375" s="215" t="s">
        <v>87</v>
      </c>
      <c r="AV2375" s="14" t="s">
        <v>87</v>
      </c>
      <c r="AW2375" s="14" t="s">
        <v>37</v>
      </c>
      <c r="AX2375" s="14" t="s">
        <v>77</v>
      </c>
      <c r="AY2375" s="215" t="s">
        <v>144</v>
      </c>
    </row>
    <row r="2376" spans="2:51" s="14" customFormat="1" ht="11.25">
      <c r="B2376" s="205"/>
      <c r="C2376" s="206"/>
      <c r="D2376" s="196" t="s">
        <v>159</v>
      </c>
      <c r="E2376" s="207" t="s">
        <v>19</v>
      </c>
      <c r="F2376" s="208" t="s">
        <v>356</v>
      </c>
      <c r="G2376" s="206"/>
      <c r="H2376" s="209">
        <v>15.96</v>
      </c>
      <c r="I2376" s="210"/>
      <c r="J2376" s="206"/>
      <c r="K2376" s="206"/>
      <c r="L2376" s="211"/>
      <c r="M2376" s="212"/>
      <c r="N2376" s="213"/>
      <c r="O2376" s="213"/>
      <c r="P2376" s="213"/>
      <c r="Q2376" s="213"/>
      <c r="R2376" s="213"/>
      <c r="S2376" s="213"/>
      <c r="T2376" s="214"/>
      <c r="AT2376" s="215" t="s">
        <v>159</v>
      </c>
      <c r="AU2376" s="215" t="s">
        <v>87</v>
      </c>
      <c r="AV2376" s="14" t="s">
        <v>87</v>
      </c>
      <c r="AW2376" s="14" t="s">
        <v>37</v>
      </c>
      <c r="AX2376" s="14" t="s">
        <v>77</v>
      </c>
      <c r="AY2376" s="215" t="s">
        <v>144</v>
      </c>
    </row>
    <row r="2377" spans="2:51" s="14" customFormat="1" ht="11.25">
      <c r="B2377" s="205"/>
      <c r="C2377" s="206"/>
      <c r="D2377" s="196" t="s">
        <v>159</v>
      </c>
      <c r="E2377" s="207" t="s">
        <v>19</v>
      </c>
      <c r="F2377" s="208" t="s">
        <v>357</v>
      </c>
      <c r="G2377" s="206"/>
      <c r="H2377" s="209">
        <v>15.22</v>
      </c>
      <c r="I2377" s="210"/>
      <c r="J2377" s="206"/>
      <c r="K2377" s="206"/>
      <c r="L2377" s="211"/>
      <c r="M2377" s="212"/>
      <c r="N2377" s="213"/>
      <c r="O2377" s="213"/>
      <c r="P2377" s="213"/>
      <c r="Q2377" s="213"/>
      <c r="R2377" s="213"/>
      <c r="S2377" s="213"/>
      <c r="T2377" s="214"/>
      <c r="AT2377" s="215" t="s">
        <v>159</v>
      </c>
      <c r="AU2377" s="215" t="s">
        <v>87</v>
      </c>
      <c r="AV2377" s="14" t="s">
        <v>87</v>
      </c>
      <c r="AW2377" s="14" t="s">
        <v>37</v>
      </c>
      <c r="AX2377" s="14" t="s">
        <v>77</v>
      </c>
      <c r="AY2377" s="215" t="s">
        <v>144</v>
      </c>
    </row>
    <row r="2378" spans="2:51" s="14" customFormat="1" ht="11.25">
      <c r="B2378" s="205"/>
      <c r="C2378" s="206"/>
      <c r="D2378" s="196" t="s">
        <v>159</v>
      </c>
      <c r="E2378" s="207" t="s">
        <v>19</v>
      </c>
      <c r="F2378" s="208" t="s">
        <v>358</v>
      </c>
      <c r="G2378" s="206"/>
      <c r="H2378" s="209">
        <v>16.7</v>
      </c>
      <c r="I2378" s="210"/>
      <c r="J2378" s="206"/>
      <c r="K2378" s="206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159</v>
      </c>
      <c r="AU2378" s="215" t="s">
        <v>87</v>
      </c>
      <c r="AV2378" s="14" t="s">
        <v>87</v>
      </c>
      <c r="AW2378" s="14" t="s">
        <v>37</v>
      </c>
      <c r="AX2378" s="14" t="s">
        <v>77</v>
      </c>
      <c r="AY2378" s="215" t="s">
        <v>144</v>
      </c>
    </row>
    <row r="2379" spans="2:51" s="14" customFormat="1" ht="11.25">
      <c r="B2379" s="205"/>
      <c r="C2379" s="206"/>
      <c r="D2379" s="196" t="s">
        <v>159</v>
      </c>
      <c r="E2379" s="207" t="s">
        <v>19</v>
      </c>
      <c r="F2379" s="208" t="s">
        <v>359</v>
      </c>
      <c r="G2379" s="206"/>
      <c r="H2379" s="209">
        <v>13.76</v>
      </c>
      <c r="I2379" s="210"/>
      <c r="J2379" s="206"/>
      <c r="K2379" s="206"/>
      <c r="L2379" s="211"/>
      <c r="M2379" s="212"/>
      <c r="N2379" s="213"/>
      <c r="O2379" s="213"/>
      <c r="P2379" s="213"/>
      <c r="Q2379" s="213"/>
      <c r="R2379" s="213"/>
      <c r="S2379" s="213"/>
      <c r="T2379" s="214"/>
      <c r="AT2379" s="215" t="s">
        <v>159</v>
      </c>
      <c r="AU2379" s="215" t="s">
        <v>87</v>
      </c>
      <c r="AV2379" s="14" t="s">
        <v>87</v>
      </c>
      <c r="AW2379" s="14" t="s">
        <v>37</v>
      </c>
      <c r="AX2379" s="14" t="s">
        <v>77</v>
      </c>
      <c r="AY2379" s="215" t="s">
        <v>144</v>
      </c>
    </row>
    <row r="2380" spans="2:51" s="15" customFormat="1" ht="11.25">
      <c r="B2380" s="216"/>
      <c r="C2380" s="217"/>
      <c r="D2380" s="196" t="s">
        <v>159</v>
      </c>
      <c r="E2380" s="218" t="s">
        <v>19</v>
      </c>
      <c r="F2380" s="219" t="s">
        <v>165</v>
      </c>
      <c r="G2380" s="217"/>
      <c r="H2380" s="220">
        <v>155.11999999999998</v>
      </c>
      <c r="I2380" s="221"/>
      <c r="J2380" s="217"/>
      <c r="K2380" s="217"/>
      <c r="L2380" s="222"/>
      <c r="M2380" s="223"/>
      <c r="N2380" s="224"/>
      <c r="O2380" s="224"/>
      <c r="P2380" s="224"/>
      <c r="Q2380" s="224"/>
      <c r="R2380" s="224"/>
      <c r="S2380" s="224"/>
      <c r="T2380" s="225"/>
      <c r="AT2380" s="226" t="s">
        <v>159</v>
      </c>
      <c r="AU2380" s="226" t="s">
        <v>87</v>
      </c>
      <c r="AV2380" s="15" t="s">
        <v>155</v>
      </c>
      <c r="AW2380" s="15" t="s">
        <v>37</v>
      </c>
      <c r="AX2380" s="15" t="s">
        <v>77</v>
      </c>
      <c r="AY2380" s="226" t="s">
        <v>144</v>
      </c>
    </row>
    <row r="2381" spans="2:51" s="13" customFormat="1" ht="11.25">
      <c r="B2381" s="194"/>
      <c r="C2381" s="195"/>
      <c r="D2381" s="196" t="s">
        <v>159</v>
      </c>
      <c r="E2381" s="197" t="s">
        <v>19</v>
      </c>
      <c r="F2381" s="198" t="s">
        <v>208</v>
      </c>
      <c r="G2381" s="195"/>
      <c r="H2381" s="197" t="s">
        <v>19</v>
      </c>
      <c r="I2381" s="199"/>
      <c r="J2381" s="195"/>
      <c r="K2381" s="195"/>
      <c r="L2381" s="200"/>
      <c r="M2381" s="201"/>
      <c r="N2381" s="202"/>
      <c r="O2381" s="202"/>
      <c r="P2381" s="202"/>
      <c r="Q2381" s="202"/>
      <c r="R2381" s="202"/>
      <c r="S2381" s="202"/>
      <c r="T2381" s="203"/>
      <c r="AT2381" s="204" t="s">
        <v>159</v>
      </c>
      <c r="AU2381" s="204" t="s">
        <v>87</v>
      </c>
      <c r="AV2381" s="13" t="s">
        <v>85</v>
      </c>
      <c r="AW2381" s="13" t="s">
        <v>37</v>
      </c>
      <c r="AX2381" s="13" t="s">
        <v>77</v>
      </c>
      <c r="AY2381" s="204" t="s">
        <v>144</v>
      </c>
    </row>
    <row r="2382" spans="2:51" s="14" customFormat="1" ht="11.25">
      <c r="B2382" s="205"/>
      <c r="C2382" s="206"/>
      <c r="D2382" s="196" t="s">
        <v>159</v>
      </c>
      <c r="E2382" s="207" t="s">
        <v>19</v>
      </c>
      <c r="F2382" s="208" t="s">
        <v>360</v>
      </c>
      <c r="G2382" s="206"/>
      <c r="H2382" s="209">
        <v>10.48</v>
      </c>
      <c r="I2382" s="210"/>
      <c r="J2382" s="206"/>
      <c r="K2382" s="206"/>
      <c r="L2382" s="211"/>
      <c r="M2382" s="212"/>
      <c r="N2382" s="213"/>
      <c r="O2382" s="213"/>
      <c r="P2382" s="213"/>
      <c r="Q2382" s="213"/>
      <c r="R2382" s="213"/>
      <c r="S2382" s="213"/>
      <c r="T2382" s="214"/>
      <c r="AT2382" s="215" t="s">
        <v>159</v>
      </c>
      <c r="AU2382" s="215" t="s">
        <v>87</v>
      </c>
      <c r="AV2382" s="14" t="s">
        <v>87</v>
      </c>
      <c r="AW2382" s="14" t="s">
        <v>37</v>
      </c>
      <c r="AX2382" s="14" t="s">
        <v>77</v>
      </c>
      <c r="AY2382" s="215" t="s">
        <v>144</v>
      </c>
    </row>
    <row r="2383" spans="2:51" s="14" customFormat="1" ht="11.25">
      <c r="B2383" s="205"/>
      <c r="C2383" s="206"/>
      <c r="D2383" s="196" t="s">
        <v>159</v>
      </c>
      <c r="E2383" s="207" t="s">
        <v>19</v>
      </c>
      <c r="F2383" s="208" t="s">
        <v>361</v>
      </c>
      <c r="G2383" s="206"/>
      <c r="H2383" s="209">
        <v>16.11</v>
      </c>
      <c r="I2383" s="210"/>
      <c r="J2383" s="206"/>
      <c r="K2383" s="206"/>
      <c r="L2383" s="211"/>
      <c r="M2383" s="212"/>
      <c r="N2383" s="213"/>
      <c r="O2383" s="213"/>
      <c r="P2383" s="213"/>
      <c r="Q2383" s="213"/>
      <c r="R2383" s="213"/>
      <c r="S2383" s="213"/>
      <c r="T2383" s="214"/>
      <c r="AT2383" s="215" t="s">
        <v>159</v>
      </c>
      <c r="AU2383" s="215" t="s">
        <v>87</v>
      </c>
      <c r="AV2383" s="14" t="s">
        <v>87</v>
      </c>
      <c r="AW2383" s="14" t="s">
        <v>37</v>
      </c>
      <c r="AX2383" s="14" t="s">
        <v>77</v>
      </c>
      <c r="AY2383" s="215" t="s">
        <v>144</v>
      </c>
    </row>
    <row r="2384" spans="2:51" s="14" customFormat="1" ht="11.25">
      <c r="B2384" s="205"/>
      <c r="C2384" s="206"/>
      <c r="D2384" s="196" t="s">
        <v>159</v>
      </c>
      <c r="E2384" s="207" t="s">
        <v>19</v>
      </c>
      <c r="F2384" s="208" t="s">
        <v>362</v>
      </c>
      <c r="G2384" s="206"/>
      <c r="H2384" s="209">
        <v>15.17</v>
      </c>
      <c r="I2384" s="210"/>
      <c r="J2384" s="206"/>
      <c r="K2384" s="206"/>
      <c r="L2384" s="211"/>
      <c r="M2384" s="212"/>
      <c r="N2384" s="213"/>
      <c r="O2384" s="213"/>
      <c r="P2384" s="213"/>
      <c r="Q2384" s="213"/>
      <c r="R2384" s="213"/>
      <c r="S2384" s="213"/>
      <c r="T2384" s="214"/>
      <c r="AT2384" s="215" t="s">
        <v>159</v>
      </c>
      <c r="AU2384" s="215" t="s">
        <v>87</v>
      </c>
      <c r="AV2384" s="14" t="s">
        <v>87</v>
      </c>
      <c r="AW2384" s="14" t="s">
        <v>37</v>
      </c>
      <c r="AX2384" s="14" t="s">
        <v>77</v>
      </c>
      <c r="AY2384" s="215" t="s">
        <v>144</v>
      </c>
    </row>
    <row r="2385" spans="2:51" s="14" customFormat="1" ht="11.25">
      <c r="B2385" s="205"/>
      <c r="C2385" s="206"/>
      <c r="D2385" s="196" t="s">
        <v>159</v>
      </c>
      <c r="E2385" s="207" t="s">
        <v>19</v>
      </c>
      <c r="F2385" s="208" t="s">
        <v>363</v>
      </c>
      <c r="G2385" s="206"/>
      <c r="H2385" s="209">
        <v>15.96</v>
      </c>
      <c r="I2385" s="210"/>
      <c r="J2385" s="206"/>
      <c r="K2385" s="206"/>
      <c r="L2385" s="211"/>
      <c r="M2385" s="212"/>
      <c r="N2385" s="213"/>
      <c r="O2385" s="213"/>
      <c r="P2385" s="213"/>
      <c r="Q2385" s="213"/>
      <c r="R2385" s="213"/>
      <c r="S2385" s="213"/>
      <c r="T2385" s="214"/>
      <c r="AT2385" s="215" t="s">
        <v>159</v>
      </c>
      <c r="AU2385" s="215" t="s">
        <v>87</v>
      </c>
      <c r="AV2385" s="14" t="s">
        <v>87</v>
      </c>
      <c r="AW2385" s="14" t="s">
        <v>37</v>
      </c>
      <c r="AX2385" s="14" t="s">
        <v>77</v>
      </c>
      <c r="AY2385" s="215" t="s">
        <v>144</v>
      </c>
    </row>
    <row r="2386" spans="2:51" s="14" customFormat="1" ht="11.25">
      <c r="B2386" s="205"/>
      <c r="C2386" s="206"/>
      <c r="D2386" s="196" t="s">
        <v>159</v>
      </c>
      <c r="E2386" s="207" t="s">
        <v>19</v>
      </c>
      <c r="F2386" s="208" t="s">
        <v>364</v>
      </c>
      <c r="G2386" s="206"/>
      <c r="H2386" s="209">
        <v>17.87</v>
      </c>
      <c r="I2386" s="210"/>
      <c r="J2386" s="206"/>
      <c r="K2386" s="206"/>
      <c r="L2386" s="211"/>
      <c r="M2386" s="212"/>
      <c r="N2386" s="213"/>
      <c r="O2386" s="213"/>
      <c r="P2386" s="213"/>
      <c r="Q2386" s="213"/>
      <c r="R2386" s="213"/>
      <c r="S2386" s="213"/>
      <c r="T2386" s="214"/>
      <c r="AT2386" s="215" t="s">
        <v>159</v>
      </c>
      <c r="AU2386" s="215" t="s">
        <v>87</v>
      </c>
      <c r="AV2386" s="14" t="s">
        <v>87</v>
      </c>
      <c r="AW2386" s="14" t="s">
        <v>37</v>
      </c>
      <c r="AX2386" s="14" t="s">
        <v>77</v>
      </c>
      <c r="AY2386" s="215" t="s">
        <v>144</v>
      </c>
    </row>
    <row r="2387" spans="2:51" s="14" customFormat="1" ht="11.25">
      <c r="B2387" s="205"/>
      <c r="C2387" s="206"/>
      <c r="D2387" s="196" t="s">
        <v>159</v>
      </c>
      <c r="E2387" s="207" t="s">
        <v>19</v>
      </c>
      <c r="F2387" s="208" t="s">
        <v>365</v>
      </c>
      <c r="G2387" s="206"/>
      <c r="H2387" s="209">
        <v>17.89</v>
      </c>
      <c r="I2387" s="210"/>
      <c r="J2387" s="206"/>
      <c r="K2387" s="206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159</v>
      </c>
      <c r="AU2387" s="215" t="s">
        <v>87</v>
      </c>
      <c r="AV2387" s="14" t="s">
        <v>87</v>
      </c>
      <c r="AW2387" s="14" t="s">
        <v>37</v>
      </c>
      <c r="AX2387" s="14" t="s">
        <v>77</v>
      </c>
      <c r="AY2387" s="215" t="s">
        <v>144</v>
      </c>
    </row>
    <row r="2388" spans="2:51" s="14" customFormat="1" ht="11.25">
      <c r="B2388" s="205"/>
      <c r="C2388" s="206"/>
      <c r="D2388" s="196" t="s">
        <v>159</v>
      </c>
      <c r="E2388" s="207" t="s">
        <v>19</v>
      </c>
      <c r="F2388" s="208" t="s">
        <v>366</v>
      </c>
      <c r="G2388" s="206"/>
      <c r="H2388" s="209">
        <v>15.96</v>
      </c>
      <c r="I2388" s="210"/>
      <c r="J2388" s="206"/>
      <c r="K2388" s="206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159</v>
      </c>
      <c r="AU2388" s="215" t="s">
        <v>87</v>
      </c>
      <c r="AV2388" s="14" t="s">
        <v>87</v>
      </c>
      <c r="AW2388" s="14" t="s">
        <v>37</v>
      </c>
      <c r="AX2388" s="14" t="s">
        <v>77</v>
      </c>
      <c r="AY2388" s="215" t="s">
        <v>144</v>
      </c>
    </row>
    <row r="2389" spans="2:51" s="14" customFormat="1" ht="11.25">
      <c r="B2389" s="205"/>
      <c r="C2389" s="206"/>
      <c r="D2389" s="196" t="s">
        <v>159</v>
      </c>
      <c r="E2389" s="207" t="s">
        <v>19</v>
      </c>
      <c r="F2389" s="208" t="s">
        <v>367</v>
      </c>
      <c r="G2389" s="206"/>
      <c r="H2389" s="209">
        <v>15.22</v>
      </c>
      <c r="I2389" s="210"/>
      <c r="J2389" s="206"/>
      <c r="K2389" s="206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159</v>
      </c>
      <c r="AU2389" s="215" t="s">
        <v>87</v>
      </c>
      <c r="AV2389" s="14" t="s">
        <v>87</v>
      </c>
      <c r="AW2389" s="14" t="s">
        <v>37</v>
      </c>
      <c r="AX2389" s="14" t="s">
        <v>77</v>
      </c>
      <c r="AY2389" s="215" t="s">
        <v>144</v>
      </c>
    </row>
    <row r="2390" spans="2:51" s="14" customFormat="1" ht="11.25">
      <c r="B2390" s="205"/>
      <c r="C2390" s="206"/>
      <c r="D2390" s="196" t="s">
        <v>159</v>
      </c>
      <c r="E2390" s="207" t="s">
        <v>19</v>
      </c>
      <c r="F2390" s="208" t="s">
        <v>368</v>
      </c>
      <c r="G2390" s="206"/>
      <c r="H2390" s="209">
        <v>16.7</v>
      </c>
      <c r="I2390" s="210"/>
      <c r="J2390" s="206"/>
      <c r="K2390" s="206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159</v>
      </c>
      <c r="AU2390" s="215" t="s">
        <v>87</v>
      </c>
      <c r="AV2390" s="14" t="s">
        <v>87</v>
      </c>
      <c r="AW2390" s="14" t="s">
        <v>37</v>
      </c>
      <c r="AX2390" s="14" t="s">
        <v>77</v>
      </c>
      <c r="AY2390" s="215" t="s">
        <v>144</v>
      </c>
    </row>
    <row r="2391" spans="2:51" s="14" customFormat="1" ht="11.25">
      <c r="B2391" s="205"/>
      <c r="C2391" s="206"/>
      <c r="D2391" s="196" t="s">
        <v>159</v>
      </c>
      <c r="E2391" s="207" t="s">
        <v>19</v>
      </c>
      <c r="F2391" s="208" t="s">
        <v>369</v>
      </c>
      <c r="G2391" s="206"/>
      <c r="H2391" s="209">
        <v>13.76</v>
      </c>
      <c r="I2391" s="210"/>
      <c r="J2391" s="206"/>
      <c r="K2391" s="206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159</v>
      </c>
      <c r="AU2391" s="215" t="s">
        <v>87</v>
      </c>
      <c r="AV2391" s="14" t="s">
        <v>87</v>
      </c>
      <c r="AW2391" s="14" t="s">
        <v>37</v>
      </c>
      <c r="AX2391" s="14" t="s">
        <v>77</v>
      </c>
      <c r="AY2391" s="215" t="s">
        <v>144</v>
      </c>
    </row>
    <row r="2392" spans="2:51" s="15" customFormat="1" ht="11.25">
      <c r="B2392" s="216"/>
      <c r="C2392" s="217"/>
      <c r="D2392" s="196" t="s">
        <v>159</v>
      </c>
      <c r="E2392" s="218" t="s">
        <v>19</v>
      </c>
      <c r="F2392" s="219" t="s">
        <v>165</v>
      </c>
      <c r="G2392" s="217"/>
      <c r="H2392" s="220">
        <v>155.11999999999998</v>
      </c>
      <c r="I2392" s="221"/>
      <c r="J2392" s="217"/>
      <c r="K2392" s="217"/>
      <c r="L2392" s="222"/>
      <c r="M2392" s="223"/>
      <c r="N2392" s="224"/>
      <c r="O2392" s="224"/>
      <c r="P2392" s="224"/>
      <c r="Q2392" s="224"/>
      <c r="R2392" s="224"/>
      <c r="S2392" s="224"/>
      <c r="T2392" s="225"/>
      <c r="AT2392" s="226" t="s">
        <v>159</v>
      </c>
      <c r="AU2392" s="226" t="s">
        <v>87</v>
      </c>
      <c r="AV2392" s="15" t="s">
        <v>155</v>
      </c>
      <c r="AW2392" s="15" t="s">
        <v>37</v>
      </c>
      <c r="AX2392" s="15" t="s">
        <v>77</v>
      </c>
      <c r="AY2392" s="226" t="s">
        <v>144</v>
      </c>
    </row>
    <row r="2393" spans="2:51" s="13" customFormat="1" ht="11.25">
      <c r="B2393" s="194"/>
      <c r="C2393" s="195"/>
      <c r="D2393" s="196" t="s">
        <v>159</v>
      </c>
      <c r="E2393" s="197" t="s">
        <v>19</v>
      </c>
      <c r="F2393" s="198" t="s">
        <v>229</v>
      </c>
      <c r="G2393" s="195"/>
      <c r="H2393" s="197" t="s">
        <v>19</v>
      </c>
      <c r="I2393" s="199"/>
      <c r="J2393" s="195"/>
      <c r="K2393" s="195"/>
      <c r="L2393" s="200"/>
      <c r="M2393" s="201"/>
      <c r="N2393" s="202"/>
      <c r="O2393" s="202"/>
      <c r="P2393" s="202"/>
      <c r="Q2393" s="202"/>
      <c r="R2393" s="202"/>
      <c r="S2393" s="202"/>
      <c r="T2393" s="203"/>
      <c r="AT2393" s="204" t="s">
        <v>159</v>
      </c>
      <c r="AU2393" s="204" t="s">
        <v>87</v>
      </c>
      <c r="AV2393" s="13" t="s">
        <v>85</v>
      </c>
      <c r="AW2393" s="13" t="s">
        <v>37</v>
      </c>
      <c r="AX2393" s="13" t="s">
        <v>77</v>
      </c>
      <c r="AY2393" s="204" t="s">
        <v>144</v>
      </c>
    </row>
    <row r="2394" spans="2:51" s="14" customFormat="1" ht="11.25">
      <c r="B2394" s="205"/>
      <c r="C2394" s="206"/>
      <c r="D2394" s="196" t="s">
        <v>159</v>
      </c>
      <c r="E2394" s="207" t="s">
        <v>19</v>
      </c>
      <c r="F2394" s="208" t="s">
        <v>370</v>
      </c>
      <c r="G2394" s="206"/>
      <c r="H2394" s="209">
        <v>17.59</v>
      </c>
      <c r="I2394" s="210"/>
      <c r="J2394" s="206"/>
      <c r="K2394" s="206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159</v>
      </c>
      <c r="AU2394" s="215" t="s">
        <v>87</v>
      </c>
      <c r="AV2394" s="14" t="s">
        <v>87</v>
      </c>
      <c r="AW2394" s="14" t="s">
        <v>37</v>
      </c>
      <c r="AX2394" s="14" t="s">
        <v>77</v>
      </c>
      <c r="AY2394" s="215" t="s">
        <v>144</v>
      </c>
    </row>
    <row r="2395" spans="2:51" s="14" customFormat="1" ht="11.25">
      <c r="B2395" s="205"/>
      <c r="C2395" s="206"/>
      <c r="D2395" s="196" t="s">
        <v>159</v>
      </c>
      <c r="E2395" s="207" t="s">
        <v>19</v>
      </c>
      <c r="F2395" s="208" t="s">
        <v>371</v>
      </c>
      <c r="G2395" s="206"/>
      <c r="H2395" s="209">
        <v>10.48</v>
      </c>
      <c r="I2395" s="210"/>
      <c r="J2395" s="206"/>
      <c r="K2395" s="206"/>
      <c r="L2395" s="211"/>
      <c r="M2395" s="212"/>
      <c r="N2395" s="213"/>
      <c r="O2395" s="213"/>
      <c r="P2395" s="213"/>
      <c r="Q2395" s="213"/>
      <c r="R2395" s="213"/>
      <c r="S2395" s="213"/>
      <c r="T2395" s="214"/>
      <c r="AT2395" s="215" t="s">
        <v>159</v>
      </c>
      <c r="AU2395" s="215" t="s">
        <v>87</v>
      </c>
      <c r="AV2395" s="14" t="s">
        <v>87</v>
      </c>
      <c r="AW2395" s="14" t="s">
        <v>37</v>
      </c>
      <c r="AX2395" s="14" t="s">
        <v>77</v>
      </c>
      <c r="AY2395" s="215" t="s">
        <v>144</v>
      </c>
    </row>
    <row r="2396" spans="2:51" s="14" customFormat="1" ht="11.25">
      <c r="B2396" s="205"/>
      <c r="C2396" s="206"/>
      <c r="D2396" s="196" t="s">
        <v>159</v>
      </c>
      <c r="E2396" s="207" t="s">
        <v>19</v>
      </c>
      <c r="F2396" s="208" t="s">
        <v>372</v>
      </c>
      <c r="G2396" s="206"/>
      <c r="H2396" s="209">
        <v>16.11</v>
      </c>
      <c r="I2396" s="210"/>
      <c r="J2396" s="206"/>
      <c r="K2396" s="206"/>
      <c r="L2396" s="211"/>
      <c r="M2396" s="212"/>
      <c r="N2396" s="213"/>
      <c r="O2396" s="213"/>
      <c r="P2396" s="213"/>
      <c r="Q2396" s="213"/>
      <c r="R2396" s="213"/>
      <c r="S2396" s="213"/>
      <c r="T2396" s="214"/>
      <c r="AT2396" s="215" t="s">
        <v>159</v>
      </c>
      <c r="AU2396" s="215" t="s">
        <v>87</v>
      </c>
      <c r="AV2396" s="14" t="s">
        <v>87</v>
      </c>
      <c r="AW2396" s="14" t="s">
        <v>37</v>
      </c>
      <c r="AX2396" s="14" t="s">
        <v>77</v>
      </c>
      <c r="AY2396" s="215" t="s">
        <v>144</v>
      </c>
    </row>
    <row r="2397" spans="2:51" s="14" customFormat="1" ht="11.25">
      <c r="B2397" s="205"/>
      <c r="C2397" s="206"/>
      <c r="D2397" s="196" t="s">
        <v>159</v>
      </c>
      <c r="E2397" s="207" t="s">
        <v>19</v>
      </c>
      <c r="F2397" s="208" t="s">
        <v>373</v>
      </c>
      <c r="G2397" s="206"/>
      <c r="H2397" s="209">
        <v>15.17</v>
      </c>
      <c r="I2397" s="210"/>
      <c r="J2397" s="206"/>
      <c r="K2397" s="206"/>
      <c r="L2397" s="211"/>
      <c r="M2397" s="212"/>
      <c r="N2397" s="213"/>
      <c r="O2397" s="213"/>
      <c r="P2397" s="213"/>
      <c r="Q2397" s="213"/>
      <c r="R2397" s="213"/>
      <c r="S2397" s="213"/>
      <c r="T2397" s="214"/>
      <c r="AT2397" s="215" t="s">
        <v>159</v>
      </c>
      <c r="AU2397" s="215" t="s">
        <v>87</v>
      </c>
      <c r="AV2397" s="14" t="s">
        <v>87</v>
      </c>
      <c r="AW2397" s="14" t="s">
        <v>37</v>
      </c>
      <c r="AX2397" s="14" t="s">
        <v>77</v>
      </c>
      <c r="AY2397" s="215" t="s">
        <v>144</v>
      </c>
    </row>
    <row r="2398" spans="2:51" s="14" customFormat="1" ht="11.25">
      <c r="B2398" s="205"/>
      <c r="C2398" s="206"/>
      <c r="D2398" s="196" t="s">
        <v>159</v>
      </c>
      <c r="E2398" s="207" t="s">
        <v>19</v>
      </c>
      <c r="F2398" s="208" t="s">
        <v>374</v>
      </c>
      <c r="G2398" s="206"/>
      <c r="H2398" s="209">
        <v>15.96</v>
      </c>
      <c r="I2398" s="210"/>
      <c r="J2398" s="206"/>
      <c r="K2398" s="206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159</v>
      </c>
      <c r="AU2398" s="215" t="s">
        <v>87</v>
      </c>
      <c r="AV2398" s="14" t="s">
        <v>87</v>
      </c>
      <c r="AW2398" s="14" t="s">
        <v>37</v>
      </c>
      <c r="AX2398" s="14" t="s">
        <v>77</v>
      </c>
      <c r="AY2398" s="215" t="s">
        <v>144</v>
      </c>
    </row>
    <row r="2399" spans="2:51" s="14" customFormat="1" ht="11.25">
      <c r="B2399" s="205"/>
      <c r="C2399" s="206"/>
      <c r="D2399" s="196" t="s">
        <v>159</v>
      </c>
      <c r="E2399" s="207" t="s">
        <v>19</v>
      </c>
      <c r="F2399" s="208" t="s">
        <v>375</v>
      </c>
      <c r="G2399" s="206"/>
      <c r="H2399" s="209">
        <v>17.87</v>
      </c>
      <c r="I2399" s="210"/>
      <c r="J2399" s="206"/>
      <c r="K2399" s="206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159</v>
      </c>
      <c r="AU2399" s="215" t="s">
        <v>87</v>
      </c>
      <c r="AV2399" s="14" t="s">
        <v>87</v>
      </c>
      <c r="AW2399" s="14" t="s">
        <v>37</v>
      </c>
      <c r="AX2399" s="14" t="s">
        <v>77</v>
      </c>
      <c r="AY2399" s="215" t="s">
        <v>144</v>
      </c>
    </row>
    <row r="2400" spans="2:51" s="14" customFormat="1" ht="11.25">
      <c r="B2400" s="205"/>
      <c r="C2400" s="206"/>
      <c r="D2400" s="196" t="s">
        <v>159</v>
      </c>
      <c r="E2400" s="207" t="s">
        <v>19</v>
      </c>
      <c r="F2400" s="208" t="s">
        <v>376</v>
      </c>
      <c r="G2400" s="206"/>
      <c r="H2400" s="209">
        <v>17.89</v>
      </c>
      <c r="I2400" s="210"/>
      <c r="J2400" s="206"/>
      <c r="K2400" s="206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159</v>
      </c>
      <c r="AU2400" s="215" t="s">
        <v>87</v>
      </c>
      <c r="AV2400" s="14" t="s">
        <v>87</v>
      </c>
      <c r="AW2400" s="14" t="s">
        <v>37</v>
      </c>
      <c r="AX2400" s="14" t="s">
        <v>77</v>
      </c>
      <c r="AY2400" s="215" t="s">
        <v>144</v>
      </c>
    </row>
    <row r="2401" spans="2:51" s="14" customFormat="1" ht="11.25">
      <c r="B2401" s="205"/>
      <c r="C2401" s="206"/>
      <c r="D2401" s="196" t="s">
        <v>159</v>
      </c>
      <c r="E2401" s="207" t="s">
        <v>19</v>
      </c>
      <c r="F2401" s="208" t="s">
        <v>377</v>
      </c>
      <c r="G2401" s="206"/>
      <c r="H2401" s="209">
        <v>15.96</v>
      </c>
      <c r="I2401" s="210"/>
      <c r="J2401" s="206"/>
      <c r="K2401" s="206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159</v>
      </c>
      <c r="AU2401" s="215" t="s">
        <v>87</v>
      </c>
      <c r="AV2401" s="14" t="s">
        <v>87</v>
      </c>
      <c r="AW2401" s="14" t="s">
        <v>37</v>
      </c>
      <c r="AX2401" s="14" t="s">
        <v>77</v>
      </c>
      <c r="AY2401" s="215" t="s">
        <v>144</v>
      </c>
    </row>
    <row r="2402" spans="2:51" s="14" customFormat="1" ht="11.25">
      <c r="B2402" s="205"/>
      <c r="C2402" s="206"/>
      <c r="D2402" s="196" t="s">
        <v>159</v>
      </c>
      <c r="E2402" s="207" t="s">
        <v>19</v>
      </c>
      <c r="F2402" s="208" t="s">
        <v>378</v>
      </c>
      <c r="G2402" s="206"/>
      <c r="H2402" s="209">
        <v>15.22</v>
      </c>
      <c r="I2402" s="210"/>
      <c r="J2402" s="206"/>
      <c r="K2402" s="206"/>
      <c r="L2402" s="211"/>
      <c r="M2402" s="212"/>
      <c r="N2402" s="213"/>
      <c r="O2402" s="213"/>
      <c r="P2402" s="213"/>
      <c r="Q2402" s="213"/>
      <c r="R2402" s="213"/>
      <c r="S2402" s="213"/>
      <c r="T2402" s="214"/>
      <c r="AT2402" s="215" t="s">
        <v>159</v>
      </c>
      <c r="AU2402" s="215" t="s">
        <v>87</v>
      </c>
      <c r="AV2402" s="14" t="s">
        <v>87</v>
      </c>
      <c r="AW2402" s="14" t="s">
        <v>37</v>
      </c>
      <c r="AX2402" s="14" t="s">
        <v>77</v>
      </c>
      <c r="AY2402" s="215" t="s">
        <v>144</v>
      </c>
    </row>
    <row r="2403" spans="2:51" s="14" customFormat="1" ht="11.25">
      <c r="B2403" s="205"/>
      <c r="C2403" s="206"/>
      <c r="D2403" s="196" t="s">
        <v>159</v>
      </c>
      <c r="E2403" s="207" t="s">
        <v>19</v>
      </c>
      <c r="F2403" s="208" t="s">
        <v>379</v>
      </c>
      <c r="G2403" s="206"/>
      <c r="H2403" s="209">
        <v>16.7</v>
      </c>
      <c r="I2403" s="210"/>
      <c r="J2403" s="206"/>
      <c r="K2403" s="206"/>
      <c r="L2403" s="211"/>
      <c r="M2403" s="212"/>
      <c r="N2403" s="213"/>
      <c r="O2403" s="213"/>
      <c r="P2403" s="213"/>
      <c r="Q2403" s="213"/>
      <c r="R2403" s="213"/>
      <c r="S2403" s="213"/>
      <c r="T2403" s="214"/>
      <c r="AT2403" s="215" t="s">
        <v>159</v>
      </c>
      <c r="AU2403" s="215" t="s">
        <v>87</v>
      </c>
      <c r="AV2403" s="14" t="s">
        <v>87</v>
      </c>
      <c r="AW2403" s="14" t="s">
        <v>37</v>
      </c>
      <c r="AX2403" s="14" t="s">
        <v>77</v>
      </c>
      <c r="AY2403" s="215" t="s">
        <v>144</v>
      </c>
    </row>
    <row r="2404" spans="2:51" s="14" customFormat="1" ht="11.25">
      <c r="B2404" s="205"/>
      <c r="C2404" s="206"/>
      <c r="D2404" s="196" t="s">
        <v>159</v>
      </c>
      <c r="E2404" s="207" t="s">
        <v>19</v>
      </c>
      <c r="F2404" s="208" t="s">
        <v>380</v>
      </c>
      <c r="G2404" s="206"/>
      <c r="H2404" s="209">
        <v>13.76</v>
      </c>
      <c r="I2404" s="210"/>
      <c r="J2404" s="206"/>
      <c r="K2404" s="206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159</v>
      </c>
      <c r="AU2404" s="215" t="s">
        <v>87</v>
      </c>
      <c r="AV2404" s="14" t="s">
        <v>87</v>
      </c>
      <c r="AW2404" s="14" t="s">
        <v>37</v>
      </c>
      <c r="AX2404" s="14" t="s">
        <v>77</v>
      </c>
      <c r="AY2404" s="215" t="s">
        <v>144</v>
      </c>
    </row>
    <row r="2405" spans="2:51" s="15" customFormat="1" ht="11.25">
      <c r="B2405" s="216"/>
      <c r="C2405" s="217"/>
      <c r="D2405" s="196" t="s">
        <v>159</v>
      </c>
      <c r="E2405" s="218" t="s">
        <v>19</v>
      </c>
      <c r="F2405" s="219" t="s">
        <v>165</v>
      </c>
      <c r="G2405" s="217"/>
      <c r="H2405" s="220">
        <v>172.70999999999998</v>
      </c>
      <c r="I2405" s="221"/>
      <c r="J2405" s="217"/>
      <c r="K2405" s="217"/>
      <c r="L2405" s="222"/>
      <c r="M2405" s="223"/>
      <c r="N2405" s="224"/>
      <c r="O2405" s="224"/>
      <c r="P2405" s="224"/>
      <c r="Q2405" s="224"/>
      <c r="R2405" s="224"/>
      <c r="S2405" s="224"/>
      <c r="T2405" s="225"/>
      <c r="AT2405" s="226" t="s">
        <v>159</v>
      </c>
      <c r="AU2405" s="226" t="s">
        <v>87</v>
      </c>
      <c r="AV2405" s="15" t="s">
        <v>155</v>
      </c>
      <c r="AW2405" s="15" t="s">
        <v>37</v>
      </c>
      <c r="AX2405" s="15" t="s">
        <v>77</v>
      </c>
      <c r="AY2405" s="226" t="s">
        <v>144</v>
      </c>
    </row>
    <row r="2406" spans="2:51" s="13" customFormat="1" ht="11.25">
      <c r="B2406" s="194"/>
      <c r="C2406" s="195"/>
      <c r="D2406" s="196" t="s">
        <v>159</v>
      </c>
      <c r="E2406" s="197" t="s">
        <v>19</v>
      </c>
      <c r="F2406" s="198" t="s">
        <v>252</v>
      </c>
      <c r="G2406" s="195"/>
      <c r="H2406" s="197" t="s">
        <v>19</v>
      </c>
      <c r="I2406" s="199"/>
      <c r="J2406" s="195"/>
      <c r="K2406" s="195"/>
      <c r="L2406" s="200"/>
      <c r="M2406" s="201"/>
      <c r="N2406" s="202"/>
      <c r="O2406" s="202"/>
      <c r="P2406" s="202"/>
      <c r="Q2406" s="202"/>
      <c r="R2406" s="202"/>
      <c r="S2406" s="202"/>
      <c r="T2406" s="203"/>
      <c r="AT2406" s="204" t="s">
        <v>159</v>
      </c>
      <c r="AU2406" s="204" t="s">
        <v>87</v>
      </c>
      <c r="AV2406" s="13" t="s">
        <v>85</v>
      </c>
      <c r="AW2406" s="13" t="s">
        <v>37</v>
      </c>
      <c r="AX2406" s="13" t="s">
        <v>77</v>
      </c>
      <c r="AY2406" s="204" t="s">
        <v>144</v>
      </c>
    </row>
    <row r="2407" spans="2:51" s="14" customFormat="1" ht="11.25">
      <c r="B2407" s="205"/>
      <c r="C2407" s="206"/>
      <c r="D2407" s="196" t="s">
        <v>159</v>
      </c>
      <c r="E2407" s="207" t="s">
        <v>19</v>
      </c>
      <c r="F2407" s="208" t="s">
        <v>381</v>
      </c>
      <c r="G2407" s="206"/>
      <c r="H2407" s="209">
        <v>17.59</v>
      </c>
      <c r="I2407" s="210"/>
      <c r="J2407" s="206"/>
      <c r="K2407" s="206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159</v>
      </c>
      <c r="AU2407" s="215" t="s">
        <v>87</v>
      </c>
      <c r="AV2407" s="14" t="s">
        <v>87</v>
      </c>
      <c r="AW2407" s="14" t="s">
        <v>37</v>
      </c>
      <c r="AX2407" s="14" t="s">
        <v>77</v>
      </c>
      <c r="AY2407" s="215" t="s">
        <v>144</v>
      </c>
    </row>
    <row r="2408" spans="2:51" s="14" customFormat="1" ht="11.25">
      <c r="B2408" s="205"/>
      <c r="C2408" s="206"/>
      <c r="D2408" s="196" t="s">
        <v>159</v>
      </c>
      <c r="E2408" s="207" t="s">
        <v>19</v>
      </c>
      <c r="F2408" s="208" t="s">
        <v>382</v>
      </c>
      <c r="G2408" s="206"/>
      <c r="H2408" s="209">
        <v>10.48</v>
      </c>
      <c r="I2408" s="210"/>
      <c r="J2408" s="206"/>
      <c r="K2408" s="206"/>
      <c r="L2408" s="211"/>
      <c r="M2408" s="212"/>
      <c r="N2408" s="213"/>
      <c r="O2408" s="213"/>
      <c r="P2408" s="213"/>
      <c r="Q2408" s="213"/>
      <c r="R2408" s="213"/>
      <c r="S2408" s="213"/>
      <c r="T2408" s="214"/>
      <c r="AT2408" s="215" t="s">
        <v>159</v>
      </c>
      <c r="AU2408" s="215" t="s">
        <v>87</v>
      </c>
      <c r="AV2408" s="14" t="s">
        <v>87</v>
      </c>
      <c r="AW2408" s="14" t="s">
        <v>37</v>
      </c>
      <c r="AX2408" s="14" t="s">
        <v>77</v>
      </c>
      <c r="AY2408" s="215" t="s">
        <v>144</v>
      </c>
    </row>
    <row r="2409" spans="2:51" s="14" customFormat="1" ht="11.25">
      <c r="B2409" s="205"/>
      <c r="C2409" s="206"/>
      <c r="D2409" s="196" t="s">
        <v>159</v>
      </c>
      <c r="E2409" s="207" t="s">
        <v>19</v>
      </c>
      <c r="F2409" s="208" t="s">
        <v>383</v>
      </c>
      <c r="G2409" s="206"/>
      <c r="H2409" s="209">
        <v>16.11</v>
      </c>
      <c r="I2409" s="210"/>
      <c r="J2409" s="206"/>
      <c r="K2409" s="206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159</v>
      </c>
      <c r="AU2409" s="215" t="s">
        <v>87</v>
      </c>
      <c r="AV2409" s="14" t="s">
        <v>87</v>
      </c>
      <c r="AW2409" s="14" t="s">
        <v>37</v>
      </c>
      <c r="AX2409" s="14" t="s">
        <v>77</v>
      </c>
      <c r="AY2409" s="215" t="s">
        <v>144</v>
      </c>
    </row>
    <row r="2410" spans="2:51" s="14" customFormat="1" ht="11.25">
      <c r="B2410" s="205"/>
      <c r="C2410" s="206"/>
      <c r="D2410" s="196" t="s">
        <v>159</v>
      </c>
      <c r="E2410" s="207" t="s">
        <v>19</v>
      </c>
      <c r="F2410" s="208" t="s">
        <v>384</v>
      </c>
      <c r="G2410" s="206"/>
      <c r="H2410" s="209">
        <v>15.17</v>
      </c>
      <c r="I2410" s="210"/>
      <c r="J2410" s="206"/>
      <c r="K2410" s="206"/>
      <c r="L2410" s="211"/>
      <c r="M2410" s="212"/>
      <c r="N2410" s="213"/>
      <c r="O2410" s="213"/>
      <c r="P2410" s="213"/>
      <c r="Q2410" s="213"/>
      <c r="R2410" s="213"/>
      <c r="S2410" s="213"/>
      <c r="T2410" s="214"/>
      <c r="AT2410" s="215" t="s">
        <v>159</v>
      </c>
      <c r="AU2410" s="215" t="s">
        <v>87</v>
      </c>
      <c r="AV2410" s="14" t="s">
        <v>87</v>
      </c>
      <c r="AW2410" s="14" t="s">
        <v>37</v>
      </c>
      <c r="AX2410" s="14" t="s">
        <v>77</v>
      </c>
      <c r="AY2410" s="215" t="s">
        <v>144</v>
      </c>
    </row>
    <row r="2411" spans="2:51" s="14" customFormat="1" ht="11.25">
      <c r="B2411" s="205"/>
      <c r="C2411" s="206"/>
      <c r="D2411" s="196" t="s">
        <v>159</v>
      </c>
      <c r="E2411" s="207" t="s">
        <v>19</v>
      </c>
      <c r="F2411" s="208" t="s">
        <v>385</v>
      </c>
      <c r="G2411" s="206"/>
      <c r="H2411" s="209">
        <v>15.96</v>
      </c>
      <c r="I2411" s="210"/>
      <c r="J2411" s="206"/>
      <c r="K2411" s="206"/>
      <c r="L2411" s="211"/>
      <c r="M2411" s="212"/>
      <c r="N2411" s="213"/>
      <c r="O2411" s="213"/>
      <c r="P2411" s="213"/>
      <c r="Q2411" s="213"/>
      <c r="R2411" s="213"/>
      <c r="S2411" s="213"/>
      <c r="T2411" s="214"/>
      <c r="AT2411" s="215" t="s">
        <v>159</v>
      </c>
      <c r="AU2411" s="215" t="s">
        <v>87</v>
      </c>
      <c r="AV2411" s="14" t="s">
        <v>87</v>
      </c>
      <c r="AW2411" s="14" t="s">
        <v>37</v>
      </c>
      <c r="AX2411" s="14" t="s">
        <v>77</v>
      </c>
      <c r="AY2411" s="215" t="s">
        <v>144</v>
      </c>
    </row>
    <row r="2412" spans="2:51" s="14" customFormat="1" ht="11.25">
      <c r="B2412" s="205"/>
      <c r="C2412" s="206"/>
      <c r="D2412" s="196" t="s">
        <v>159</v>
      </c>
      <c r="E2412" s="207" t="s">
        <v>19</v>
      </c>
      <c r="F2412" s="208" t="s">
        <v>386</v>
      </c>
      <c r="G2412" s="206"/>
      <c r="H2412" s="209">
        <v>17.87</v>
      </c>
      <c r="I2412" s="210"/>
      <c r="J2412" s="206"/>
      <c r="K2412" s="206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159</v>
      </c>
      <c r="AU2412" s="215" t="s">
        <v>87</v>
      </c>
      <c r="AV2412" s="14" t="s">
        <v>87</v>
      </c>
      <c r="AW2412" s="14" t="s">
        <v>37</v>
      </c>
      <c r="AX2412" s="14" t="s">
        <v>77</v>
      </c>
      <c r="AY2412" s="215" t="s">
        <v>144</v>
      </c>
    </row>
    <row r="2413" spans="2:51" s="14" customFormat="1" ht="11.25">
      <c r="B2413" s="205"/>
      <c r="C2413" s="206"/>
      <c r="D2413" s="196" t="s">
        <v>159</v>
      </c>
      <c r="E2413" s="207" t="s">
        <v>19</v>
      </c>
      <c r="F2413" s="208" t="s">
        <v>387</v>
      </c>
      <c r="G2413" s="206"/>
      <c r="H2413" s="209">
        <v>17.89</v>
      </c>
      <c r="I2413" s="210"/>
      <c r="J2413" s="206"/>
      <c r="K2413" s="206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159</v>
      </c>
      <c r="AU2413" s="215" t="s">
        <v>87</v>
      </c>
      <c r="AV2413" s="14" t="s">
        <v>87</v>
      </c>
      <c r="AW2413" s="14" t="s">
        <v>37</v>
      </c>
      <c r="AX2413" s="14" t="s">
        <v>77</v>
      </c>
      <c r="AY2413" s="215" t="s">
        <v>144</v>
      </c>
    </row>
    <row r="2414" spans="2:51" s="14" customFormat="1" ht="11.25">
      <c r="B2414" s="205"/>
      <c r="C2414" s="206"/>
      <c r="D2414" s="196" t="s">
        <v>159</v>
      </c>
      <c r="E2414" s="207" t="s">
        <v>19</v>
      </c>
      <c r="F2414" s="208" t="s">
        <v>388</v>
      </c>
      <c r="G2414" s="206"/>
      <c r="H2414" s="209">
        <v>15.96</v>
      </c>
      <c r="I2414" s="210"/>
      <c r="J2414" s="206"/>
      <c r="K2414" s="206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159</v>
      </c>
      <c r="AU2414" s="215" t="s">
        <v>87</v>
      </c>
      <c r="AV2414" s="14" t="s">
        <v>87</v>
      </c>
      <c r="AW2414" s="14" t="s">
        <v>37</v>
      </c>
      <c r="AX2414" s="14" t="s">
        <v>77</v>
      </c>
      <c r="AY2414" s="215" t="s">
        <v>144</v>
      </c>
    </row>
    <row r="2415" spans="2:51" s="14" customFormat="1" ht="11.25">
      <c r="B2415" s="205"/>
      <c r="C2415" s="206"/>
      <c r="D2415" s="196" t="s">
        <v>159</v>
      </c>
      <c r="E2415" s="207" t="s">
        <v>19</v>
      </c>
      <c r="F2415" s="208" t="s">
        <v>389</v>
      </c>
      <c r="G2415" s="206"/>
      <c r="H2415" s="209">
        <v>15.22</v>
      </c>
      <c r="I2415" s="210"/>
      <c r="J2415" s="206"/>
      <c r="K2415" s="206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159</v>
      </c>
      <c r="AU2415" s="215" t="s">
        <v>87</v>
      </c>
      <c r="AV2415" s="14" t="s">
        <v>87</v>
      </c>
      <c r="AW2415" s="14" t="s">
        <v>37</v>
      </c>
      <c r="AX2415" s="14" t="s">
        <v>77</v>
      </c>
      <c r="AY2415" s="215" t="s">
        <v>144</v>
      </c>
    </row>
    <row r="2416" spans="2:51" s="14" customFormat="1" ht="11.25">
      <c r="B2416" s="205"/>
      <c r="C2416" s="206"/>
      <c r="D2416" s="196" t="s">
        <v>159</v>
      </c>
      <c r="E2416" s="207" t="s">
        <v>19</v>
      </c>
      <c r="F2416" s="208" t="s">
        <v>390</v>
      </c>
      <c r="G2416" s="206"/>
      <c r="H2416" s="209">
        <v>16.7</v>
      </c>
      <c r="I2416" s="210"/>
      <c r="J2416" s="206"/>
      <c r="K2416" s="206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159</v>
      </c>
      <c r="AU2416" s="215" t="s">
        <v>87</v>
      </c>
      <c r="AV2416" s="14" t="s">
        <v>87</v>
      </c>
      <c r="AW2416" s="14" t="s">
        <v>37</v>
      </c>
      <c r="AX2416" s="14" t="s">
        <v>77</v>
      </c>
      <c r="AY2416" s="215" t="s">
        <v>144</v>
      </c>
    </row>
    <row r="2417" spans="1:65" s="14" customFormat="1" ht="11.25">
      <c r="B2417" s="205"/>
      <c r="C2417" s="206"/>
      <c r="D2417" s="196" t="s">
        <v>159</v>
      </c>
      <c r="E2417" s="207" t="s">
        <v>19</v>
      </c>
      <c r="F2417" s="208" t="s">
        <v>391</v>
      </c>
      <c r="G2417" s="206"/>
      <c r="H2417" s="209">
        <v>13.76</v>
      </c>
      <c r="I2417" s="210"/>
      <c r="J2417" s="206"/>
      <c r="K2417" s="206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159</v>
      </c>
      <c r="AU2417" s="215" t="s">
        <v>87</v>
      </c>
      <c r="AV2417" s="14" t="s">
        <v>87</v>
      </c>
      <c r="AW2417" s="14" t="s">
        <v>37</v>
      </c>
      <c r="AX2417" s="14" t="s">
        <v>77</v>
      </c>
      <c r="AY2417" s="215" t="s">
        <v>144</v>
      </c>
    </row>
    <row r="2418" spans="1:65" s="15" customFormat="1" ht="11.25">
      <c r="B2418" s="216"/>
      <c r="C2418" s="217"/>
      <c r="D2418" s="196" t="s">
        <v>159</v>
      </c>
      <c r="E2418" s="218" t="s">
        <v>19</v>
      </c>
      <c r="F2418" s="219" t="s">
        <v>165</v>
      </c>
      <c r="G2418" s="217"/>
      <c r="H2418" s="220">
        <v>172.70999999999998</v>
      </c>
      <c r="I2418" s="221"/>
      <c r="J2418" s="217"/>
      <c r="K2418" s="217"/>
      <c r="L2418" s="222"/>
      <c r="M2418" s="223"/>
      <c r="N2418" s="224"/>
      <c r="O2418" s="224"/>
      <c r="P2418" s="224"/>
      <c r="Q2418" s="224"/>
      <c r="R2418" s="224"/>
      <c r="S2418" s="224"/>
      <c r="T2418" s="225"/>
      <c r="AT2418" s="226" t="s">
        <v>159</v>
      </c>
      <c r="AU2418" s="226" t="s">
        <v>87</v>
      </c>
      <c r="AV2418" s="15" t="s">
        <v>155</v>
      </c>
      <c r="AW2418" s="15" t="s">
        <v>37</v>
      </c>
      <c r="AX2418" s="15" t="s">
        <v>77</v>
      </c>
      <c r="AY2418" s="226" t="s">
        <v>144</v>
      </c>
    </row>
    <row r="2419" spans="1:65" s="16" customFormat="1" ht="11.25">
      <c r="B2419" s="227"/>
      <c r="C2419" s="228"/>
      <c r="D2419" s="196" t="s">
        <v>159</v>
      </c>
      <c r="E2419" s="229" t="s">
        <v>19</v>
      </c>
      <c r="F2419" s="230" t="s">
        <v>275</v>
      </c>
      <c r="G2419" s="228"/>
      <c r="H2419" s="231">
        <v>843.62000000000023</v>
      </c>
      <c r="I2419" s="232"/>
      <c r="J2419" s="228"/>
      <c r="K2419" s="228"/>
      <c r="L2419" s="233"/>
      <c r="M2419" s="234"/>
      <c r="N2419" s="235"/>
      <c r="O2419" s="235"/>
      <c r="P2419" s="235"/>
      <c r="Q2419" s="235"/>
      <c r="R2419" s="235"/>
      <c r="S2419" s="235"/>
      <c r="T2419" s="236"/>
      <c r="AT2419" s="237" t="s">
        <v>159</v>
      </c>
      <c r="AU2419" s="237" t="s">
        <v>87</v>
      </c>
      <c r="AV2419" s="16" t="s">
        <v>154</v>
      </c>
      <c r="AW2419" s="16" t="s">
        <v>37</v>
      </c>
      <c r="AX2419" s="16" t="s">
        <v>85</v>
      </c>
      <c r="AY2419" s="237" t="s">
        <v>144</v>
      </c>
    </row>
    <row r="2420" spans="1:65" s="2" customFormat="1" ht="21.75" customHeight="1">
      <c r="A2420" s="37"/>
      <c r="B2420" s="38"/>
      <c r="C2420" s="176" t="s">
        <v>1226</v>
      </c>
      <c r="D2420" s="176" t="s">
        <v>149</v>
      </c>
      <c r="E2420" s="177" t="s">
        <v>1227</v>
      </c>
      <c r="F2420" s="178" t="s">
        <v>1228</v>
      </c>
      <c r="G2420" s="179" t="s">
        <v>956</v>
      </c>
      <c r="H2420" s="180">
        <v>874.53</v>
      </c>
      <c r="I2420" s="181"/>
      <c r="J2420" s="182">
        <f>ROUND(I2420*H2420,2)</f>
        <v>0</v>
      </c>
      <c r="K2420" s="178" t="s">
        <v>153</v>
      </c>
      <c r="L2420" s="42"/>
      <c r="M2420" s="183" t="s">
        <v>19</v>
      </c>
      <c r="N2420" s="184" t="s">
        <v>48</v>
      </c>
      <c r="O2420" s="67"/>
      <c r="P2420" s="185">
        <f>O2420*H2420</f>
        <v>0</v>
      </c>
      <c r="Q2420" s="185">
        <v>0</v>
      </c>
      <c r="R2420" s="185">
        <f>Q2420*H2420</f>
        <v>0</v>
      </c>
      <c r="S2420" s="185">
        <v>2.9999999999999997E-4</v>
      </c>
      <c r="T2420" s="186">
        <f>S2420*H2420</f>
        <v>0.26235899999999995</v>
      </c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R2420" s="187" t="s">
        <v>556</v>
      </c>
      <c r="AT2420" s="187" t="s">
        <v>149</v>
      </c>
      <c r="AU2420" s="187" t="s">
        <v>87</v>
      </c>
      <c r="AY2420" s="20" t="s">
        <v>144</v>
      </c>
      <c r="BE2420" s="188">
        <f>IF(N2420="základní",J2420,0)</f>
        <v>0</v>
      </c>
      <c r="BF2420" s="188">
        <f>IF(N2420="snížená",J2420,0)</f>
        <v>0</v>
      </c>
      <c r="BG2420" s="188">
        <f>IF(N2420="zákl. přenesená",J2420,0)</f>
        <v>0</v>
      </c>
      <c r="BH2420" s="188">
        <f>IF(N2420="sníž. přenesená",J2420,0)</f>
        <v>0</v>
      </c>
      <c r="BI2420" s="188">
        <f>IF(N2420="nulová",J2420,0)</f>
        <v>0</v>
      </c>
      <c r="BJ2420" s="20" t="s">
        <v>85</v>
      </c>
      <c r="BK2420" s="188">
        <f>ROUND(I2420*H2420,2)</f>
        <v>0</v>
      </c>
      <c r="BL2420" s="20" t="s">
        <v>556</v>
      </c>
      <c r="BM2420" s="187" t="s">
        <v>1229</v>
      </c>
    </row>
    <row r="2421" spans="1:65" s="2" customFormat="1" ht="11.25">
      <c r="A2421" s="37"/>
      <c r="B2421" s="38"/>
      <c r="C2421" s="39"/>
      <c r="D2421" s="189" t="s">
        <v>157</v>
      </c>
      <c r="E2421" s="39"/>
      <c r="F2421" s="190" t="s">
        <v>1230</v>
      </c>
      <c r="G2421" s="39"/>
      <c r="H2421" s="39"/>
      <c r="I2421" s="191"/>
      <c r="J2421" s="39"/>
      <c r="K2421" s="39"/>
      <c r="L2421" s="42"/>
      <c r="M2421" s="192"/>
      <c r="N2421" s="193"/>
      <c r="O2421" s="67"/>
      <c r="P2421" s="67"/>
      <c r="Q2421" s="67"/>
      <c r="R2421" s="67"/>
      <c r="S2421" s="67"/>
      <c r="T2421" s="68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T2421" s="20" t="s">
        <v>157</v>
      </c>
      <c r="AU2421" s="20" t="s">
        <v>87</v>
      </c>
    </row>
    <row r="2422" spans="1:65" s="13" customFormat="1" ht="11.25">
      <c r="B2422" s="194"/>
      <c r="C2422" s="195"/>
      <c r="D2422" s="196" t="s">
        <v>159</v>
      </c>
      <c r="E2422" s="197" t="s">
        <v>19</v>
      </c>
      <c r="F2422" s="198" t="s">
        <v>160</v>
      </c>
      <c r="G2422" s="195"/>
      <c r="H2422" s="197" t="s">
        <v>19</v>
      </c>
      <c r="I2422" s="199"/>
      <c r="J2422" s="195"/>
      <c r="K2422" s="195"/>
      <c r="L2422" s="200"/>
      <c r="M2422" s="201"/>
      <c r="N2422" s="202"/>
      <c r="O2422" s="202"/>
      <c r="P2422" s="202"/>
      <c r="Q2422" s="202"/>
      <c r="R2422" s="202"/>
      <c r="S2422" s="202"/>
      <c r="T2422" s="203"/>
      <c r="AT2422" s="204" t="s">
        <v>159</v>
      </c>
      <c r="AU2422" s="204" t="s">
        <v>87</v>
      </c>
      <c r="AV2422" s="13" t="s">
        <v>85</v>
      </c>
      <c r="AW2422" s="13" t="s">
        <v>37</v>
      </c>
      <c r="AX2422" s="13" t="s">
        <v>77</v>
      </c>
      <c r="AY2422" s="204" t="s">
        <v>144</v>
      </c>
    </row>
    <row r="2423" spans="1:65" s="14" customFormat="1" ht="11.25">
      <c r="B2423" s="205"/>
      <c r="C2423" s="206"/>
      <c r="D2423" s="196" t="s">
        <v>159</v>
      </c>
      <c r="E2423" s="207" t="s">
        <v>19</v>
      </c>
      <c r="F2423" s="208" t="s">
        <v>1231</v>
      </c>
      <c r="G2423" s="206"/>
      <c r="H2423" s="209">
        <v>16.36</v>
      </c>
      <c r="I2423" s="210"/>
      <c r="J2423" s="206"/>
      <c r="K2423" s="206"/>
      <c r="L2423" s="211"/>
      <c r="M2423" s="212"/>
      <c r="N2423" s="213"/>
      <c r="O2423" s="213"/>
      <c r="P2423" s="213"/>
      <c r="Q2423" s="213"/>
      <c r="R2423" s="213"/>
      <c r="S2423" s="213"/>
      <c r="T2423" s="214"/>
      <c r="AT2423" s="215" t="s">
        <v>159</v>
      </c>
      <c r="AU2423" s="215" t="s">
        <v>87</v>
      </c>
      <c r="AV2423" s="14" t="s">
        <v>87</v>
      </c>
      <c r="AW2423" s="14" t="s">
        <v>37</v>
      </c>
      <c r="AX2423" s="14" t="s">
        <v>77</v>
      </c>
      <c r="AY2423" s="215" t="s">
        <v>144</v>
      </c>
    </row>
    <row r="2424" spans="1:65" s="14" customFormat="1" ht="11.25">
      <c r="B2424" s="205"/>
      <c r="C2424" s="206"/>
      <c r="D2424" s="196" t="s">
        <v>159</v>
      </c>
      <c r="E2424" s="207" t="s">
        <v>19</v>
      </c>
      <c r="F2424" s="208" t="s">
        <v>1232</v>
      </c>
      <c r="G2424" s="206"/>
      <c r="H2424" s="209">
        <v>16.5</v>
      </c>
      <c r="I2424" s="210"/>
      <c r="J2424" s="206"/>
      <c r="K2424" s="206"/>
      <c r="L2424" s="211"/>
      <c r="M2424" s="212"/>
      <c r="N2424" s="213"/>
      <c r="O2424" s="213"/>
      <c r="P2424" s="213"/>
      <c r="Q2424" s="213"/>
      <c r="R2424" s="213"/>
      <c r="S2424" s="213"/>
      <c r="T2424" s="214"/>
      <c r="AT2424" s="215" t="s">
        <v>159</v>
      </c>
      <c r="AU2424" s="215" t="s">
        <v>87</v>
      </c>
      <c r="AV2424" s="14" t="s">
        <v>87</v>
      </c>
      <c r="AW2424" s="14" t="s">
        <v>37</v>
      </c>
      <c r="AX2424" s="14" t="s">
        <v>77</v>
      </c>
      <c r="AY2424" s="215" t="s">
        <v>144</v>
      </c>
    </row>
    <row r="2425" spans="1:65" s="15" customFormat="1" ht="11.25">
      <c r="B2425" s="216"/>
      <c r="C2425" s="217"/>
      <c r="D2425" s="196" t="s">
        <v>159</v>
      </c>
      <c r="E2425" s="218" t="s">
        <v>19</v>
      </c>
      <c r="F2425" s="219" t="s">
        <v>165</v>
      </c>
      <c r="G2425" s="217"/>
      <c r="H2425" s="220">
        <v>32.86</v>
      </c>
      <c r="I2425" s="221"/>
      <c r="J2425" s="217"/>
      <c r="K2425" s="217"/>
      <c r="L2425" s="222"/>
      <c r="M2425" s="223"/>
      <c r="N2425" s="224"/>
      <c r="O2425" s="224"/>
      <c r="P2425" s="224"/>
      <c r="Q2425" s="224"/>
      <c r="R2425" s="224"/>
      <c r="S2425" s="224"/>
      <c r="T2425" s="225"/>
      <c r="AT2425" s="226" t="s">
        <v>159</v>
      </c>
      <c r="AU2425" s="226" t="s">
        <v>87</v>
      </c>
      <c r="AV2425" s="15" t="s">
        <v>155</v>
      </c>
      <c r="AW2425" s="15" t="s">
        <v>37</v>
      </c>
      <c r="AX2425" s="15" t="s">
        <v>77</v>
      </c>
      <c r="AY2425" s="226" t="s">
        <v>144</v>
      </c>
    </row>
    <row r="2426" spans="1:65" s="13" customFormat="1" ht="11.25">
      <c r="B2426" s="194"/>
      <c r="C2426" s="195"/>
      <c r="D2426" s="196" t="s">
        <v>159</v>
      </c>
      <c r="E2426" s="197" t="s">
        <v>19</v>
      </c>
      <c r="F2426" s="198" t="s">
        <v>166</v>
      </c>
      <c r="G2426" s="195"/>
      <c r="H2426" s="197" t="s">
        <v>19</v>
      </c>
      <c r="I2426" s="199"/>
      <c r="J2426" s="195"/>
      <c r="K2426" s="195"/>
      <c r="L2426" s="200"/>
      <c r="M2426" s="201"/>
      <c r="N2426" s="202"/>
      <c r="O2426" s="202"/>
      <c r="P2426" s="202"/>
      <c r="Q2426" s="202"/>
      <c r="R2426" s="202"/>
      <c r="S2426" s="202"/>
      <c r="T2426" s="203"/>
      <c r="AT2426" s="204" t="s">
        <v>159</v>
      </c>
      <c r="AU2426" s="204" t="s">
        <v>87</v>
      </c>
      <c r="AV2426" s="13" t="s">
        <v>85</v>
      </c>
      <c r="AW2426" s="13" t="s">
        <v>37</v>
      </c>
      <c r="AX2426" s="13" t="s">
        <v>77</v>
      </c>
      <c r="AY2426" s="204" t="s">
        <v>144</v>
      </c>
    </row>
    <row r="2427" spans="1:65" s="14" customFormat="1" ht="11.25">
      <c r="B2427" s="205"/>
      <c r="C2427" s="206"/>
      <c r="D2427" s="196" t="s">
        <v>159</v>
      </c>
      <c r="E2427" s="207" t="s">
        <v>19</v>
      </c>
      <c r="F2427" s="208" t="s">
        <v>1233</v>
      </c>
      <c r="G2427" s="206"/>
      <c r="H2427" s="209">
        <v>13.56</v>
      </c>
      <c r="I2427" s="210"/>
      <c r="J2427" s="206"/>
      <c r="K2427" s="206"/>
      <c r="L2427" s="211"/>
      <c r="M2427" s="212"/>
      <c r="N2427" s="213"/>
      <c r="O2427" s="213"/>
      <c r="P2427" s="213"/>
      <c r="Q2427" s="213"/>
      <c r="R2427" s="213"/>
      <c r="S2427" s="213"/>
      <c r="T2427" s="214"/>
      <c r="AT2427" s="215" t="s">
        <v>159</v>
      </c>
      <c r="AU2427" s="215" t="s">
        <v>87</v>
      </c>
      <c r="AV2427" s="14" t="s">
        <v>87</v>
      </c>
      <c r="AW2427" s="14" t="s">
        <v>37</v>
      </c>
      <c r="AX2427" s="14" t="s">
        <v>77</v>
      </c>
      <c r="AY2427" s="215" t="s">
        <v>144</v>
      </c>
    </row>
    <row r="2428" spans="1:65" s="14" customFormat="1" ht="11.25">
      <c r="B2428" s="205"/>
      <c r="C2428" s="206"/>
      <c r="D2428" s="196" t="s">
        <v>159</v>
      </c>
      <c r="E2428" s="207" t="s">
        <v>19</v>
      </c>
      <c r="F2428" s="208" t="s">
        <v>1234</v>
      </c>
      <c r="G2428" s="206"/>
      <c r="H2428" s="209">
        <v>16.3</v>
      </c>
      <c r="I2428" s="210"/>
      <c r="J2428" s="206"/>
      <c r="K2428" s="206"/>
      <c r="L2428" s="211"/>
      <c r="M2428" s="212"/>
      <c r="N2428" s="213"/>
      <c r="O2428" s="213"/>
      <c r="P2428" s="213"/>
      <c r="Q2428" s="213"/>
      <c r="R2428" s="213"/>
      <c r="S2428" s="213"/>
      <c r="T2428" s="214"/>
      <c r="AT2428" s="215" t="s">
        <v>159</v>
      </c>
      <c r="AU2428" s="215" t="s">
        <v>87</v>
      </c>
      <c r="AV2428" s="14" t="s">
        <v>87</v>
      </c>
      <c r="AW2428" s="14" t="s">
        <v>37</v>
      </c>
      <c r="AX2428" s="14" t="s">
        <v>77</v>
      </c>
      <c r="AY2428" s="215" t="s">
        <v>144</v>
      </c>
    </row>
    <row r="2429" spans="1:65" s="14" customFormat="1" ht="11.25">
      <c r="B2429" s="205"/>
      <c r="C2429" s="206"/>
      <c r="D2429" s="196" t="s">
        <v>159</v>
      </c>
      <c r="E2429" s="207" t="s">
        <v>19</v>
      </c>
      <c r="F2429" s="208" t="s">
        <v>1235</v>
      </c>
      <c r="G2429" s="206"/>
      <c r="H2429" s="209">
        <v>15.31</v>
      </c>
      <c r="I2429" s="210"/>
      <c r="J2429" s="206"/>
      <c r="K2429" s="206"/>
      <c r="L2429" s="211"/>
      <c r="M2429" s="212"/>
      <c r="N2429" s="213"/>
      <c r="O2429" s="213"/>
      <c r="P2429" s="213"/>
      <c r="Q2429" s="213"/>
      <c r="R2429" s="213"/>
      <c r="S2429" s="213"/>
      <c r="T2429" s="214"/>
      <c r="AT2429" s="215" t="s">
        <v>159</v>
      </c>
      <c r="AU2429" s="215" t="s">
        <v>87</v>
      </c>
      <c r="AV2429" s="14" t="s">
        <v>87</v>
      </c>
      <c r="AW2429" s="14" t="s">
        <v>37</v>
      </c>
      <c r="AX2429" s="14" t="s">
        <v>77</v>
      </c>
      <c r="AY2429" s="215" t="s">
        <v>144</v>
      </c>
    </row>
    <row r="2430" spans="1:65" s="14" customFormat="1" ht="11.25">
      <c r="B2430" s="205"/>
      <c r="C2430" s="206"/>
      <c r="D2430" s="196" t="s">
        <v>159</v>
      </c>
      <c r="E2430" s="207" t="s">
        <v>19</v>
      </c>
      <c r="F2430" s="208" t="s">
        <v>1236</v>
      </c>
      <c r="G2430" s="206"/>
      <c r="H2430" s="209">
        <v>16</v>
      </c>
      <c r="I2430" s="210"/>
      <c r="J2430" s="206"/>
      <c r="K2430" s="206"/>
      <c r="L2430" s="211"/>
      <c r="M2430" s="212"/>
      <c r="N2430" s="213"/>
      <c r="O2430" s="213"/>
      <c r="P2430" s="213"/>
      <c r="Q2430" s="213"/>
      <c r="R2430" s="213"/>
      <c r="S2430" s="213"/>
      <c r="T2430" s="214"/>
      <c r="AT2430" s="215" t="s">
        <v>159</v>
      </c>
      <c r="AU2430" s="215" t="s">
        <v>87</v>
      </c>
      <c r="AV2430" s="14" t="s">
        <v>87</v>
      </c>
      <c r="AW2430" s="14" t="s">
        <v>37</v>
      </c>
      <c r="AX2430" s="14" t="s">
        <v>77</v>
      </c>
      <c r="AY2430" s="215" t="s">
        <v>144</v>
      </c>
    </row>
    <row r="2431" spans="1:65" s="14" customFormat="1" ht="11.25">
      <c r="B2431" s="205"/>
      <c r="C2431" s="206"/>
      <c r="D2431" s="196" t="s">
        <v>159</v>
      </c>
      <c r="E2431" s="207" t="s">
        <v>19</v>
      </c>
      <c r="F2431" s="208" t="s">
        <v>1237</v>
      </c>
      <c r="G2431" s="206"/>
      <c r="H2431" s="209">
        <v>19.149999999999999</v>
      </c>
      <c r="I2431" s="210"/>
      <c r="J2431" s="206"/>
      <c r="K2431" s="206"/>
      <c r="L2431" s="211"/>
      <c r="M2431" s="212"/>
      <c r="N2431" s="213"/>
      <c r="O2431" s="213"/>
      <c r="P2431" s="213"/>
      <c r="Q2431" s="213"/>
      <c r="R2431" s="213"/>
      <c r="S2431" s="213"/>
      <c r="T2431" s="214"/>
      <c r="AT2431" s="215" t="s">
        <v>159</v>
      </c>
      <c r="AU2431" s="215" t="s">
        <v>87</v>
      </c>
      <c r="AV2431" s="14" t="s">
        <v>87</v>
      </c>
      <c r="AW2431" s="14" t="s">
        <v>37</v>
      </c>
      <c r="AX2431" s="14" t="s">
        <v>77</v>
      </c>
      <c r="AY2431" s="215" t="s">
        <v>144</v>
      </c>
    </row>
    <row r="2432" spans="1:65" s="14" customFormat="1" ht="11.25">
      <c r="B2432" s="205"/>
      <c r="C2432" s="206"/>
      <c r="D2432" s="196" t="s">
        <v>159</v>
      </c>
      <c r="E2432" s="207" t="s">
        <v>19</v>
      </c>
      <c r="F2432" s="208" t="s">
        <v>1238</v>
      </c>
      <c r="G2432" s="206"/>
      <c r="H2432" s="209">
        <v>19.149999999999999</v>
      </c>
      <c r="I2432" s="210"/>
      <c r="J2432" s="206"/>
      <c r="K2432" s="206"/>
      <c r="L2432" s="211"/>
      <c r="M2432" s="212"/>
      <c r="N2432" s="213"/>
      <c r="O2432" s="213"/>
      <c r="P2432" s="213"/>
      <c r="Q2432" s="213"/>
      <c r="R2432" s="213"/>
      <c r="S2432" s="213"/>
      <c r="T2432" s="214"/>
      <c r="AT2432" s="215" t="s">
        <v>159</v>
      </c>
      <c r="AU2432" s="215" t="s">
        <v>87</v>
      </c>
      <c r="AV2432" s="14" t="s">
        <v>87</v>
      </c>
      <c r="AW2432" s="14" t="s">
        <v>37</v>
      </c>
      <c r="AX2432" s="14" t="s">
        <v>77</v>
      </c>
      <c r="AY2432" s="215" t="s">
        <v>144</v>
      </c>
    </row>
    <row r="2433" spans="2:51" s="14" customFormat="1" ht="11.25">
      <c r="B2433" s="205"/>
      <c r="C2433" s="206"/>
      <c r="D2433" s="196" t="s">
        <v>159</v>
      </c>
      <c r="E2433" s="207" t="s">
        <v>19</v>
      </c>
      <c r="F2433" s="208" t="s">
        <v>1239</v>
      </c>
      <c r="G2433" s="206"/>
      <c r="H2433" s="209">
        <v>16</v>
      </c>
      <c r="I2433" s="210"/>
      <c r="J2433" s="206"/>
      <c r="K2433" s="206"/>
      <c r="L2433" s="211"/>
      <c r="M2433" s="212"/>
      <c r="N2433" s="213"/>
      <c r="O2433" s="213"/>
      <c r="P2433" s="213"/>
      <c r="Q2433" s="213"/>
      <c r="R2433" s="213"/>
      <c r="S2433" s="213"/>
      <c r="T2433" s="214"/>
      <c r="AT2433" s="215" t="s">
        <v>159</v>
      </c>
      <c r="AU2433" s="215" t="s">
        <v>87</v>
      </c>
      <c r="AV2433" s="14" t="s">
        <v>87</v>
      </c>
      <c r="AW2433" s="14" t="s">
        <v>37</v>
      </c>
      <c r="AX2433" s="14" t="s">
        <v>77</v>
      </c>
      <c r="AY2433" s="215" t="s">
        <v>144</v>
      </c>
    </row>
    <row r="2434" spans="2:51" s="14" customFormat="1" ht="11.25">
      <c r="B2434" s="205"/>
      <c r="C2434" s="206"/>
      <c r="D2434" s="196" t="s">
        <v>159</v>
      </c>
      <c r="E2434" s="207" t="s">
        <v>19</v>
      </c>
      <c r="F2434" s="208" t="s">
        <v>1240</v>
      </c>
      <c r="G2434" s="206"/>
      <c r="H2434" s="209">
        <v>15.33</v>
      </c>
      <c r="I2434" s="210"/>
      <c r="J2434" s="206"/>
      <c r="K2434" s="206"/>
      <c r="L2434" s="211"/>
      <c r="M2434" s="212"/>
      <c r="N2434" s="213"/>
      <c r="O2434" s="213"/>
      <c r="P2434" s="213"/>
      <c r="Q2434" s="213"/>
      <c r="R2434" s="213"/>
      <c r="S2434" s="213"/>
      <c r="T2434" s="214"/>
      <c r="AT2434" s="215" t="s">
        <v>159</v>
      </c>
      <c r="AU2434" s="215" t="s">
        <v>87</v>
      </c>
      <c r="AV2434" s="14" t="s">
        <v>87</v>
      </c>
      <c r="AW2434" s="14" t="s">
        <v>37</v>
      </c>
      <c r="AX2434" s="14" t="s">
        <v>77</v>
      </c>
      <c r="AY2434" s="215" t="s">
        <v>144</v>
      </c>
    </row>
    <row r="2435" spans="2:51" s="14" customFormat="1" ht="11.25">
      <c r="B2435" s="205"/>
      <c r="C2435" s="206"/>
      <c r="D2435" s="196" t="s">
        <v>159</v>
      </c>
      <c r="E2435" s="207" t="s">
        <v>19</v>
      </c>
      <c r="F2435" s="208" t="s">
        <v>1241</v>
      </c>
      <c r="G2435" s="206"/>
      <c r="H2435" s="209">
        <v>16.579999999999998</v>
      </c>
      <c r="I2435" s="210"/>
      <c r="J2435" s="206"/>
      <c r="K2435" s="206"/>
      <c r="L2435" s="211"/>
      <c r="M2435" s="212"/>
      <c r="N2435" s="213"/>
      <c r="O2435" s="213"/>
      <c r="P2435" s="213"/>
      <c r="Q2435" s="213"/>
      <c r="R2435" s="213"/>
      <c r="S2435" s="213"/>
      <c r="T2435" s="214"/>
      <c r="AT2435" s="215" t="s">
        <v>159</v>
      </c>
      <c r="AU2435" s="215" t="s">
        <v>87</v>
      </c>
      <c r="AV2435" s="14" t="s">
        <v>87</v>
      </c>
      <c r="AW2435" s="14" t="s">
        <v>37</v>
      </c>
      <c r="AX2435" s="14" t="s">
        <v>77</v>
      </c>
      <c r="AY2435" s="215" t="s">
        <v>144</v>
      </c>
    </row>
    <row r="2436" spans="2:51" s="14" customFormat="1" ht="11.25">
      <c r="B2436" s="205"/>
      <c r="C2436" s="206"/>
      <c r="D2436" s="196" t="s">
        <v>159</v>
      </c>
      <c r="E2436" s="207" t="s">
        <v>19</v>
      </c>
      <c r="F2436" s="208" t="s">
        <v>1242</v>
      </c>
      <c r="G2436" s="206"/>
      <c r="H2436" s="209">
        <v>14.57</v>
      </c>
      <c r="I2436" s="210"/>
      <c r="J2436" s="206"/>
      <c r="K2436" s="206"/>
      <c r="L2436" s="211"/>
      <c r="M2436" s="212"/>
      <c r="N2436" s="213"/>
      <c r="O2436" s="213"/>
      <c r="P2436" s="213"/>
      <c r="Q2436" s="213"/>
      <c r="R2436" s="213"/>
      <c r="S2436" s="213"/>
      <c r="T2436" s="214"/>
      <c r="AT2436" s="215" t="s">
        <v>159</v>
      </c>
      <c r="AU2436" s="215" t="s">
        <v>87</v>
      </c>
      <c r="AV2436" s="14" t="s">
        <v>87</v>
      </c>
      <c r="AW2436" s="14" t="s">
        <v>37</v>
      </c>
      <c r="AX2436" s="14" t="s">
        <v>77</v>
      </c>
      <c r="AY2436" s="215" t="s">
        <v>144</v>
      </c>
    </row>
    <row r="2437" spans="2:51" s="15" customFormat="1" ht="11.25">
      <c r="B2437" s="216"/>
      <c r="C2437" s="217"/>
      <c r="D2437" s="196" t="s">
        <v>159</v>
      </c>
      <c r="E2437" s="218" t="s">
        <v>19</v>
      </c>
      <c r="F2437" s="219" t="s">
        <v>165</v>
      </c>
      <c r="G2437" s="217"/>
      <c r="H2437" s="220">
        <v>161.94999999999999</v>
      </c>
      <c r="I2437" s="221"/>
      <c r="J2437" s="217"/>
      <c r="K2437" s="217"/>
      <c r="L2437" s="222"/>
      <c r="M2437" s="223"/>
      <c r="N2437" s="224"/>
      <c r="O2437" s="224"/>
      <c r="P2437" s="224"/>
      <c r="Q2437" s="224"/>
      <c r="R2437" s="224"/>
      <c r="S2437" s="224"/>
      <c r="T2437" s="225"/>
      <c r="AT2437" s="226" t="s">
        <v>159</v>
      </c>
      <c r="AU2437" s="226" t="s">
        <v>87</v>
      </c>
      <c r="AV2437" s="15" t="s">
        <v>155</v>
      </c>
      <c r="AW2437" s="15" t="s">
        <v>37</v>
      </c>
      <c r="AX2437" s="15" t="s">
        <v>77</v>
      </c>
      <c r="AY2437" s="226" t="s">
        <v>144</v>
      </c>
    </row>
    <row r="2438" spans="2:51" s="13" customFormat="1" ht="11.25">
      <c r="B2438" s="194"/>
      <c r="C2438" s="195"/>
      <c r="D2438" s="196" t="s">
        <v>159</v>
      </c>
      <c r="E2438" s="197" t="s">
        <v>19</v>
      </c>
      <c r="F2438" s="198" t="s">
        <v>187</v>
      </c>
      <c r="G2438" s="195"/>
      <c r="H2438" s="197" t="s">
        <v>19</v>
      </c>
      <c r="I2438" s="199"/>
      <c r="J2438" s="195"/>
      <c r="K2438" s="195"/>
      <c r="L2438" s="200"/>
      <c r="M2438" s="201"/>
      <c r="N2438" s="202"/>
      <c r="O2438" s="202"/>
      <c r="P2438" s="202"/>
      <c r="Q2438" s="202"/>
      <c r="R2438" s="202"/>
      <c r="S2438" s="202"/>
      <c r="T2438" s="203"/>
      <c r="AT2438" s="204" t="s">
        <v>159</v>
      </c>
      <c r="AU2438" s="204" t="s">
        <v>87</v>
      </c>
      <c r="AV2438" s="13" t="s">
        <v>85</v>
      </c>
      <c r="AW2438" s="13" t="s">
        <v>37</v>
      </c>
      <c r="AX2438" s="13" t="s">
        <v>77</v>
      </c>
      <c r="AY2438" s="204" t="s">
        <v>144</v>
      </c>
    </row>
    <row r="2439" spans="2:51" s="14" customFormat="1" ht="11.25">
      <c r="B2439" s="205"/>
      <c r="C2439" s="206"/>
      <c r="D2439" s="196" t="s">
        <v>159</v>
      </c>
      <c r="E2439" s="207" t="s">
        <v>19</v>
      </c>
      <c r="F2439" s="208" t="s">
        <v>1243</v>
      </c>
      <c r="G2439" s="206"/>
      <c r="H2439" s="209">
        <v>13.56</v>
      </c>
      <c r="I2439" s="210"/>
      <c r="J2439" s="206"/>
      <c r="K2439" s="206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159</v>
      </c>
      <c r="AU2439" s="215" t="s">
        <v>87</v>
      </c>
      <c r="AV2439" s="14" t="s">
        <v>87</v>
      </c>
      <c r="AW2439" s="14" t="s">
        <v>37</v>
      </c>
      <c r="AX2439" s="14" t="s">
        <v>77</v>
      </c>
      <c r="AY2439" s="215" t="s">
        <v>144</v>
      </c>
    </row>
    <row r="2440" spans="2:51" s="14" customFormat="1" ht="11.25">
      <c r="B2440" s="205"/>
      <c r="C2440" s="206"/>
      <c r="D2440" s="196" t="s">
        <v>159</v>
      </c>
      <c r="E2440" s="207" t="s">
        <v>19</v>
      </c>
      <c r="F2440" s="208" t="s">
        <v>1244</v>
      </c>
      <c r="G2440" s="206"/>
      <c r="H2440" s="209">
        <v>16.3</v>
      </c>
      <c r="I2440" s="210"/>
      <c r="J2440" s="206"/>
      <c r="K2440" s="206"/>
      <c r="L2440" s="211"/>
      <c r="M2440" s="212"/>
      <c r="N2440" s="213"/>
      <c r="O2440" s="213"/>
      <c r="P2440" s="213"/>
      <c r="Q2440" s="213"/>
      <c r="R2440" s="213"/>
      <c r="S2440" s="213"/>
      <c r="T2440" s="214"/>
      <c r="AT2440" s="215" t="s">
        <v>159</v>
      </c>
      <c r="AU2440" s="215" t="s">
        <v>87</v>
      </c>
      <c r="AV2440" s="14" t="s">
        <v>87</v>
      </c>
      <c r="AW2440" s="14" t="s">
        <v>37</v>
      </c>
      <c r="AX2440" s="14" t="s">
        <v>77</v>
      </c>
      <c r="AY2440" s="215" t="s">
        <v>144</v>
      </c>
    </row>
    <row r="2441" spans="2:51" s="14" customFormat="1" ht="11.25">
      <c r="B2441" s="205"/>
      <c r="C2441" s="206"/>
      <c r="D2441" s="196" t="s">
        <v>159</v>
      </c>
      <c r="E2441" s="207" t="s">
        <v>19</v>
      </c>
      <c r="F2441" s="208" t="s">
        <v>1245</v>
      </c>
      <c r="G2441" s="206"/>
      <c r="H2441" s="209">
        <v>15.31</v>
      </c>
      <c r="I2441" s="210"/>
      <c r="J2441" s="206"/>
      <c r="K2441" s="206"/>
      <c r="L2441" s="211"/>
      <c r="M2441" s="212"/>
      <c r="N2441" s="213"/>
      <c r="O2441" s="213"/>
      <c r="P2441" s="213"/>
      <c r="Q2441" s="213"/>
      <c r="R2441" s="213"/>
      <c r="S2441" s="213"/>
      <c r="T2441" s="214"/>
      <c r="AT2441" s="215" t="s">
        <v>159</v>
      </c>
      <c r="AU2441" s="215" t="s">
        <v>87</v>
      </c>
      <c r="AV2441" s="14" t="s">
        <v>87</v>
      </c>
      <c r="AW2441" s="14" t="s">
        <v>37</v>
      </c>
      <c r="AX2441" s="14" t="s">
        <v>77</v>
      </c>
      <c r="AY2441" s="215" t="s">
        <v>144</v>
      </c>
    </row>
    <row r="2442" spans="2:51" s="14" customFormat="1" ht="11.25">
      <c r="B2442" s="205"/>
      <c r="C2442" s="206"/>
      <c r="D2442" s="196" t="s">
        <v>159</v>
      </c>
      <c r="E2442" s="207" t="s">
        <v>19</v>
      </c>
      <c r="F2442" s="208" t="s">
        <v>1246</v>
      </c>
      <c r="G2442" s="206"/>
      <c r="H2442" s="209">
        <v>16</v>
      </c>
      <c r="I2442" s="210"/>
      <c r="J2442" s="206"/>
      <c r="K2442" s="206"/>
      <c r="L2442" s="211"/>
      <c r="M2442" s="212"/>
      <c r="N2442" s="213"/>
      <c r="O2442" s="213"/>
      <c r="P2442" s="213"/>
      <c r="Q2442" s="213"/>
      <c r="R2442" s="213"/>
      <c r="S2442" s="213"/>
      <c r="T2442" s="214"/>
      <c r="AT2442" s="215" t="s">
        <v>159</v>
      </c>
      <c r="AU2442" s="215" t="s">
        <v>87</v>
      </c>
      <c r="AV2442" s="14" t="s">
        <v>87</v>
      </c>
      <c r="AW2442" s="14" t="s">
        <v>37</v>
      </c>
      <c r="AX2442" s="14" t="s">
        <v>77</v>
      </c>
      <c r="AY2442" s="215" t="s">
        <v>144</v>
      </c>
    </row>
    <row r="2443" spans="2:51" s="14" customFormat="1" ht="11.25">
      <c r="B2443" s="205"/>
      <c r="C2443" s="206"/>
      <c r="D2443" s="196" t="s">
        <v>159</v>
      </c>
      <c r="E2443" s="207" t="s">
        <v>19</v>
      </c>
      <c r="F2443" s="208" t="s">
        <v>1247</v>
      </c>
      <c r="G2443" s="206"/>
      <c r="H2443" s="209">
        <v>19.149999999999999</v>
      </c>
      <c r="I2443" s="210"/>
      <c r="J2443" s="206"/>
      <c r="K2443" s="206"/>
      <c r="L2443" s="211"/>
      <c r="M2443" s="212"/>
      <c r="N2443" s="213"/>
      <c r="O2443" s="213"/>
      <c r="P2443" s="213"/>
      <c r="Q2443" s="213"/>
      <c r="R2443" s="213"/>
      <c r="S2443" s="213"/>
      <c r="T2443" s="214"/>
      <c r="AT2443" s="215" t="s">
        <v>159</v>
      </c>
      <c r="AU2443" s="215" t="s">
        <v>87</v>
      </c>
      <c r="AV2443" s="14" t="s">
        <v>87</v>
      </c>
      <c r="AW2443" s="14" t="s">
        <v>37</v>
      </c>
      <c r="AX2443" s="14" t="s">
        <v>77</v>
      </c>
      <c r="AY2443" s="215" t="s">
        <v>144</v>
      </c>
    </row>
    <row r="2444" spans="2:51" s="14" customFormat="1" ht="11.25">
      <c r="B2444" s="205"/>
      <c r="C2444" s="206"/>
      <c r="D2444" s="196" t="s">
        <v>159</v>
      </c>
      <c r="E2444" s="207" t="s">
        <v>19</v>
      </c>
      <c r="F2444" s="208" t="s">
        <v>1248</v>
      </c>
      <c r="G2444" s="206"/>
      <c r="H2444" s="209">
        <v>19.149999999999999</v>
      </c>
      <c r="I2444" s="210"/>
      <c r="J2444" s="206"/>
      <c r="K2444" s="206"/>
      <c r="L2444" s="211"/>
      <c r="M2444" s="212"/>
      <c r="N2444" s="213"/>
      <c r="O2444" s="213"/>
      <c r="P2444" s="213"/>
      <c r="Q2444" s="213"/>
      <c r="R2444" s="213"/>
      <c r="S2444" s="213"/>
      <c r="T2444" s="214"/>
      <c r="AT2444" s="215" t="s">
        <v>159</v>
      </c>
      <c r="AU2444" s="215" t="s">
        <v>87</v>
      </c>
      <c r="AV2444" s="14" t="s">
        <v>87</v>
      </c>
      <c r="AW2444" s="14" t="s">
        <v>37</v>
      </c>
      <c r="AX2444" s="14" t="s">
        <v>77</v>
      </c>
      <c r="AY2444" s="215" t="s">
        <v>144</v>
      </c>
    </row>
    <row r="2445" spans="2:51" s="14" customFormat="1" ht="11.25">
      <c r="B2445" s="205"/>
      <c r="C2445" s="206"/>
      <c r="D2445" s="196" t="s">
        <v>159</v>
      </c>
      <c r="E2445" s="207" t="s">
        <v>19</v>
      </c>
      <c r="F2445" s="208" t="s">
        <v>1249</v>
      </c>
      <c r="G2445" s="206"/>
      <c r="H2445" s="209">
        <v>16</v>
      </c>
      <c r="I2445" s="210"/>
      <c r="J2445" s="206"/>
      <c r="K2445" s="206"/>
      <c r="L2445" s="211"/>
      <c r="M2445" s="212"/>
      <c r="N2445" s="213"/>
      <c r="O2445" s="213"/>
      <c r="P2445" s="213"/>
      <c r="Q2445" s="213"/>
      <c r="R2445" s="213"/>
      <c r="S2445" s="213"/>
      <c r="T2445" s="214"/>
      <c r="AT2445" s="215" t="s">
        <v>159</v>
      </c>
      <c r="AU2445" s="215" t="s">
        <v>87</v>
      </c>
      <c r="AV2445" s="14" t="s">
        <v>87</v>
      </c>
      <c r="AW2445" s="14" t="s">
        <v>37</v>
      </c>
      <c r="AX2445" s="14" t="s">
        <v>77</v>
      </c>
      <c r="AY2445" s="215" t="s">
        <v>144</v>
      </c>
    </row>
    <row r="2446" spans="2:51" s="14" customFormat="1" ht="11.25">
      <c r="B2446" s="205"/>
      <c r="C2446" s="206"/>
      <c r="D2446" s="196" t="s">
        <v>159</v>
      </c>
      <c r="E2446" s="207" t="s">
        <v>19</v>
      </c>
      <c r="F2446" s="208" t="s">
        <v>1250</v>
      </c>
      <c r="G2446" s="206"/>
      <c r="H2446" s="209">
        <v>15.33</v>
      </c>
      <c r="I2446" s="210"/>
      <c r="J2446" s="206"/>
      <c r="K2446" s="206"/>
      <c r="L2446" s="211"/>
      <c r="M2446" s="212"/>
      <c r="N2446" s="213"/>
      <c r="O2446" s="213"/>
      <c r="P2446" s="213"/>
      <c r="Q2446" s="213"/>
      <c r="R2446" s="213"/>
      <c r="S2446" s="213"/>
      <c r="T2446" s="214"/>
      <c r="AT2446" s="215" t="s">
        <v>159</v>
      </c>
      <c r="AU2446" s="215" t="s">
        <v>87</v>
      </c>
      <c r="AV2446" s="14" t="s">
        <v>87</v>
      </c>
      <c r="AW2446" s="14" t="s">
        <v>37</v>
      </c>
      <c r="AX2446" s="14" t="s">
        <v>77</v>
      </c>
      <c r="AY2446" s="215" t="s">
        <v>144</v>
      </c>
    </row>
    <row r="2447" spans="2:51" s="14" customFormat="1" ht="11.25">
      <c r="B2447" s="205"/>
      <c r="C2447" s="206"/>
      <c r="D2447" s="196" t="s">
        <v>159</v>
      </c>
      <c r="E2447" s="207" t="s">
        <v>19</v>
      </c>
      <c r="F2447" s="208" t="s">
        <v>1251</v>
      </c>
      <c r="G2447" s="206"/>
      <c r="H2447" s="209">
        <v>16.579999999999998</v>
      </c>
      <c r="I2447" s="210"/>
      <c r="J2447" s="206"/>
      <c r="K2447" s="206"/>
      <c r="L2447" s="211"/>
      <c r="M2447" s="212"/>
      <c r="N2447" s="213"/>
      <c r="O2447" s="213"/>
      <c r="P2447" s="213"/>
      <c r="Q2447" s="213"/>
      <c r="R2447" s="213"/>
      <c r="S2447" s="213"/>
      <c r="T2447" s="214"/>
      <c r="AT2447" s="215" t="s">
        <v>159</v>
      </c>
      <c r="AU2447" s="215" t="s">
        <v>87</v>
      </c>
      <c r="AV2447" s="14" t="s">
        <v>87</v>
      </c>
      <c r="AW2447" s="14" t="s">
        <v>37</v>
      </c>
      <c r="AX2447" s="14" t="s">
        <v>77</v>
      </c>
      <c r="AY2447" s="215" t="s">
        <v>144</v>
      </c>
    </row>
    <row r="2448" spans="2:51" s="14" customFormat="1" ht="11.25">
      <c r="B2448" s="205"/>
      <c r="C2448" s="206"/>
      <c r="D2448" s="196" t="s">
        <v>159</v>
      </c>
      <c r="E2448" s="207" t="s">
        <v>19</v>
      </c>
      <c r="F2448" s="208" t="s">
        <v>1252</v>
      </c>
      <c r="G2448" s="206"/>
      <c r="H2448" s="209">
        <v>14.57</v>
      </c>
      <c r="I2448" s="210"/>
      <c r="J2448" s="206"/>
      <c r="K2448" s="206"/>
      <c r="L2448" s="211"/>
      <c r="M2448" s="212"/>
      <c r="N2448" s="213"/>
      <c r="O2448" s="213"/>
      <c r="P2448" s="213"/>
      <c r="Q2448" s="213"/>
      <c r="R2448" s="213"/>
      <c r="S2448" s="213"/>
      <c r="T2448" s="214"/>
      <c r="AT2448" s="215" t="s">
        <v>159</v>
      </c>
      <c r="AU2448" s="215" t="s">
        <v>87</v>
      </c>
      <c r="AV2448" s="14" t="s">
        <v>87</v>
      </c>
      <c r="AW2448" s="14" t="s">
        <v>37</v>
      </c>
      <c r="AX2448" s="14" t="s">
        <v>77</v>
      </c>
      <c r="AY2448" s="215" t="s">
        <v>144</v>
      </c>
    </row>
    <row r="2449" spans="2:51" s="15" customFormat="1" ht="11.25">
      <c r="B2449" s="216"/>
      <c r="C2449" s="217"/>
      <c r="D2449" s="196" t="s">
        <v>159</v>
      </c>
      <c r="E2449" s="218" t="s">
        <v>19</v>
      </c>
      <c r="F2449" s="219" t="s">
        <v>165</v>
      </c>
      <c r="G2449" s="217"/>
      <c r="H2449" s="220">
        <v>161.94999999999999</v>
      </c>
      <c r="I2449" s="221"/>
      <c r="J2449" s="217"/>
      <c r="K2449" s="217"/>
      <c r="L2449" s="222"/>
      <c r="M2449" s="223"/>
      <c r="N2449" s="224"/>
      <c r="O2449" s="224"/>
      <c r="P2449" s="224"/>
      <c r="Q2449" s="224"/>
      <c r="R2449" s="224"/>
      <c r="S2449" s="224"/>
      <c r="T2449" s="225"/>
      <c r="AT2449" s="226" t="s">
        <v>159</v>
      </c>
      <c r="AU2449" s="226" t="s">
        <v>87</v>
      </c>
      <c r="AV2449" s="15" t="s">
        <v>155</v>
      </c>
      <c r="AW2449" s="15" t="s">
        <v>37</v>
      </c>
      <c r="AX2449" s="15" t="s">
        <v>77</v>
      </c>
      <c r="AY2449" s="226" t="s">
        <v>144</v>
      </c>
    </row>
    <row r="2450" spans="2:51" s="13" customFormat="1" ht="11.25">
      <c r="B2450" s="194"/>
      <c r="C2450" s="195"/>
      <c r="D2450" s="196" t="s">
        <v>159</v>
      </c>
      <c r="E2450" s="197" t="s">
        <v>19</v>
      </c>
      <c r="F2450" s="198" t="s">
        <v>208</v>
      </c>
      <c r="G2450" s="195"/>
      <c r="H2450" s="197" t="s">
        <v>19</v>
      </c>
      <c r="I2450" s="199"/>
      <c r="J2450" s="195"/>
      <c r="K2450" s="195"/>
      <c r="L2450" s="200"/>
      <c r="M2450" s="201"/>
      <c r="N2450" s="202"/>
      <c r="O2450" s="202"/>
      <c r="P2450" s="202"/>
      <c r="Q2450" s="202"/>
      <c r="R2450" s="202"/>
      <c r="S2450" s="202"/>
      <c r="T2450" s="203"/>
      <c r="AT2450" s="204" t="s">
        <v>159</v>
      </c>
      <c r="AU2450" s="204" t="s">
        <v>87</v>
      </c>
      <c r="AV2450" s="13" t="s">
        <v>85</v>
      </c>
      <c r="AW2450" s="13" t="s">
        <v>37</v>
      </c>
      <c r="AX2450" s="13" t="s">
        <v>77</v>
      </c>
      <c r="AY2450" s="204" t="s">
        <v>144</v>
      </c>
    </row>
    <row r="2451" spans="2:51" s="14" customFormat="1" ht="11.25">
      <c r="B2451" s="205"/>
      <c r="C2451" s="206"/>
      <c r="D2451" s="196" t="s">
        <v>159</v>
      </c>
      <c r="E2451" s="207" t="s">
        <v>19</v>
      </c>
      <c r="F2451" s="208" t="s">
        <v>1253</v>
      </c>
      <c r="G2451" s="206"/>
      <c r="H2451" s="209">
        <v>13.56</v>
      </c>
      <c r="I2451" s="210"/>
      <c r="J2451" s="206"/>
      <c r="K2451" s="206"/>
      <c r="L2451" s="211"/>
      <c r="M2451" s="212"/>
      <c r="N2451" s="213"/>
      <c r="O2451" s="213"/>
      <c r="P2451" s="213"/>
      <c r="Q2451" s="213"/>
      <c r="R2451" s="213"/>
      <c r="S2451" s="213"/>
      <c r="T2451" s="214"/>
      <c r="AT2451" s="215" t="s">
        <v>159</v>
      </c>
      <c r="AU2451" s="215" t="s">
        <v>87</v>
      </c>
      <c r="AV2451" s="14" t="s">
        <v>87</v>
      </c>
      <c r="AW2451" s="14" t="s">
        <v>37</v>
      </c>
      <c r="AX2451" s="14" t="s">
        <v>77</v>
      </c>
      <c r="AY2451" s="215" t="s">
        <v>144</v>
      </c>
    </row>
    <row r="2452" spans="2:51" s="14" customFormat="1" ht="11.25">
      <c r="B2452" s="205"/>
      <c r="C2452" s="206"/>
      <c r="D2452" s="196" t="s">
        <v>159</v>
      </c>
      <c r="E2452" s="207" t="s">
        <v>19</v>
      </c>
      <c r="F2452" s="208" t="s">
        <v>1254</v>
      </c>
      <c r="G2452" s="206"/>
      <c r="H2452" s="209">
        <v>16.3</v>
      </c>
      <c r="I2452" s="210"/>
      <c r="J2452" s="206"/>
      <c r="K2452" s="206"/>
      <c r="L2452" s="211"/>
      <c r="M2452" s="212"/>
      <c r="N2452" s="213"/>
      <c r="O2452" s="213"/>
      <c r="P2452" s="213"/>
      <c r="Q2452" s="213"/>
      <c r="R2452" s="213"/>
      <c r="S2452" s="213"/>
      <c r="T2452" s="214"/>
      <c r="AT2452" s="215" t="s">
        <v>159</v>
      </c>
      <c r="AU2452" s="215" t="s">
        <v>87</v>
      </c>
      <c r="AV2452" s="14" t="s">
        <v>87</v>
      </c>
      <c r="AW2452" s="14" t="s">
        <v>37</v>
      </c>
      <c r="AX2452" s="14" t="s">
        <v>77</v>
      </c>
      <c r="AY2452" s="215" t="s">
        <v>144</v>
      </c>
    </row>
    <row r="2453" spans="2:51" s="14" customFormat="1" ht="11.25">
      <c r="B2453" s="205"/>
      <c r="C2453" s="206"/>
      <c r="D2453" s="196" t="s">
        <v>159</v>
      </c>
      <c r="E2453" s="207" t="s">
        <v>19</v>
      </c>
      <c r="F2453" s="208" t="s">
        <v>1255</v>
      </c>
      <c r="G2453" s="206"/>
      <c r="H2453" s="209">
        <v>15.31</v>
      </c>
      <c r="I2453" s="210"/>
      <c r="J2453" s="206"/>
      <c r="K2453" s="206"/>
      <c r="L2453" s="211"/>
      <c r="M2453" s="212"/>
      <c r="N2453" s="213"/>
      <c r="O2453" s="213"/>
      <c r="P2453" s="213"/>
      <c r="Q2453" s="213"/>
      <c r="R2453" s="213"/>
      <c r="S2453" s="213"/>
      <c r="T2453" s="214"/>
      <c r="AT2453" s="215" t="s">
        <v>159</v>
      </c>
      <c r="AU2453" s="215" t="s">
        <v>87</v>
      </c>
      <c r="AV2453" s="14" t="s">
        <v>87</v>
      </c>
      <c r="AW2453" s="14" t="s">
        <v>37</v>
      </c>
      <c r="AX2453" s="14" t="s">
        <v>77</v>
      </c>
      <c r="AY2453" s="215" t="s">
        <v>144</v>
      </c>
    </row>
    <row r="2454" spans="2:51" s="14" customFormat="1" ht="11.25">
      <c r="B2454" s="205"/>
      <c r="C2454" s="206"/>
      <c r="D2454" s="196" t="s">
        <v>159</v>
      </c>
      <c r="E2454" s="207" t="s">
        <v>19</v>
      </c>
      <c r="F2454" s="208" t="s">
        <v>1256</v>
      </c>
      <c r="G2454" s="206"/>
      <c r="H2454" s="209">
        <v>16</v>
      </c>
      <c r="I2454" s="210"/>
      <c r="J2454" s="206"/>
      <c r="K2454" s="206"/>
      <c r="L2454" s="211"/>
      <c r="M2454" s="212"/>
      <c r="N2454" s="213"/>
      <c r="O2454" s="213"/>
      <c r="P2454" s="213"/>
      <c r="Q2454" s="213"/>
      <c r="R2454" s="213"/>
      <c r="S2454" s="213"/>
      <c r="T2454" s="214"/>
      <c r="AT2454" s="215" t="s">
        <v>159</v>
      </c>
      <c r="AU2454" s="215" t="s">
        <v>87</v>
      </c>
      <c r="AV2454" s="14" t="s">
        <v>87</v>
      </c>
      <c r="AW2454" s="14" t="s">
        <v>37</v>
      </c>
      <c r="AX2454" s="14" t="s">
        <v>77</v>
      </c>
      <c r="AY2454" s="215" t="s">
        <v>144</v>
      </c>
    </row>
    <row r="2455" spans="2:51" s="14" customFormat="1" ht="11.25">
      <c r="B2455" s="205"/>
      <c r="C2455" s="206"/>
      <c r="D2455" s="196" t="s">
        <v>159</v>
      </c>
      <c r="E2455" s="207" t="s">
        <v>19</v>
      </c>
      <c r="F2455" s="208" t="s">
        <v>1257</v>
      </c>
      <c r="G2455" s="206"/>
      <c r="H2455" s="209">
        <v>19.149999999999999</v>
      </c>
      <c r="I2455" s="210"/>
      <c r="J2455" s="206"/>
      <c r="K2455" s="206"/>
      <c r="L2455" s="211"/>
      <c r="M2455" s="212"/>
      <c r="N2455" s="213"/>
      <c r="O2455" s="213"/>
      <c r="P2455" s="213"/>
      <c r="Q2455" s="213"/>
      <c r="R2455" s="213"/>
      <c r="S2455" s="213"/>
      <c r="T2455" s="214"/>
      <c r="AT2455" s="215" t="s">
        <v>159</v>
      </c>
      <c r="AU2455" s="215" t="s">
        <v>87</v>
      </c>
      <c r="AV2455" s="14" t="s">
        <v>87</v>
      </c>
      <c r="AW2455" s="14" t="s">
        <v>37</v>
      </c>
      <c r="AX2455" s="14" t="s">
        <v>77</v>
      </c>
      <c r="AY2455" s="215" t="s">
        <v>144</v>
      </c>
    </row>
    <row r="2456" spans="2:51" s="14" customFormat="1" ht="11.25">
      <c r="B2456" s="205"/>
      <c r="C2456" s="206"/>
      <c r="D2456" s="196" t="s">
        <v>159</v>
      </c>
      <c r="E2456" s="207" t="s">
        <v>19</v>
      </c>
      <c r="F2456" s="208" t="s">
        <v>1258</v>
      </c>
      <c r="G2456" s="206"/>
      <c r="H2456" s="209">
        <v>19.149999999999999</v>
      </c>
      <c r="I2456" s="210"/>
      <c r="J2456" s="206"/>
      <c r="K2456" s="206"/>
      <c r="L2456" s="211"/>
      <c r="M2456" s="212"/>
      <c r="N2456" s="213"/>
      <c r="O2456" s="213"/>
      <c r="P2456" s="213"/>
      <c r="Q2456" s="213"/>
      <c r="R2456" s="213"/>
      <c r="S2456" s="213"/>
      <c r="T2456" s="214"/>
      <c r="AT2456" s="215" t="s">
        <v>159</v>
      </c>
      <c r="AU2456" s="215" t="s">
        <v>87</v>
      </c>
      <c r="AV2456" s="14" t="s">
        <v>87</v>
      </c>
      <c r="AW2456" s="14" t="s">
        <v>37</v>
      </c>
      <c r="AX2456" s="14" t="s">
        <v>77</v>
      </c>
      <c r="AY2456" s="215" t="s">
        <v>144</v>
      </c>
    </row>
    <row r="2457" spans="2:51" s="14" customFormat="1" ht="11.25">
      <c r="B2457" s="205"/>
      <c r="C2457" s="206"/>
      <c r="D2457" s="196" t="s">
        <v>159</v>
      </c>
      <c r="E2457" s="207" t="s">
        <v>19</v>
      </c>
      <c r="F2457" s="208" t="s">
        <v>1259</v>
      </c>
      <c r="G2457" s="206"/>
      <c r="H2457" s="209">
        <v>16</v>
      </c>
      <c r="I2457" s="210"/>
      <c r="J2457" s="206"/>
      <c r="K2457" s="206"/>
      <c r="L2457" s="211"/>
      <c r="M2457" s="212"/>
      <c r="N2457" s="213"/>
      <c r="O2457" s="213"/>
      <c r="P2457" s="213"/>
      <c r="Q2457" s="213"/>
      <c r="R2457" s="213"/>
      <c r="S2457" s="213"/>
      <c r="T2457" s="214"/>
      <c r="AT2457" s="215" t="s">
        <v>159</v>
      </c>
      <c r="AU2457" s="215" t="s">
        <v>87</v>
      </c>
      <c r="AV2457" s="14" t="s">
        <v>87</v>
      </c>
      <c r="AW2457" s="14" t="s">
        <v>37</v>
      </c>
      <c r="AX2457" s="14" t="s">
        <v>77</v>
      </c>
      <c r="AY2457" s="215" t="s">
        <v>144</v>
      </c>
    </row>
    <row r="2458" spans="2:51" s="14" customFormat="1" ht="11.25">
      <c r="B2458" s="205"/>
      <c r="C2458" s="206"/>
      <c r="D2458" s="196" t="s">
        <v>159</v>
      </c>
      <c r="E2458" s="207" t="s">
        <v>19</v>
      </c>
      <c r="F2458" s="208" t="s">
        <v>1260</v>
      </c>
      <c r="G2458" s="206"/>
      <c r="H2458" s="209">
        <v>15.33</v>
      </c>
      <c r="I2458" s="210"/>
      <c r="J2458" s="206"/>
      <c r="K2458" s="206"/>
      <c r="L2458" s="211"/>
      <c r="M2458" s="212"/>
      <c r="N2458" s="213"/>
      <c r="O2458" s="213"/>
      <c r="P2458" s="213"/>
      <c r="Q2458" s="213"/>
      <c r="R2458" s="213"/>
      <c r="S2458" s="213"/>
      <c r="T2458" s="214"/>
      <c r="AT2458" s="215" t="s">
        <v>159</v>
      </c>
      <c r="AU2458" s="215" t="s">
        <v>87</v>
      </c>
      <c r="AV2458" s="14" t="s">
        <v>87</v>
      </c>
      <c r="AW2458" s="14" t="s">
        <v>37</v>
      </c>
      <c r="AX2458" s="14" t="s">
        <v>77</v>
      </c>
      <c r="AY2458" s="215" t="s">
        <v>144</v>
      </c>
    </row>
    <row r="2459" spans="2:51" s="14" customFormat="1" ht="11.25">
      <c r="B2459" s="205"/>
      <c r="C2459" s="206"/>
      <c r="D2459" s="196" t="s">
        <v>159</v>
      </c>
      <c r="E2459" s="207" t="s">
        <v>19</v>
      </c>
      <c r="F2459" s="208" t="s">
        <v>1261</v>
      </c>
      <c r="G2459" s="206"/>
      <c r="H2459" s="209">
        <v>16.579999999999998</v>
      </c>
      <c r="I2459" s="210"/>
      <c r="J2459" s="206"/>
      <c r="K2459" s="206"/>
      <c r="L2459" s="211"/>
      <c r="M2459" s="212"/>
      <c r="N2459" s="213"/>
      <c r="O2459" s="213"/>
      <c r="P2459" s="213"/>
      <c r="Q2459" s="213"/>
      <c r="R2459" s="213"/>
      <c r="S2459" s="213"/>
      <c r="T2459" s="214"/>
      <c r="AT2459" s="215" t="s">
        <v>159</v>
      </c>
      <c r="AU2459" s="215" t="s">
        <v>87</v>
      </c>
      <c r="AV2459" s="14" t="s">
        <v>87</v>
      </c>
      <c r="AW2459" s="14" t="s">
        <v>37</v>
      </c>
      <c r="AX2459" s="14" t="s">
        <v>77</v>
      </c>
      <c r="AY2459" s="215" t="s">
        <v>144</v>
      </c>
    </row>
    <row r="2460" spans="2:51" s="14" customFormat="1" ht="11.25">
      <c r="B2460" s="205"/>
      <c r="C2460" s="206"/>
      <c r="D2460" s="196" t="s">
        <v>159</v>
      </c>
      <c r="E2460" s="207" t="s">
        <v>19</v>
      </c>
      <c r="F2460" s="208" t="s">
        <v>1262</v>
      </c>
      <c r="G2460" s="206"/>
      <c r="H2460" s="209">
        <v>14.57</v>
      </c>
      <c r="I2460" s="210"/>
      <c r="J2460" s="206"/>
      <c r="K2460" s="206"/>
      <c r="L2460" s="211"/>
      <c r="M2460" s="212"/>
      <c r="N2460" s="213"/>
      <c r="O2460" s="213"/>
      <c r="P2460" s="213"/>
      <c r="Q2460" s="213"/>
      <c r="R2460" s="213"/>
      <c r="S2460" s="213"/>
      <c r="T2460" s="214"/>
      <c r="AT2460" s="215" t="s">
        <v>159</v>
      </c>
      <c r="AU2460" s="215" t="s">
        <v>87</v>
      </c>
      <c r="AV2460" s="14" t="s">
        <v>87</v>
      </c>
      <c r="AW2460" s="14" t="s">
        <v>37</v>
      </c>
      <c r="AX2460" s="14" t="s">
        <v>77</v>
      </c>
      <c r="AY2460" s="215" t="s">
        <v>144</v>
      </c>
    </row>
    <row r="2461" spans="2:51" s="15" customFormat="1" ht="11.25">
      <c r="B2461" s="216"/>
      <c r="C2461" s="217"/>
      <c r="D2461" s="196" t="s">
        <v>159</v>
      </c>
      <c r="E2461" s="218" t="s">
        <v>19</v>
      </c>
      <c r="F2461" s="219" t="s">
        <v>165</v>
      </c>
      <c r="G2461" s="217"/>
      <c r="H2461" s="220">
        <v>161.94999999999999</v>
      </c>
      <c r="I2461" s="221"/>
      <c r="J2461" s="217"/>
      <c r="K2461" s="217"/>
      <c r="L2461" s="222"/>
      <c r="M2461" s="223"/>
      <c r="N2461" s="224"/>
      <c r="O2461" s="224"/>
      <c r="P2461" s="224"/>
      <c r="Q2461" s="224"/>
      <c r="R2461" s="224"/>
      <c r="S2461" s="224"/>
      <c r="T2461" s="225"/>
      <c r="AT2461" s="226" t="s">
        <v>159</v>
      </c>
      <c r="AU2461" s="226" t="s">
        <v>87</v>
      </c>
      <c r="AV2461" s="15" t="s">
        <v>155</v>
      </c>
      <c r="AW2461" s="15" t="s">
        <v>37</v>
      </c>
      <c r="AX2461" s="15" t="s">
        <v>77</v>
      </c>
      <c r="AY2461" s="226" t="s">
        <v>144</v>
      </c>
    </row>
    <row r="2462" spans="2:51" s="13" customFormat="1" ht="11.25">
      <c r="B2462" s="194"/>
      <c r="C2462" s="195"/>
      <c r="D2462" s="196" t="s">
        <v>159</v>
      </c>
      <c r="E2462" s="197" t="s">
        <v>19</v>
      </c>
      <c r="F2462" s="198" t="s">
        <v>229</v>
      </c>
      <c r="G2462" s="195"/>
      <c r="H2462" s="197" t="s">
        <v>19</v>
      </c>
      <c r="I2462" s="199"/>
      <c r="J2462" s="195"/>
      <c r="K2462" s="195"/>
      <c r="L2462" s="200"/>
      <c r="M2462" s="201"/>
      <c r="N2462" s="202"/>
      <c r="O2462" s="202"/>
      <c r="P2462" s="202"/>
      <c r="Q2462" s="202"/>
      <c r="R2462" s="202"/>
      <c r="S2462" s="202"/>
      <c r="T2462" s="203"/>
      <c r="AT2462" s="204" t="s">
        <v>159</v>
      </c>
      <c r="AU2462" s="204" t="s">
        <v>87</v>
      </c>
      <c r="AV2462" s="13" t="s">
        <v>85</v>
      </c>
      <c r="AW2462" s="13" t="s">
        <v>37</v>
      </c>
      <c r="AX2462" s="13" t="s">
        <v>77</v>
      </c>
      <c r="AY2462" s="204" t="s">
        <v>144</v>
      </c>
    </row>
    <row r="2463" spans="2:51" s="14" customFormat="1" ht="11.25">
      <c r="B2463" s="205"/>
      <c r="C2463" s="206"/>
      <c r="D2463" s="196" t="s">
        <v>159</v>
      </c>
      <c r="E2463" s="207" t="s">
        <v>19</v>
      </c>
      <c r="F2463" s="208" t="s">
        <v>1263</v>
      </c>
      <c r="G2463" s="206"/>
      <c r="H2463" s="209">
        <v>15.96</v>
      </c>
      <c r="I2463" s="210"/>
      <c r="J2463" s="206"/>
      <c r="K2463" s="206"/>
      <c r="L2463" s="211"/>
      <c r="M2463" s="212"/>
      <c r="N2463" s="213"/>
      <c r="O2463" s="213"/>
      <c r="P2463" s="213"/>
      <c r="Q2463" s="213"/>
      <c r="R2463" s="213"/>
      <c r="S2463" s="213"/>
      <c r="T2463" s="214"/>
      <c r="AT2463" s="215" t="s">
        <v>159</v>
      </c>
      <c r="AU2463" s="215" t="s">
        <v>87</v>
      </c>
      <c r="AV2463" s="14" t="s">
        <v>87</v>
      </c>
      <c r="AW2463" s="14" t="s">
        <v>37</v>
      </c>
      <c r="AX2463" s="14" t="s">
        <v>77</v>
      </c>
      <c r="AY2463" s="215" t="s">
        <v>144</v>
      </c>
    </row>
    <row r="2464" spans="2:51" s="14" customFormat="1" ht="11.25">
      <c r="B2464" s="205"/>
      <c r="C2464" s="206"/>
      <c r="D2464" s="196" t="s">
        <v>159</v>
      </c>
      <c r="E2464" s="207" t="s">
        <v>19</v>
      </c>
      <c r="F2464" s="208" t="s">
        <v>1264</v>
      </c>
      <c r="G2464" s="206"/>
      <c r="H2464" s="209">
        <v>13.56</v>
      </c>
      <c r="I2464" s="210"/>
      <c r="J2464" s="206"/>
      <c r="K2464" s="206"/>
      <c r="L2464" s="211"/>
      <c r="M2464" s="212"/>
      <c r="N2464" s="213"/>
      <c r="O2464" s="213"/>
      <c r="P2464" s="213"/>
      <c r="Q2464" s="213"/>
      <c r="R2464" s="213"/>
      <c r="S2464" s="213"/>
      <c r="T2464" s="214"/>
      <c r="AT2464" s="215" t="s">
        <v>159</v>
      </c>
      <c r="AU2464" s="215" t="s">
        <v>87</v>
      </c>
      <c r="AV2464" s="14" t="s">
        <v>87</v>
      </c>
      <c r="AW2464" s="14" t="s">
        <v>37</v>
      </c>
      <c r="AX2464" s="14" t="s">
        <v>77</v>
      </c>
      <c r="AY2464" s="215" t="s">
        <v>144</v>
      </c>
    </row>
    <row r="2465" spans="2:51" s="14" customFormat="1" ht="11.25">
      <c r="B2465" s="205"/>
      <c r="C2465" s="206"/>
      <c r="D2465" s="196" t="s">
        <v>159</v>
      </c>
      <c r="E2465" s="207" t="s">
        <v>19</v>
      </c>
      <c r="F2465" s="208" t="s">
        <v>1265</v>
      </c>
      <c r="G2465" s="206"/>
      <c r="H2465" s="209">
        <v>16.3</v>
      </c>
      <c r="I2465" s="210"/>
      <c r="J2465" s="206"/>
      <c r="K2465" s="206"/>
      <c r="L2465" s="211"/>
      <c r="M2465" s="212"/>
      <c r="N2465" s="213"/>
      <c r="O2465" s="213"/>
      <c r="P2465" s="213"/>
      <c r="Q2465" s="213"/>
      <c r="R2465" s="213"/>
      <c r="S2465" s="213"/>
      <c r="T2465" s="214"/>
      <c r="AT2465" s="215" t="s">
        <v>159</v>
      </c>
      <c r="AU2465" s="215" t="s">
        <v>87</v>
      </c>
      <c r="AV2465" s="14" t="s">
        <v>87</v>
      </c>
      <c r="AW2465" s="14" t="s">
        <v>37</v>
      </c>
      <c r="AX2465" s="14" t="s">
        <v>77</v>
      </c>
      <c r="AY2465" s="215" t="s">
        <v>144</v>
      </c>
    </row>
    <row r="2466" spans="2:51" s="14" customFormat="1" ht="11.25">
      <c r="B2466" s="205"/>
      <c r="C2466" s="206"/>
      <c r="D2466" s="196" t="s">
        <v>159</v>
      </c>
      <c r="E2466" s="207" t="s">
        <v>19</v>
      </c>
      <c r="F2466" s="208" t="s">
        <v>1266</v>
      </c>
      <c r="G2466" s="206"/>
      <c r="H2466" s="209">
        <v>15.31</v>
      </c>
      <c r="I2466" s="210"/>
      <c r="J2466" s="206"/>
      <c r="K2466" s="206"/>
      <c r="L2466" s="211"/>
      <c r="M2466" s="212"/>
      <c r="N2466" s="213"/>
      <c r="O2466" s="213"/>
      <c r="P2466" s="213"/>
      <c r="Q2466" s="213"/>
      <c r="R2466" s="213"/>
      <c r="S2466" s="213"/>
      <c r="T2466" s="214"/>
      <c r="AT2466" s="215" t="s">
        <v>159</v>
      </c>
      <c r="AU2466" s="215" t="s">
        <v>87</v>
      </c>
      <c r="AV2466" s="14" t="s">
        <v>87</v>
      </c>
      <c r="AW2466" s="14" t="s">
        <v>37</v>
      </c>
      <c r="AX2466" s="14" t="s">
        <v>77</v>
      </c>
      <c r="AY2466" s="215" t="s">
        <v>144</v>
      </c>
    </row>
    <row r="2467" spans="2:51" s="14" customFormat="1" ht="11.25">
      <c r="B2467" s="205"/>
      <c r="C2467" s="206"/>
      <c r="D2467" s="196" t="s">
        <v>159</v>
      </c>
      <c r="E2467" s="207" t="s">
        <v>19</v>
      </c>
      <c r="F2467" s="208" t="s">
        <v>1267</v>
      </c>
      <c r="G2467" s="206"/>
      <c r="H2467" s="209">
        <v>16</v>
      </c>
      <c r="I2467" s="210"/>
      <c r="J2467" s="206"/>
      <c r="K2467" s="206"/>
      <c r="L2467" s="211"/>
      <c r="M2467" s="212"/>
      <c r="N2467" s="213"/>
      <c r="O2467" s="213"/>
      <c r="P2467" s="213"/>
      <c r="Q2467" s="213"/>
      <c r="R2467" s="213"/>
      <c r="S2467" s="213"/>
      <c r="T2467" s="214"/>
      <c r="AT2467" s="215" t="s">
        <v>159</v>
      </c>
      <c r="AU2467" s="215" t="s">
        <v>87</v>
      </c>
      <c r="AV2467" s="14" t="s">
        <v>87</v>
      </c>
      <c r="AW2467" s="14" t="s">
        <v>37</v>
      </c>
      <c r="AX2467" s="14" t="s">
        <v>77</v>
      </c>
      <c r="AY2467" s="215" t="s">
        <v>144</v>
      </c>
    </row>
    <row r="2468" spans="2:51" s="14" customFormat="1" ht="11.25">
      <c r="B2468" s="205"/>
      <c r="C2468" s="206"/>
      <c r="D2468" s="196" t="s">
        <v>159</v>
      </c>
      <c r="E2468" s="207" t="s">
        <v>19</v>
      </c>
      <c r="F2468" s="208" t="s">
        <v>1268</v>
      </c>
      <c r="G2468" s="206"/>
      <c r="H2468" s="209">
        <v>19.149999999999999</v>
      </c>
      <c r="I2468" s="210"/>
      <c r="J2468" s="206"/>
      <c r="K2468" s="206"/>
      <c r="L2468" s="211"/>
      <c r="M2468" s="212"/>
      <c r="N2468" s="213"/>
      <c r="O2468" s="213"/>
      <c r="P2468" s="213"/>
      <c r="Q2468" s="213"/>
      <c r="R2468" s="213"/>
      <c r="S2468" s="213"/>
      <c r="T2468" s="214"/>
      <c r="AT2468" s="215" t="s">
        <v>159</v>
      </c>
      <c r="AU2468" s="215" t="s">
        <v>87</v>
      </c>
      <c r="AV2468" s="14" t="s">
        <v>87</v>
      </c>
      <c r="AW2468" s="14" t="s">
        <v>37</v>
      </c>
      <c r="AX2468" s="14" t="s">
        <v>77</v>
      </c>
      <c r="AY2468" s="215" t="s">
        <v>144</v>
      </c>
    </row>
    <row r="2469" spans="2:51" s="14" customFormat="1" ht="11.25">
      <c r="B2469" s="205"/>
      <c r="C2469" s="206"/>
      <c r="D2469" s="196" t="s">
        <v>159</v>
      </c>
      <c r="E2469" s="207" t="s">
        <v>19</v>
      </c>
      <c r="F2469" s="208" t="s">
        <v>1269</v>
      </c>
      <c r="G2469" s="206"/>
      <c r="H2469" s="209">
        <v>19.149999999999999</v>
      </c>
      <c r="I2469" s="210"/>
      <c r="J2469" s="206"/>
      <c r="K2469" s="206"/>
      <c r="L2469" s="211"/>
      <c r="M2469" s="212"/>
      <c r="N2469" s="213"/>
      <c r="O2469" s="213"/>
      <c r="P2469" s="213"/>
      <c r="Q2469" s="213"/>
      <c r="R2469" s="213"/>
      <c r="S2469" s="213"/>
      <c r="T2469" s="214"/>
      <c r="AT2469" s="215" t="s">
        <v>159</v>
      </c>
      <c r="AU2469" s="215" t="s">
        <v>87</v>
      </c>
      <c r="AV2469" s="14" t="s">
        <v>87</v>
      </c>
      <c r="AW2469" s="14" t="s">
        <v>37</v>
      </c>
      <c r="AX2469" s="14" t="s">
        <v>77</v>
      </c>
      <c r="AY2469" s="215" t="s">
        <v>144</v>
      </c>
    </row>
    <row r="2470" spans="2:51" s="14" customFormat="1" ht="11.25">
      <c r="B2470" s="205"/>
      <c r="C2470" s="206"/>
      <c r="D2470" s="196" t="s">
        <v>159</v>
      </c>
      <c r="E2470" s="207" t="s">
        <v>19</v>
      </c>
      <c r="F2470" s="208" t="s">
        <v>1270</v>
      </c>
      <c r="G2470" s="206"/>
      <c r="H2470" s="209">
        <v>16</v>
      </c>
      <c r="I2470" s="210"/>
      <c r="J2470" s="206"/>
      <c r="K2470" s="206"/>
      <c r="L2470" s="211"/>
      <c r="M2470" s="212"/>
      <c r="N2470" s="213"/>
      <c r="O2470" s="213"/>
      <c r="P2470" s="213"/>
      <c r="Q2470" s="213"/>
      <c r="R2470" s="213"/>
      <c r="S2470" s="213"/>
      <c r="T2470" s="214"/>
      <c r="AT2470" s="215" t="s">
        <v>159</v>
      </c>
      <c r="AU2470" s="215" t="s">
        <v>87</v>
      </c>
      <c r="AV2470" s="14" t="s">
        <v>87</v>
      </c>
      <c r="AW2470" s="14" t="s">
        <v>37</v>
      </c>
      <c r="AX2470" s="14" t="s">
        <v>77</v>
      </c>
      <c r="AY2470" s="215" t="s">
        <v>144</v>
      </c>
    </row>
    <row r="2471" spans="2:51" s="14" customFormat="1" ht="11.25">
      <c r="B2471" s="205"/>
      <c r="C2471" s="206"/>
      <c r="D2471" s="196" t="s">
        <v>159</v>
      </c>
      <c r="E2471" s="207" t="s">
        <v>19</v>
      </c>
      <c r="F2471" s="208" t="s">
        <v>1271</v>
      </c>
      <c r="G2471" s="206"/>
      <c r="H2471" s="209">
        <v>15.33</v>
      </c>
      <c r="I2471" s="210"/>
      <c r="J2471" s="206"/>
      <c r="K2471" s="206"/>
      <c r="L2471" s="211"/>
      <c r="M2471" s="212"/>
      <c r="N2471" s="213"/>
      <c r="O2471" s="213"/>
      <c r="P2471" s="213"/>
      <c r="Q2471" s="213"/>
      <c r="R2471" s="213"/>
      <c r="S2471" s="213"/>
      <c r="T2471" s="214"/>
      <c r="AT2471" s="215" t="s">
        <v>159</v>
      </c>
      <c r="AU2471" s="215" t="s">
        <v>87</v>
      </c>
      <c r="AV2471" s="14" t="s">
        <v>87</v>
      </c>
      <c r="AW2471" s="14" t="s">
        <v>37</v>
      </c>
      <c r="AX2471" s="14" t="s">
        <v>77</v>
      </c>
      <c r="AY2471" s="215" t="s">
        <v>144</v>
      </c>
    </row>
    <row r="2472" spans="2:51" s="14" customFormat="1" ht="11.25">
      <c r="B2472" s="205"/>
      <c r="C2472" s="206"/>
      <c r="D2472" s="196" t="s">
        <v>159</v>
      </c>
      <c r="E2472" s="207" t="s">
        <v>19</v>
      </c>
      <c r="F2472" s="208" t="s">
        <v>1272</v>
      </c>
      <c r="G2472" s="206"/>
      <c r="H2472" s="209">
        <v>16.579999999999998</v>
      </c>
      <c r="I2472" s="210"/>
      <c r="J2472" s="206"/>
      <c r="K2472" s="206"/>
      <c r="L2472" s="211"/>
      <c r="M2472" s="212"/>
      <c r="N2472" s="213"/>
      <c r="O2472" s="213"/>
      <c r="P2472" s="213"/>
      <c r="Q2472" s="213"/>
      <c r="R2472" s="213"/>
      <c r="S2472" s="213"/>
      <c r="T2472" s="214"/>
      <c r="AT2472" s="215" t="s">
        <v>159</v>
      </c>
      <c r="AU2472" s="215" t="s">
        <v>87</v>
      </c>
      <c r="AV2472" s="14" t="s">
        <v>87</v>
      </c>
      <c r="AW2472" s="14" t="s">
        <v>37</v>
      </c>
      <c r="AX2472" s="14" t="s">
        <v>77</v>
      </c>
      <c r="AY2472" s="215" t="s">
        <v>144</v>
      </c>
    </row>
    <row r="2473" spans="2:51" s="14" customFormat="1" ht="11.25">
      <c r="B2473" s="205"/>
      <c r="C2473" s="206"/>
      <c r="D2473" s="196" t="s">
        <v>159</v>
      </c>
      <c r="E2473" s="207" t="s">
        <v>19</v>
      </c>
      <c r="F2473" s="208" t="s">
        <v>1273</v>
      </c>
      <c r="G2473" s="206"/>
      <c r="H2473" s="209">
        <v>14.57</v>
      </c>
      <c r="I2473" s="210"/>
      <c r="J2473" s="206"/>
      <c r="K2473" s="206"/>
      <c r="L2473" s="211"/>
      <c r="M2473" s="212"/>
      <c r="N2473" s="213"/>
      <c r="O2473" s="213"/>
      <c r="P2473" s="213"/>
      <c r="Q2473" s="213"/>
      <c r="R2473" s="213"/>
      <c r="S2473" s="213"/>
      <c r="T2473" s="214"/>
      <c r="AT2473" s="215" t="s">
        <v>159</v>
      </c>
      <c r="AU2473" s="215" t="s">
        <v>87</v>
      </c>
      <c r="AV2473" s="14" t="s">
        <v>87</v>
      </c>
      <c r="AW2473" s="14" t="s">
        <v>37</v>
      </c>
      <c r="AX2473" s="14" t="s">
        <v>77</v>
      </c>
      <c r="AY2473" s="215" t="s">
        <v>144</v>
      </c>
    </row>
    <row r="2474" spans="2:51" s="15" customFormat="1" ht="11.25">
      <c r="B2474" s="216"/>
      <c r="C2474" s="217"/>
      <c r="D2474" s="196" t="s">
        <v>159</v>
      </c>
      <c r="E2474" s="218" t="s">
        <v>19</v>
      </c>
      <c r="F2474" s="219" t="s">
        <v>165</v>
      </c>
      <c r="G2474" s="217"/>
      <c r="H2474" s="220">
        <v>177.91000000000003</v>
      </c>
      <c r="I2474" s="221"/>
      <c r="J2474" s="217"/>
      <c r="K2474" s="217"/>
      <c r="L2474" s="222"/>
      <c r="M2474" s="223"/>
      <c r="N2474" s="224"/>
      <c r="O2474" s="224"/>
      <c r="P2474" s="224"/>
      <c r="Q2474" s="224"/>
      <c r="R2474" s="224"/>
      <c r="S2474" s="224"/>
      <c r="T2474" s="225"/>
      <c r="AT2474" s="226" t="s">
        <v>159</v>
      </c>
      <c r="AU2474" s="226" t="s">
        <v>87</v>
      </c>
      <c r="AV2474" s="15" t="s">
        <v>155</v>
      </c>
      <c r="AW2474" s="15" t="s">
        <v>37</v>
      </c>
      <c r="AX2474" s="15" t="s">
        <v>77</v>
      </c>
      <c r="AY2474" s="226" t="s">
        <v>144</v>
      </c>
    </row>
    <row r="2475" spans="2:51" s="13" customFormat="1" ht="11.25">
      <c r="B2475" s="194"/>
      <c r="C2475" s="195"/>
      <c r="D2475" s="196" t="s">
        <v>159</v>
      </c>
      <c r="E2475" s="197" t="s">
        <v>19</v>
      </c>
      <c r="F2475" s="198" t="s">
        <v>252</v>
      </c>
      <c r="G2475" s="195"/>
      <c r="H2475" s="197" t="s">
        <v>19</v>
      </c>
      <c r="I2475" s="199"/>
      <c r="J2475" s="195"/>
      <c r="K2475" s="195"/>
      <c r="L2475" s="200"/>
      <c r="M2475" s="201"/>
      <c r="N2475" s="202"/>
      <c r="O2475" s="202"/>
      <c r="P2475" s="202"/>
      <c r="Q2475" s="202"/>
      <c r="R2475" s="202"/>
      <c r="S2475" s="202"/>
      <c r="T2475" s="203"/>
      <c r="AT2475" s="204" t="s">
        <v>159</v>
      </c>
      <c r="AU2475" s="204" t="s">
        <v>87</v>
      </c>
      <c r="AV2475" s="13" t="s">
        <v>85</v>
      </c>
      <c r="AW2475" s="13" t="s">
        <v>37</v>
      </c>
      <c r="AX2475" s="13" t="s">
        <v>77</v>
      </c>
      <c r="AY2475" s="204" t="s">
        <v>144</v>
      </c>
    </row>
    <row r="2476" spans="2:51" s="14" customFormat="1" ht="11.25">
      <c r="B2476" s="205"/>
      <c r="C2476" s="206"/>
      <c r="D2476" s="196" t="s">
        <v>159</v>
      </c>
      <c r="E2476" s="207" t="s">
        <v>19</v>
      </c>
      <c r="F2476" s="208" t="s">
        <v>1274</v>
      </c>
      <c r="G2476" s="206"/>
      <c r="H2476" s="209">
        <v>15.96</v>
      </c>
      <c r="I2476" s="210"/>
      <c r="J2476" s="206"/>
      <c r="K2476" s="206"/>
      <c r="L2476" s="211"/>
      <c r="M2476" s="212"/>
      <c r="N2476" s="213"/>
      <c r="O2476" s="213"/>
      <c r="P2476" s="213"/>
      <c r="Q2476" s="213"/>
      <c r="R2476" s="213"/>
      <c r="S2476" s="213"/>
      <c r="T2476" s="214"/>
      <c r="AT2476" s="215" t="s">
        <v>159</v>
      </c>
      <c r="AU2476" s="215" t="s">
        <v>87</v>
      </c>
      <c r="AV2476" s="14" t="s">
        <v>87</v>
      </c>
      <c r="AW2476" s="14" t="s">
        <v>37</v>
      </c>
      <c r="AX2476" s="14" t="s">
        <v>77</v>
      </c>
      <c r="AY2476" s="215" t="s">
        <v>144</v>
      </c>
    </row>
    <row r="2477" spans="2:51" s="14" customFormat="1" ht="11.25">
      <c r="B2477" s="205"/>
      <c r="C2477" s="206"/>
      <c r="D2477" s="196" t="s">
        <v>159</v>
      </c>
      <c r="E2477" s="207" t="s">
        <v>19</v>
      </c>
      <c r="F2477" s="208" t="s">
        <v>1275</v>
      </c>
      <c r="G2477" s="206"/>
      <c r="H2477" s="209">
        <v>13.56</v>
      </c>
      <c r="I2477" s="210"/>
      <c r="J2477" s="206"/>
      <c r="K2477" s="206"/>
      <c r="L2477" s="211"/>
      <c r="M2477" s="212"/>
      <c r="N2477" s="213"/>
      <c r="O2477" s="213"/>
      <c r="P2477" s="213"/>
      <c r="Q2477" s="213"/>
      <c r="R2477" s="213"/>
      <c r="S2477" s="213"/>
      <c r="T2477" s="214"/>
      <c r="AT2477" s="215" t="s">
        <v>159</v>
      </c>
      <c r="AU2477" s="215" t="s">
        <v>87</v>
      </c>
      <c r="AV2477" s="14" t="s">
        <v>87</v>
      </c>
      <c r="AW2477" s="14" t="s">
        <v>37</v>
      </c>
      <c r="AX2477" s="14" t="s">
        <v>77</v>
      </c>
      <c r="AY2477" s="215" t="s">
        <v>144</v>
      </c>
    </row>
    <row r="2478" spans="2:51" s="14" customFormat="1" ht="11.25">
      <c r="B2478" s="205"/>
      <c r="C2478" s="206"/>
      <c r="D2478" s="196" t="s">
        <v>159</v>
      </c>
      <c r="E2478" s="207" t="s">
        <v>19</v>
      </c>
      <c r="F2478" s="208" t="s">
        <v>1276</v>
      </c>
      <c r="G2478" s="206"/>
      <c r="H2478" s="209">
        <v>16.3</v>
      </c>
      <c r="I2478" s="210"/>
      <c r="J2478" s="206"/>
      <c r="K2478" s="206"/>
      <c r="L2478" s="211"/>
      <c r="M2478" s="212"/>
      <c r="N2478" s="213"/>
      <c r="O2478" s="213"/>
      <c r="P2478" s="213"/>
      <c r="Q2478" s="213"/>
      <c r="R2478" s="213"/>
      <c r="S2478" s="213"/>
      <c r="T2478" s="214"/>
      <c r="AT2478" s="215" t="s">
        <v>159</v>
      </c>
      <c r="AU2478" s="215" t="s">
        <v>87</v>
      </c>
      <c r="AV2478" s="14" t="s">
        <v>87</v>
      </c>
      <c r="AW2478" s="14" t="s">
        <v>37</v>
      </c>
      <c r="AX2478" s="14" t="s">
        <v>77</v>
      </c>
      <c r="AY2478" s="215" t="s">
        <v>144</v>
      </c>
    </row>
    <row r="2479" spans="2:51" s="14" customFormat="1" ht="11.25">
      <c r="B2479" s="205"/>
      <c r="C2479" s="206"/>
      <c r="D2479" s="196" t="s">
        <v>159</v>
      </c>
      <c r="E2479" s="207" t="s">
        <v>19</v>
      </c>
      <c r="F2479" s="208" t="s">
        <v>1277</v>
      </c>
      <c r="G2479" s="206"/>
      <c r="H2479" s="209">
        <v>15.31</v>
      </c>
      <c r="I2479" s="210"/>
      <c r="J2479" s="206"/>
      <c r="K2479" s="206"/>
      <c r="L2479" s="211"/>
      <c r="M2479" s="212"/>
      <c r="N2479" s="213"/>
      <c r="O2479" s="213"/>
      <c r="P2479" s="213"/>
      <c r="Q2479" s="213"/>
      <c r="R2479" s="213"/>
      <c r="S2479" s="213"/>
      <c r="T2479" s="214"/>
      <c r="AT2479" s="215" t="s">
        <v>159</v>
      </c>
      <c r="AU2479" s="215" t="s">
        <v>87</v>
      </c>
      <c r="AV2479" s="14" t="s">
        <v>87</v>
      </c>
      <c r="AW2479" s="14" t="s">
        <v>37</v>
      </c>
      <c r="AX2479" s="14" t="s">
        <v>77</v>
      </c>
      <c r="AY2479" s="215" t="s">
        <v>144</v>
      </c>
    </row>
    <row r="2480" spans="2:51" s="14" customFormat="1" ht="11.25">
      <c r="B2480" s="205"/>
      <c r="C2480" s="206"/>
      <c r="D2480" s="196" t="s">
        <v>159</v>
      </c>
      <c r="E2480" s="207" t="s">
        <v>19</v>
      </c>
      <c r="F2480" s="208" t="s">
        <v>1278</v>
      </c>
      <c r="G2480" s="206"/>
      <c r="H2480" s="209">
        <v>16</v>
      </c>
      <c r="I2480" s="210"/>
      <c r="J2480" s="206"/>
      <c r="K2480" s="206"/>
      <c r="L2480" s="211"/>
      <c r="M2480" s="212"/>
      <c r="N2480" s="213"/>
      <c r="O2480" s="213"/>
      <c r="P2480" s="213"/>
      <c r="Q2480" s="213"/>
      <c r="R2480" s="213"/>
      <c r="S2480" s="213"/>
      <c r="T2480" s="214"/>
      <c r="AT2480" s="215" t="s">
        <v>159</v>
      </c>
      <c r="AU2480" s="215" t="s">
        <v>87</v>
      </c>
      <c r="AV2480" s="14" t="s">
        <v>87</v>
      </c>
      <c r="AW2480" s="14" t="s">
        <v>37</v>
      </c>
      <c r="AX2480" s="14" t="s">
        <v>77</v>
      </c>
      <c r="AY2480" s="215" t="s">
        <v>144</v>
      </c>
    </row>
    <row r="2481" spans="1:65" s="14" customFormat="1" ht="11.25">
      <c r="B2481" s="205"/>
      <c r="C2481" s="206"/>
      <c r="D2481" s="196" t="s">
        <v>159</v>
      </c>
      <c r="E2481" s="207" t="s">
        <v>19</v>
      </c>
      <c r="F2481" s="208" t="s">
        <v>1279</v>
      </c>
      <c r="G2481" s="206"/>
      <c r="H2481" s="209">
        <v>19.149999999999999</v>
      </c>
      <c r="I2481" s="210"/>
      <c r="J2481" s="206"/>
      <c r="K2481" s="206"/>
      <c r="L2481" s="211"/>
      <c r="M2481" s="212"/>
      <c r="N2481" s="213"/>
      <c r="O2481" s="213"/>
      <c r="P2481" s="213"/>
      <c r="Q2481" s="213"/>
      <c r="R2481" s="213"/>
      <c r="S2481" s="213"/>
      <c r="T2481" s="214"/>
      <c r="AT2481" s="215" t="s">
        <v>159</v>
      </c>
      <c r="AU2481" s="215" t="s">
        <v>87</v>
      </c>
      <c r="AV2481" s="14" t="s">
        <v>87</v>
      </c>
      <c r="AW2481" s="14" t="s">
        <v>37</v>
      </c>
      <c r="AX2481" s="14" t="s">
        <v>77</v>
      </c>
      <c r="AY2481" s="215" t="s">
        <v>144</v>
      </c>
    </row>
    <row r="2482" spans="1:65" s="14" customFormat="1" ht="11.25">
      <c r="B2482" s="205"/>
      <c r="C2482" s="206"/>
      <c r="D2482" s="196" t="s">
        <v>159</v>
      </c>
      <c r="E2482" s="207" t="s">
        <v>19</v>
      </c>
      <c r="F2482" s="208" t="s">
        <v>1280</v>
      </c>
      <c r="G2482" s="206"/>
      <c r="H2482" s="209">
        <v>19.149999999999999</v>
      </c>
      <c r="I2482" s="210"/>
      <c r="J2482" s="206"/>
      <c r="K2482" s="206"/>
      <c r="L2482" s="211"/>
      <c r="M2482" s="212"/>
      <c r="N2482" s="213"/>
      <c r="O2482" s="213"/>
      <c r="P2482" s="213"/>
      <c r="Q2482" s="213"/>
      <c r="R2482" s="213"/>
      <c r="S2482" s="213"/>
      <c r="T2482" s="214"/>
      <c r="AT2482" s="215" t="s">
        <v>159</v>
      </c>
      <c r="AU2482" s="215" t="s">
        <v>87</v>
      </c>
      <c r="AV2482" s="14" t="s">
        <v>87</v>
      </c>
      <c r="AW2482" s="14" t="s">
        <v>37</v>
      </c>
      <c r="AX2482" s="14" t="s">
        <v>77</v>
      </c>
      <c r="AY2482" s="215" t="s">
        <v>144</v>
      </c>
    </row>
    <row r="2483" spans="1:65" s="14" customFormat="1" ht="11.25">
      <c r="B2483" s="205"/>
      <c r="C2483" s="206"/>
      <c r="D2483" s="196" t="s">
        <v>159</v>
      </c>
      <c r="E2483" s="207" t="s">
        <v>19</v>
      </c>
      <c r="F2483" s="208" t="s">
        <v>1281</v>
      </c>
      <c r="G2483" s="206"/>
      <c r="H2483" s="209">
        <v>16</v>
      </c>
      <c r="I2483" s="210"/>
      <c r="J2483" s="206"/>
      <c r="K2483" s="206"/>
      <c r="L2483" s="211"/>
      <c r="M2483" s="212"/>
      <c r="N2483" s="213"/>
      <c r="O2483" s="213"/>
      <c r="P2483" s="213"/>
      <c r="Q2483" s="213"/>
      <c r="R2483" s="213"/>
      <c r="S2483" s="213"/>
      <c r="T2483" s="214"/>
      <c r="AT2483" s="215" t="s">
        <v>159</v>
      </c>
      <c r="AU2483" s="215" t="s">
        <v>87</v>
      </c>
      <c r="AV2483" s="14" t="s">
        <v>87</v>
      </c>
      <c r="AW2483" s="14" t="s">
        <v>37</v>
      </c>
      <c r="AX2483" s="14" t="s">
        <v>77</v>
      </c>
      <c r="AY2483" s="215" t="s">
        <v>144</v>
      </c>
    </row>
    <row r="2484" spans="1:65" s="14" customFormat="1" ht="11.25">
      <c r="B2484" s="205"/>
      <c r="C2484" s="206"/>
      <c r="D2484" s="196" t="s">
        <v>159</v>
      </c>
      <c r="E2484" s="207" t="s">
        <v>19</v>
      </c>
      <c r="F2484" s="208" t="s">
        <v>1282</v>
      </c>
      <c r="G2484" s="206"/>
      <c r="H2484" s="209">
        <v>15.33</v>
      </c>
      <c r="I2484" s="210"/>
      <c r="J2484" s="206"/>
      <c r="K2484" s="206"/>
      <c r="L2484" s="211"/>
      <c r="M2484" s="212"/>
      <c r="N2484" s="213"/>
      <c r="O2484" s="213"/>
      <c r="P2484" s="213"/>
      <c r="Q2484" s="213"/>
      <c r="R2484" s="213"/>
      <c r="S2484" s="213"/>
      <c r="T2484" s="214"/>
      <c r="AT2484" s="215" t="s">
        <v>159</v>
      </c>
      <c r="AU2484" s="215" t="s">
        <v>87</v>
      </c>
      <c r="AV2484" s="14" t="s">
        <v>87</v>
      </c>
      <c r="AW2484" s="14" t="s">
        <v>37</v>
      </c>
      <c r="AX2484" s="14" t="s">
        <v>77</v>
      </c>
      <c r="AY2484" s="215" t="s">
        <v>144</v>
      </c>
    </row>
    <row r="2485" spans="1:65" s="14" customFormat="1" ht="11.25">
      <c r="B2485" s="205"/>
      <c r="C2485" s="206"/>
      <c r="D2485" s="196" t="s">
        <v>159</v>
      </c>
      <c r="E2485" s="207" t="s">
        <v>19</v>
      </c>
      <c r="F2485" s="208" t="s">
        <v>1283</v>
      </c>
      <c r="G2485" s="206"/>
      <c r="H2485" s="209">
        <v>16.579999999999998</v>
      </c>
      <c r="I2485" s="210"/>
      <c r="J2485" s="206"/>
      <c r="K2485" s="206"/>
      <c r="L2485" s="211"/>
      <c r="M2485" s="212"/>
      <c r="N2485" s="213"/>
      <c r="O2485" s="213"/>
      <c r="P2485" s="213"/>
      <c r="Q2485" s="213"/>
      <c r="R2485" s="213"/>
      <c r="S2485" s="213"/>
      <c r="T2485" s="214"/>
      <c r="AT2485" s="215" t="s">
        <v>159</v>
      </c>
      <c r="AU2485" s="215" t="s">
        <v>87</v>
      </c>
      <c r="AV2485" s="14" t="s">
        <v>87</v>
      </c>
      <c r="AW2485" s="14" t="s">
        <v>37</v>
      </c>
      <c r="AX2485" s="14" t="s">
        <v>77</v>
      </c>
      <c r="AY2485" s="215" t="s">
        <v>144</v>
      </c>
    </row>
    <row r="2486" spans="1:65" s="14" customFormat="1" ht="11.25">
      <c r="B2486" s="205"/>
      <c r="C2486" s="206"/>
      <c r="D2486" s="196" t="s">
        <v>159</v>
      </c>
      <c r="E2486" s="207" t="s">
        <v>19</v>
      </c>
      <c r="F2486" s="208" t="s">
        <v>1284</v>
      </c>
      <c r="G2486" s="206"/>
      <c r="H2486" s="209">
        <v>14.57</v>
      </c>
      <c r="I2486" s="210"/>
      <c r="J2486" s="206"/>
      <c r="K2486" s="206"/>
      <c r="L2486" s="211"/>
      <c r="M2486" s="212"/>
      <c r="N2486" s="213"/>
      <c r="O2486" s="213"/>
      <c r="P2486" s="213"/>
      <c r="Q2486" s="213"/>
      <c r="R2486" s="213"/>
      <c r="S2486" s="213"/>
      <c r="T2486" s="214"/>
      <c r="AT2486" s="215" t="s">
        <v>159</v>
      </c>
      <c r="AU2486" s="215" t="s">
        <v>87</v>
      </c>
      <c r="AV2486" s="14" t="s">
        <v>87</v>
      </c>
      <c r="AW2486" s="14" t="s">
        <v>37</v>
      </c>
      <c r="AX2486" s="14" t="s">
        <v>77</v>
      </c>
      <c r="AY2486" s="215" t="s">
        <v>144</v>
      </c>
    </row>
    <row r="2487" spans="1:65" s="15" customFormat="1" ht="11.25">
      <c r="B2487" s="216"/>
      <c r="C2487" s="217"/>
      <c r="D2487" s="196" t="s">
        <v>159</v>
      </c>
      <c r="E2487" s="218" t="s">
        <v>19</v>
      </c>
      <c r="F2487" s="219" t="s">
        <v>165</v>
      </c>
      <c r="G2487" s="217"/>
      <c r="H2487" s="220">
        <v>177.91000000000003</v>
      </c>
      <c r="I2487" s="221"/>
      <c r="J2487" s="217"/>
      <c r="K2487" s="217"/>
      <c r="L2487" s="222"/>
      <c r="M2487" s="223"/>
      <c r="N2487" s="224"/>
      <c r="O2487" s="224"/>
      <c r="P2487" s="224"/>
      <c r="Q2487" s="224"/>
      <c r="R2487" s="224"/>
      <c r="S2487" s="224"/>
      <c r="T2487" s="225"/>
      <c r="AT2487" s="226" t="s">
        <v>159</v>
      </c>
      <c r="AU2487" s="226" t="s">
        <v>87</v>
      </c>
      <c r="AV2487" s="15" t="s">
        <v>155</v>
      </c>
      <c r="AW2487" s="15" t="s">
        <v>37</v>
      </c>
      <c r="AX2487" s="15" t="s">
        <v>77</v>
      </c>
      <c r="AY2487" s="226" t="s">
        <v>144</v>
      </c>
    </row>
    <row r="2488" spans="1:65" s="16" customFormat="1" ht="11.25">
      <c r="B2488" s="227"/>
      <c r="C2488" s="228"/>
      <c r="D2488" s="196" t="s">
        <v>159</v>
      </c>
      <c r="E2488" s="229" t="s">
        <v>19</v>
      </c>
      <c r="F2488" s="230" t="s">
        <v>275</v>
      </c>
      <c r="G2488" s="228"/>
      <c r="H2488" s="231">
        <v>874.52999999999986</v>
      </c>
      <c r="I2488" s="232"/>
      <c r="J2488" s="228"/>
      <c r="K2488" s="228"/>
      <c r="L2488" s="233"/>
      <c r="M2488" s="234"/>
      <c r="N2488" s="235"/>
      <c r="O2488" s="235"/>
      <c r="P2488" s="235"/>
      <c r="Q2488" s="235"/>
      <c r="R2488" s="235"/>
      <c r="S2488" s="235"/>
      <c r="T2488" s="236"/>
      <c r="AT2488" s="237" t="s">
        <v>159</v>
      </c>
      <c r="AU2488" s="237" t="s">
        <v>87</v>
      </c>
      <c r="AV2488" s="16" t="s">
        <v>154</v>
      </c>
      <c r="AW2488" s="16" t="s">
        <v>37</v>
      </c>
      <c r="AX2488" s="16" t="s">
        <v>85</v>
      </c>
      <c r="AY2488" s="237" t="s">
        <v>144</v>
      </c>
    </row>
    <row r="2489" spans="1:65" s="2" customFormat="1" ht="33" customHeight="1">
      <c r="A2489" s="37"/>
      <c r="B2489" s="38"/>
      <c r="C2489" s="176" t="s">
        <v>1285</v>
      </c>
      <c r="D2489" s="176" t="s">
        <v>149</v>
      </c>
      <c r="E2489" s="177" t="s">
        <v>1286</v>
      </c>
      <c r="F2489" s="178" t="s">
        <v>1287</v>
      </c>
      <c r="G2489" s="179" t="s">
        <v>152</v>
      </c>
      <c r="H2489" s="180">
        <v>843.62</v>
      </c>
      <c r="I2489" s="181"/>
      <c r="J2489" s="182">
        <f>ROUND(I2489*H2489,2)</f>
        <v>0</v>
      </c>
      <c r="K2489" s="178" t="s">
        <v>153</v>
      </c>
      <c r="L2489" s="42"/>
      <c r="M2489" s="183" t="s">
        <v>19</v>
      </c>
      <c r="N2489" s="184" t="s">
        <v>48</v>
      </c>
      <c r="O2489" s="67"/>
      <c r="P2489" s="185">
        <f>O2489*H2489</f>
        <v>0</v>
      </c>
      <c r="Q2489" s="185">
        <v>0</v>
      </c>
      <c r="R2489" s="185">
        <f>Q2489*H2489</f>
        <v>0</v>
      </c>
      <c r="S2489" s="185">
        <v>0</v>
      </c>
      <c r="T2489" s="186">
        <f>S2489*H2489</f>
        <v>0</v>
      </c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R2489" s="187" t="s">
        <v>556</v>
      </c>
      <c r="AT2489" s="187" t="s">
        <v>149</v>
      </c>
      <c r="AU2489" s="187" t="s">
        <v>87</v>
      </c>
      <c r="AY2489" s="20" t="s">
        <v>144</v>
      </c>
      <c r="BE2489" s="188">
        <f>IF(N2489="základní",J2489,0)</f>
        <v>0</v>
      </c>
      <c r="BF2489" s="188">
        <f>IF(N2489="snížená",J2489,0)</f>
        <v>0</v>
      </c>
      <c r="BG2489" s="188">
        <f>IF(N2489="zákl. přenesená",J2489,0)</f>
        <v>0</v>
      </c>
      <c r="BH2489" s="188">
        <f>IF(N2489="sníž. přenesená",J2489,0)</f>
        <v>0</v>
      </c>
      <c r="BI2489" s="188">
        <f>IF(N2489="nulová",J2489,0)</f>
        <v>0</v>
      </c>
      <c r="BJ2489" s="20" t="s">
        <v>85</v>
      </c>
      <c r="BK2489" s="188">
        <f>ROUND(I2489*H2489,2)</f>
        <v>0</v>
      </c>
      <c r="BL2489" s="20" t="s">
        <v>556</v>
      </c>
      <c r="BM2489" s="187" t="s">
        <v>1288</v>
      </c>
    </row>
    <row r="2490" spans="1:65" s="2" customFormat="1" ht="11.25">
      <c r="A2490" s="37"/>
      <c r="B2490" s="38"/>
      <c r="C2490" s="39"/>
      <c r="D2490" s="189" t="s">
        <v>157</v>
      </c>
      <c r="E2490" s="39"/>
      <c r="F2490" s="190" t="s">
        <v>1289</v>
      </c>
      <c r="G2490" s="39"/>
      <c r="H2490" s="39"/>
      <c r="I2490" s="191"/>
      <c r="J2490" s="39"/>
      <c r="K2490" s="39"/>
      <c r="L2490" s="42"/>
      <c r="M2490" s="192"/>
      <c r="N2490" s="193"/>
      <c r="O2490" s="67"/>
      <c r="P2490" s="67"/>
      <c r="Q2490" s="67"/>
      <c r="R2490" s="67"/>
      <c r="S2490" s="67"/>
      <c r="T2490" s="68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T2490" s="20" t="s">
        <v>157</v>
      </c>
      <c r="AU2490" s="20" t="s">
        <v>87</v>
      </c>
    </row>
    <row r="2491" spans="1:65" s="13" customFormat="1" ht="11.25">
      <c r="B2491" s="194"/>
      <c r="C2491" s="195"/>
      <c r="D2491" s="196" t="s">
        <v>159</v>
      </c>
      <c r="E2491" s="197" t="s">
        <v>19</v>
      </c>
      <c r="F2491" s="198" t="s">
        <v>160</v>
      </c>
      <c r="G2491" s="195"/>
      <c r="H2491" s="197" t="s">
        <v>19</v>
      </c>
      <c r="I2491" s="199"/>
      <c r="J2491" s="195"/>
      <c r="K2491" s="195"/>
      <c r="L2491" s="200"/>
      <c r="M2491" s="201"/>
      <c r="N2491" s="202"/>
      <c r="O2491" s="202"/>
      <c r="P2491" s="202"/>
      <c r="Q2491" s="202"/>
      <c r="R2491" s="202"/>
      <c r="S2491" s="202"/>
      <c r="T2491" s="203"/>
      <c r="AT2491" s="204" t="s">
        <v>159</v>
      </c>
      <c r="AU2491" s="204" t="s">
        <v>87</v>
      </c>
      <c r="AV2491" s="13" t="s">
        <v>85</v>
      </c>
      <c r="AW2491" s="13" t="s">
        <v>37</v>
      </c>
      <c r="AX2491" s="13" t="s">
        <v>77</v>
      </c>
      <c r="AY2491" s="204" t="s">
        <v>144</v>
      </c>
    </row>
    <row r="2492" spans="1:65" s="14" customFormat="1" ht="11.25">
      <c r="B2492" s="205"/>
      <c r="C2492" s="206"/>
      <c r="D2492" s="196" t="s">
        <v>159</v>
      </c>
      <c r="E2492" s="207" t="s">
        <v>19</v>
      </c>
      <c r="F2492" s="208" t="s">
        <v>338</v>
      </c>
      <c r="G2492" s="206"/>
      <c r="H2492" s="209">
        <v>16.260000000000002</v>
      </c>
      <c r="I2492" s="210"/>
      <c r="J2492" s="206"/>
      <c r="K2492" s="206"/>
      <c r="L2492" s="211"/>
      <c r="M2492" s="212"/>
      <c r="N2492" s="213"/>
      <c r="O2492" s="213"/>
      <c r="P2492" s="213"/>
      <c r="Q2492" s="213"/>
      <c r="R2492" s="213"/>
      <c r="S2492" s="213"/>
      <c r="T2492" s="214"/>
      <c r="AT2492" s="215" t="s">
        <v>159</v>
      </c>
      <c r="AU2492" s="215" t="s">
        <v>87</v>
      </c>
      <c r="AV2492" s="14" t="s">
        <v>87</v>
      </c>
      <c r="AW2492" s="14" t="s">
        <v>37</v>
      </c>
      <c r="AX2492" s="14" t="s">
        <v>77</v>
      </c>
      <c r="AY2492" s="215" t="s">
        <v>144</v>
      </c>
    </row>
    <row r="2493" spans="1:65" s="14" customFormat="1" ht="11.25">
      <c r="B2493" s="205"/>
      <c r="C2493" s="206"/>
      <c r="D2493" s="196" t="s">
        <v>159</v>
      </c>
      <c r="E2493" s="207" t="s">
        <v>19</v>
      </c>
      <c r="F2493" s="208" t="s">
        <v>339</v>
      </c>
      <c r="G2493" s="206"/>
      <c r="H2493" s="209">
        <v>16.579999999999998</v>
      </c>
      <c r="I2493" s="210"/>
      <c r="J2493" s="206"/>
      <c r="K2493" s="206"/>
      <c r="L2493" s="211"/>
      <c r="M2493" s="212"/>
      <c r="N2493" s="213"/>
      <c r="O2493" s="213"/>
      <c r="P2493" s="213"/>
      <c r="Q2493" s="213"/>
      <c r="R2493" s="213"/>
      <c r="S2493" s="213"/>
      <c r="T2493" s="214"/>
      <c r="AT2493" s="215" t="s">
        <v>159</v>
      </c>
      <c r="AU2493" s="215" t="s">
        <v>87</v>
      </c>
      <c r="AV2493" s="14" t="s">
        <v>87</v>
      </c>
      <c r="AW2493" s="14" t="s">
        <v>37</v>
      </c>
      <c r="AX2493" s="14" t="s">
        <v>77</v>
      </c>
      <c r="AY2493" s="215" t="s">
        <v>144</v>
      </c>
    </row>
    <row r="2494" spans="1:65" s="15" customFormat="1" ht="11.25">
      <c r="B2494" s="216"/>
      <c r="C2494" s="217"/>
      <c r="D2494" s="196" t="s">
        <v>159</v>
      </c>
      <c r="E2494" s="218" t="s">
        <v>19</v>
      </c>
      <c r="F2494" s="219" t="s">
        <v>165</v>
      </c>
      <c r="G2494" s="217"/>
      <c r="H2494" s="220">
        <v>32.840000000000003</v>
      </c>
      <c r="I2494" s="221"/>
      <c r="J2494" s="217"/>
      <c r="K2494" s="217"/>
      <c r="L2494" s="222"/>
      <c r="M2494" s="223"/>
      <c r="N2494" s="224"/>
      <c r="O2494" s="224"/>
      <c r="P2494" s="224"/>
      <c r="Q2494" s="224"/>
      <c r="R2494" s="224"/>
      <c r="S2494" s="224"/>
      <c r="T2494" s="225"/>
      <c r="AT2494" s="226" t="s">
        <v>159</v>
      </c>
      <c r="AU2494" s="226" t="s">
        <v>87</v>
      </c>
      <c r="AV2494" s="15" t="s">
        <v>155</v>
      </c>
      <c r="AW2494" s="15" t="s">
        <v>37</v>
      </c>
      <c r="AX2494" s="15" t="s">
        <v>77</v>
      </c>
      <c r="AY2494" s="226" t="s">
        <v>144</v>
      </c>
    </row>
    <row r="2495" spans="1:65" s="13" customFormat="1" ht="11.25">
      <c r="B2495" s="194"/>
      <c r="C2495" s="195"/>
      <c r="D2495" s="196" t="s">
        <v>159</v>
      </c>
      <c r="E2495" s="197" t="s">
        <v>19</v>
      </c>
      <c r="F2495" s="198" t="s">
        <v>166</v>
      </c>
      <c r="G2495" s="195"/>
      <c r="H2495" s="197" t="s">
        <v>19</v>
      </c>
      <c r="I2495" s="199"/>
      <c r="J2495" s="195"/>
      <c r="K2495" s="195"/>
      <c r="L2495" s="200"/>
      <c r="M2495" s="201"/>
      <c r="N2495" s="202"/>
      <c r="O2495" s="202"/>
      <c r="P2495" s="202"/>
      <c r="Q2495" s="202"/>
      <c r="R2495" s="202"/>
      <c r="S2495" s="202"/>
      <c r="T2495" s="203"/>
      <c r="AT2495" s="204" t="s">
        <v>159</v>
      </c>
      <c r="AU2495" s="204" t="s">
        <v>87</v>
      </c>
      <c r="AV2495" s="13" t="s">
        <v>85</v>
      </c>
      <c r="AW2495" s="13" t="s">
        <v>37</v>
      </c>
      <c r="AX2495" s="13" t="s">
        <v>77</v>
      </c>
      <c r="AY2495" s="204" t="s">
        <v>144</v>
      </c>
    </row>
    <row r="2496" spans="1:65" s="14" customFormat="1" ht="11.25">
      <c r="B2496" s="205"/>
      <c r="C2496" s="206"/>
      <c r="D2496" s="196" t="s">
        <v>159</v>
      </c>
      <c r="E2496" s="207" t="s">
        <v>19</v>
      </c>
      <c r="F2496" s="208" t="s">
        <v>340</v>
      </c>
      <c r="G2496" s="206"/>
      <c r="H2496" s="209">
        <v>10.48</v>
      </c>
      <c r="I2496" s="210"/>
      <c r="J2496" s="206"/>
      <c r="K2496" s="206"/>
      <c r="L2496" s="211"/>
      <c r="M2496" s="212"/>
      <c r="N2496" s="213"/>
      <c r="O2496" s="213"/>
      <c r="P2496" s="213"/>
      <c r="Q2496" s="213"/>
      <c r="R2496" s="213"/>
      <c r="S2496" s="213"/>
      <c r="T2496" s="214"/>
      <c r="AT2496" s="215" t="s">
        <v>159</v>
      </c>
      <c r="AU2496" s="215" t="s">
        <v>87</v>
      </c>
      <c r="AV2496" s="14" t="s">
        <v>87</v>
      </c>
      <c r="AW2496" s="14" t="s">
        <v>37</v>
      </c>
      <c r="AX2496" s="14" t="s">
        <v>77</v>
      </c>
      <c r="AY2496" s="215" t="s">
        <v>144</v>
      </c>
    </row>
    <row r="2497" spans="2:51" s="14" customFormat="1" ht="11.25">
      <c r="B2497" s="205"/>
      <c r="C2497" s="206"/>
      <c r="D2497" s="196" t="s">
        <v>159</v>
      </c>
      <c r="E2497" s="207" t="s">
        <v>19</v>
      </c>
      <c r="F2497" s="208" t="s">
        <v>341</v>
      </c>
      <c r="G2497" s="206"/>
      <c r="H2497" s="209">
        <v>16.11</v>
      </c>
      <c r="I2497" s="210"/>
      <c r="J2497" s="206"/>
      <c r="K2497" s="206"/>
      <c r="L2497" s="211"/>
      <c r="M2497" s="212"/>
      <c r="N2497" s="213"/>
      <c r="O2497" s="213"/>
      <c r="P2497" s="213"/>
      <c r="Q2497" s="213"/>
      <c r="R2497" s="213"/>
      <c r="S2497" s="213"/>
      <c r="T2497" s="214"/>
      <c r="AT2497" s="215" t="s">
        <v>159</v>
      </c>
      <c r="AU2497" s="215" t="s">
        <v>87</v>
      </c>
      <c r="AV2497" s="14" t="s">
        <v>87</v>
      </c>
      <c r="AW2497" s="14" t="s">
        <v>37</v>
      </c>
      <c r="AX2497" s="14" t="s">
        <v>77</v>
      </c>
      <c r="AY2497" s="215" t="s">
        <v>144</v>
      </c>
    </row>
    <row r="2498" spans="2:51" s="14" customFormat="1" ht="11.25">
      <c r="B2498" s="205"/>
      <c r="C2498" s="206"/>
      <c r="D2498" s="196" t="s">
        <v>159</v>
      </c>
      <c r="E2498" s="207" t="s">
        <v>19</v>
      </c>
      <c r="F2498" s="208" t="s">
        <v>342</v>
      </c>
      <c r="G2498" s="206"/>
      <c r="H2498" s="209">
        <v>15.17</v>
      </c>
      <c r="I2498" s="210"/>
      <c r="J2498" s="206"/>
      <c r="K2498" s="206"/>
      <c r="L2498" s="211"/>
      <c r="M2498" s="212"/>
      <c r="N2498" s="213"/>
      <c r="O2498" s="213"/>
      <c r="P2498" s="213"/>
      <c r="Q2498" s="213"/>
      <c r="R2498" s="213"/>
      <c r="S2498" s="213"/>
      <c r="T2498" s="214"/>
      <c r="AT2498" s="215" t="s">
        <v>159</v>
      </c>
      <c r="AU2498" s="215" t="s">
        <v>87</v>
      </c>
      <c r="AV2498" s="14" t="s">
        <v>87</v>
      </c>
      <c r="AW2498" s="14" t="s">
        <v>37</v>
      </c>
      <c r="AX2498" s="14" t="s">
        <v>77</v>
      </c>
      <c r="AY2498" s="215" t="s">
        <v>144</v>
      </c>
    </row>
    <row r="2499" spans="2:51" s="14" customFormat="1" ht="11.25">
      <c r="B2499" s="205"/>
      <c r="C2499" s="206"/>
      <c r="D2499" s="196" t="s">
        <v>159</v>
      </c>
      <c r="E2499" s="207" t="s">
        <v>19</v>
      </c>
      <c r="F2499" s="208" t="s">
        <v>343</v>
      </c>
      <c r="G2499" s="206"/>
      <c r="H2499" s="209">
        <v>15.96</v>
      </c>
      <c r="I2499" s="210"/>
      <c r="J2499" s="206"/>
      <c r="K2499" s="206"/>
      <c r="L2499" s="211"/>
      <c r="M2499" s="212"/>
      <c r="N2499" s="213"/>
      <c r="O2499" s="213"/>
      <c r="P2499" s="213"/>
      <c r="Q2499" s="213"/>
      <c r="R2499" s="213"/>
      <c r="S2499" s="213"/>
      <c r="T2499" s="214"/>
      <c r="AT2499" s="215" t="s">
        <v>159</v>
      </c>
      <c r="AU2499" s="215" t="s">
        <v>87</v>
      </c>
      <c r="AV2499" s="14" t="s">
        <v>87</v>
      </c>
      <c r="AW2499" s="14" t="s">
        <v>37</v>
      </c>
      <c r="AX2499" s="14" t="s">
        <v>77</v>
      </c>
      <c r="AY2499" s="215" t="s">
        <v>144</v>
      </c>
    </row>
    <row r="2500" spans="2:51" s="14" customFormat="1" ht="11.25">
      <c r="B2500" s="205"/>
      <c r="C2500" s="206"/>
      <c r="D2500" s="196" t="s">
        <v>159</v>
      </c>
      <c r="E2500" s="207" t="s">
        <v>19</v>
      </c>
      <c r="F2500" s="208" t="s">
        <v>344</v>
      </c>
      <c r="G2500" s="206"/>
      <c r="H2500" s="209">
        <v>17.87</v>
      </c>
      <c r="I2500" s="210"/>
      <c r="J2500" s="206"/>
      <c r="K2500" s="206"/>
      <c r="L2500" s="211"/>
      <c r="M2500" s="212"/>
      <c r="N2500" s="213"/>
      <c r="O2500" s="213"/>
      <c r="P2500" s="213"/>
      <c r="Q2500" s="213"/>
      <c r="R2500" s="213"/>
      <c r="S2500" s="213"/>
      <c r="T2500" s="214"/>
      <c r="AT2500" s="215" t="s">
        <v>159</v>
      </c>
      <c r="AU2500" s="215" t="s">
        <v>87</v>
      </c>
      <c r="AV2500" s="14" t="s">
        <v>87</v>
      </c>
      <c r="AW2500" s="14" t="s">
        <v>37</v>
      </c>
      <c r="AX2500" s="14" t="s">
        <v>77</v>
      </c>
      <c r="AY2500" s="215" t="s">
        <v>144</v>
      </c>
    </row>
    <row r="2501" spans="2:51" s="14" customFormat="1" ht="11.25">
      <c r="B2501" s="205"/>
      <c r="C2501" s="206"/>
      <c r="D2501" s="196" t="s">
        <v>159</v>
      </c>
      <c r="E2501" s="207" t="s">
        <v>19</v>
      </c>
      <c r="F2501" s="208" t="s">
        <v>345</v>
      </c>
      <c r="G2501" s="206"/>
      <c r="H2501" s="209">
        <v>17.89</v>
      </c>
      <c r="I2501" s="210"/>
      <c r="J2501" s="206"/>
      <c r="K2501" s="206"/>
      <c r="L2501" s="211"/>
      <c r="M2501" s="212"/>
      <c r="N2501" s="213"/>
      <c r="O2501" s="213"/>
      <c r="P2501" s="213"/>
      <c r="Q2501" s="213"/>
      <c r="R2501" s="213"/>
      <c r="S2501" s="213"/>
      <c r="T2501" s="214"/>
      <c r="AT2501" s="215" t="s">
        <v>159</v>
      </c>
      <c r="AU2501" s="215" t="s">
        <v>87</v>
      </c>
      <c r="AV2501" s="14" t="s">
        <v>87</v>
      </c>
      <c r="AW2501" s="14" t="s">
        <v>37</v>
      </c>
      <c r="AX2501" s="14" t="s">
        <v>77</v>
      </c>
      <c r="AY2501" s="215" t="s">
        <v>144</v>
      </c>
    </row>
    <row r="2502" spans="2:51" s="14" customFormat="1" ht="11.25">
      <c r="B2502" s="205"/>
      <c r="C2502" s="206"/>
      <c r="D2502" s="196" t="s">
        <v>159</v>
      </c>
      <c r="E2502" s="207" t="s">
        <v>19</v>
      </c>
      <c r="F2502" s="208" t="s">
        <v>346</v>
      </c>
      <c r="G2502" s="206"/>
      <c r="H2502" s="209">
        <v>15.96</v>
      </c>
      <c r="I2502" s="210"/>
      <c r="J2502" s="206"/>
      <c r="K2502" s="206"/>
      <c r="L2502" s="211"/>
      <c r="M2502" s="212"/>
      <c r="N2502" s="213"/>
      <c r="O2502" s="213"/>
      <c r="P2502" s="213"/>
      <c r="Q2502" s="213"/>
      <c r="R2502" s="213"/>
      <c r="S2502" s="213"/>
      <c r="T2502" s="214"/>
      <c r="AT2502" s="215" t="s">
        <v>159</v>
      </c>
      <c r="AU2502" s="215" t="s">
        <v>87</v>
      </c>
      <c r="AV2502" s="14" t="s">
        <v>87</v>
      </c>
      <c r="AW2502" s="14" t="s">
        <v>37</v>
      </c>
      <c r="AX2502" s="14" t="s">
        <v>77</v>
      </c>
      <c r="AY2502" s="215" t="s">
        <v>144</v>
      </c>
    </row>
    <row r="2503" spans="2:51" s="14" customFormat="1" ht="11.25">
      <c r="B2503" s="205"/>
      <c r="C2503" s="206"/>
      <c r="D2503" s="196" t="s">
        <v>159</v>
      </c>
      <c r="E2503" s="207" t="s">
        <v>19</v>
      </c>
      <c r="F2503" s="208" t="s">
        <v>347</v>
      </c>
      <c r="G2503" s="206"/>
      <c r="H2503" s="209">
        <v>15.22</v>
      </c>
      <c r="I2503" s="210"/>
      <c r="J2503" s="206"/>
      <c r="K2503" s="206"/>
      <c r="L2503" s="211"/>
      <c r="M2503" s="212"/>
      <c r="N2503" s="213"/>
      <c r="O2503" s="213"/>
      <c r="P2503" s="213"/>
      <c r="Q2503" s="213"/>
      <c r="R2503" s="213"/>
      <c r="S2503" s="213"/>
      <c r="T2503" s="214"/>
      <c r="AT2503" s="215" t="s">
        <v>159</v>
      </c>
      <c r="AU2503" s="215" t="s">
        <v>87</v>
      </c>
      <c r="AV2503" s="14" t="s">
        <v>87</v>
      </c>
      <c r="AW2503" s="14" t="s">
        <v>37</v>
      </c>
      <c r="AX2503" s="14" t="s">
        <v>77</v>
      </c>
      <c r="AY2503" s="215" t="s">
        <v>144</v>
      </c>
    </row>
    <row r="2504" spans="2:51" s="14" customFormat="1" ht="11.25">
      <c r="B2504" s="205"/>
      <c r="C2504" s="206"/>
      <c r="D2504" s="196" t="s">
        <v>159</v>
      </c>
      <c r="E2504" s="207" t="s">
        <v>19</v>
      </c>
      <c r="F2504" s="208" t="s">
        <v>348</v>
      </c>
      <c r="G2504" s="206"/>
      <c r="H2504" s="209">
        <v>16.7</v>
      </c>
      <c r="I2504" s="210"/>
      <c r="J2504" s="206"/>
      <c r="K2504" s="206"/>
      <c r="L2504" s="211"/>
      <c r="M2504" s="212"/>
      <c r="N2504" s="213"/>
      <c r="O2504" s="213"/>
      <c r="P2504" s="213"/>
      <c r="Q2504" s="213"/>
      <c r="R2504" s="213"/>
      <c r="S2504" s="213"/>
      <c r="T2504" s="214"/>
      <c r="AT2504" s="215" t="s">
        <v>159</v>
      </c>
      <c r="AU2504" s="215" t="s">
        <v>87</v>
      </c>
      <c r="AV2504" s="14" t="s">
        <v>87</v>
      </c>
      <c r="AW2504" s="14" t="s">
        <v>37</v>
      </c>
      <c r="AX2504" s="14" t="s">
        <v>77</v>
      </c>
      <c r="AY2504" s="215" t="s">
        <v>144</v>
      </c>
    </row>
    <row r="2505" spans="2:51" s="14" customFormat="1" ht="11.25">
      <c r="B2505" s="205"/>
      <c r="C2505" s="206"/>
      <c r="D2505" s="196" t="s">
        <v>159</v>
      </c>
      <c r="E2505" s="207" t="s">
        <v>19</v>
      </c>
      <c r="F2505" s="208" t="s">
        <v>349</v>
      </c>
      <c r="G2505" s="206"/>
      <c r="H2505" s="209">
        <v>13.76</v>
      </c>
      <c r="I2505" s="210"/>
      <c r="J2505" s="206"/>
      <c r="K2505" s="206"/>
      <c r="L2505" s="211"/>
      <c r="M2505" s="212"/>
      <c r="N2505" s="213"/>
      <c r="O2505" s="213"/>
      <c r="P2505" s="213"/>
      <c r="Q2505" s="213"/>
      <c r="R2505" s="213"/>
      <c r="S2505" s="213"/>
      <c r="T2505" s="214"/>
      <c r="AT2505" s="215" t="s">
        <v>159</v>
      </c>
      <c r="AU2505" s="215" t="s">
        <v>87</v>
      </c>
      <c r="AV2505" s="14" t="s">
        <v>87</v>
      </c>
      <c r="AW2505" s="14" t="s">
        <v>37</v>
      </c>
      <c r="AX2505" s="14" t="s">
        <v>77</v>
      </c>
      <c r="AY2505" s="215" t="s">
        <v>144</v>
      </c>
    </row>
    <row r="2506" spans="2:51" s="15" customFormat="1" ht="11.25">
      <c r="B2506" s="216"/>
      <c r="C2506" s="217"/>
      <c r="D2506" s="196" t="s">
        <v>159</v>
      </c>
      <c r="E2506" s="218" t="s">
        <v>19</v>
      </c>
      <c r="F2506" s="219" t="s">
        <v>165</v>
      </c>
      <c r="G2506" s="217"/>
      <c r="H2506" s="220">
        <v>155.11999999999998</v>
      </c>
      <c r="I2506" s="221"/>
      <c r="J2506" s="217"/>
      <c r="K2506" s="217"/>
      <c r="L2506" s="222"/>
      <c r="M2506" s="223"/>
      <c r="N2506" s="224"/>
      <c r="O2506" s="224"/>
      <c r="P2506" s="224"/>
      <c r="Q2506" s="224"/>
      <c r="R2506" s="224"/>
      <c r="S2506" s="224"/>
      <c r="T2506" s="225"/>
      <c r="AT2506" s="226" t="s">
        <v>159</v>
      </c>
      <c r="AU2506" s="226" t="s">
        <v>87</v>
      </c>
      <c r="AV2506" s="15" t="s">
        <v>155</v>
      </c>
      <c r="AW2506" s="15" t="s">
        <v>37</v>
      </c>
      <c r="AX2506" s="15" t="s">
        <v>77</v>
      </c>
      <c r="AY2506" s="226" t="s">
        <v>144</v>
      </c>
    </row>
    <row r="2507" spans="2:51" s="13" customFormat="1" ht="11.25">
      <c r="B2507" s="194"/>
      <c r="C2507" s="195"/>
      <c r="D2507" s="196" t="s">
        <v>159</v>
      </c>
      <c r="E2507" s="197" t="s">
        <v>19</v>
      </c>
      <c r="F2507" s="198" t="s">
        <v>187</v>
      </c>
      <c r="G2507" s="195"/>
      <c r="H2507" s="197" t="s">
        <v>19</v>
      </c>
      <c r="I2507" s="199"/>
      <c r="J2507" s="195"/>
      <c r="K2507" s="195"/>
      <c r="L2507" s="200"/>
      <c r="M2507" s="201"/>
      <c r="N2507" s="202"/>
      <c r="O2507" s="202"/>
      <c r="P2507" s="202"/>
      <c r="Q2507" s="202"/>
      <c r="R2507" s="202"/>
      <c r="S2507" s="202"/>
      <c r="T2507" s="203"/>
      <c r="AT2507" s="204" t="s">
        <v>159</v>
      </c>
      <c r="AU2507" s="204" t="s">
        <v>87</v>
      </c>
      <c r="AV2507" s="13" t="s">
        <v>85</v>
      </c>
      <c r="AW2507" s="13" t="s">
        <v>37</v>
      </c>
      <c r="AX2507" s="13" t="s">
        <v>77</v>
      </c>
      <c r="AY2507" s="204" t="s">
        <v>144</v>
      </c>
    </row>
    <row r="2508" spans="2:51" s="14" customFormat="1" ht="11.25">
      <c r="B2508" s="205"/>
      <c r="C2508" s="206"/>
      <c r="D2508" s="196" t="s">
        <v>159</v>
      </c>
      <c r="E2508" s="207" t="s">
        <v>19</v>
      </c>
      <c r="F2508" s="208" t="s">
        <v>350</v>
      </c>
      <c r="G2508" s="206"/>
      <c r="H2508" s="209">
        <v>10.48</v>
      </c>
      <c r="I2508" s="210"/>
      <c r="J2508" s="206"/>
      <c r="K2508" s="206"/>
      <c r="L2508" s="211"/>
      <c r="M2508" s="212"/>
      <c r="N2508" s="213"/>
      <c r="O2508" s="213"/>
      <c r="P2508" s="213"/>
      <c r="Q2508" s="213"/>
      <c r="R2508" s="213"/>
      <c r="S2508" s="213"/>
      <c r="T2508" s="214"/>
      <c r="AT2508" s="215" t="s">
        <v>159</v>
      </c>
      <c r="AU2508" s="215" t="s">
        <v>87</v>
      </c>
      <c r="AV2508" s="14" t="s">
        <v>87</v>
      </c>
      <c r="AW2508" s="14" t="s">
        <v>37</v>
      </c>
      <c r="AX2508" s="14" t="s">
        <v>77</v>
      </c>
      <c r="AY2508" s="215" t="s">
        <v>144</v>
      </c>
    </row>
    <row r="2509" spans="2:51" s="14" customFormat="1" ht="11.25">
      <c r="B2509" s="205"/>
      <c r="C2509" s="206"/>
      <c r="D2509" s="196" t="s">
        <v>159</v>
      </c>
      <c r="E2509" s="207" t="s">
        <v>19</v>
      </c>
      <c r="F2509" s="208" t="s">
        <v>351</v>
      </c>
      <c r="G2509" s="206"/>
      <c r="H2509" s="209">
        <v>16.11</v>
      </c>
      <c r="I2509" s="210"/>
      <c r="J2509" s="206"/>
      <c r="K2509" s="206"/>
      <c r="L2509" s="211"/>
      <c r="M2509" s="212"/>
      <c r="N2509" s="213"/>
      <c r="O2509" s="213"/>
      <c r="P2509" s="213"/>
      <c r="Q2509" s="213"/>
      <c r="R2509" s="213"/>
      <c r="S2509" s="213"/>
      <c r="T2509" s="214"/>
      <c r="AT2509" s="215" t="s">
        <v>159</v>
      </c>
      <c r="AU2509" s="215" t="s">
        <v>87</v>
      </c>
      <c r="AV2509" s="14" t="s">
        <v>87</v>
      </c>
      <c r="AW2509" s="14" t="s">
        <v>37</v>
      </c>
      <c r="AX2509" s="14" t="s">
        <v>77</v>
      </c>
      <c r="AY2509" s="215" t="s">
        <v>144</v>
      </c>
    </row>
    <row r="2510" spans="2:51" s="14" customFormat="1" ht="11.25">
      <c r="B2510" s="205"/>
      <c r="C2510" s="206"/>
      <c r="D2510" s="196" t="s">
        <v>159</v>
      </c>
      <c r="E2510" s="207" t="s">
        <v>19</v>
      </c>
      <c r="F2510" s="208" t="s">
        <v>352</v>
      </c>
      <c r="G2510" s="206"/>
      <c r="H2510" s="209">
        <v>15.17</v>
      </c>
      <c r="I2510" s="210"/>
      <c r="J2510" s="206"/>
      <c r="K2510" s="206"/>
      <c r="L2510" s="211"/>
      <c r="M2510" s="212"/>
      <c r="N2510" s="213"/>
      <c r="O2510" s="213"/>
      <c r="P2510" s="213"/>
      <c r="Q2510" s="213"/>
      <c r="R2510" s="213"/>
      <c r="S2510" s="213"/>
      <c r="T2510" s="214"/>
      <c r="AT2510" s="215" t="s">
        <v>159</v>
      </c>
      <c r="AU2510" s="215" t="s">
        <v>87</v>
      </c>
      <c r="AV2510" s="14" t="s">
        <v>87</v>
      </c>
      <c r="AW2510" s="14" t="s">
        <v>37</v>
      </c>
      <c r="AX2510" s="14" t="s">
        <v>77</v>
      </c>
      <c r="AY2510" s="215" t="s">
        <v>144</v>
      </c>
    </row>
    <row r="2511" spans="2:51" s="14" customFormat="1" ht="11.25">
      <c r="B2511" s="205"/>
      <c r="C2511" s="206"/>
      <c r="D2511" s="196" t="s">
        <v>159</v>
      </c>
      <c r="E2511" s="207" t="s">
        <v>19</v>
      </c>
      <c r="F2511" s="208" t="s">
        <v>353</v>
      </c>
      <c r="G2511" s="206"/>
      <c r="H2511" s="209">
        <v>15.96</v>
      </c>
      <c r="I2511" s="210"/>
      <c r="J2511" s="206"/>
      <c r="K2511" s="206"/>
      <c r="L2511" s="211"/>
      <c r="M2511" s="212"/>
      <c r="N2511" s="213"/>
      <c r="O2511" s="213"/>
      <c r="P2511" s="213"/>
      <c r="Q2511" s="213"/>
      <c r="R2511" s="213"/>
      <c r="S2511" s="213"/>
      <c r="T2511" s="214"/>
      <c r="AT2511" s="215" t="s">
        <v>159</v>
      </c>
      <c r="AU2511" s="215" t="s">
        <v>87</v>
      </c>
      <c r="AV2511" s="14" t="s">
        <v>87</v>
      </c>
      <c r="AW2511" s="14" t="s">
        <v>37</v>
      </c>
      <c r="AX2511" s="14" t="s">
        <v>77</v>
      </c>
      <c r="AY2511" s="215" t="s">
        <v>144</v>
      </c>
    </row>
    <row r="2512" spans="2:51" s="14" customFormat="1" ht="11.25">
      <c r="B2512" s="205"/>
      <c r="C2512" s="206"/>
      <c r="D2512" s="196" t="s">
        <v>159</v>
      </c>
      <c r="E2512" s="207" t="s">
        <v>19</v>
      </c>
      <c r="F2512" s="208" t="s">
        <v>354</v>
      </c>
      <c r="G2512" s="206"/>
      <c r="H2512" s="209">
        <v>17.87</v>
      </c>
      <c r="I2512" s="210"/>
      <c r="J2512" s="206"/>
      <c r="K2512" s="206"/>
      <c r="L2512" s="211"/>
      <c r="M2512" s="212"/>
      <c r="N2512" s="213"/>
      <c r="O2512" s="213"/>
      <c r="P2512" s="213"/>
      <c r="Q2512" s="213"/>
      <c r="R2512" s="213"/>
      <c r="S2512" s="213"/>
      <c r="T2512" s="214"/>
      <c r="AT2512" s="215" t="s">
        <v>159</v>
      </c>
      <c r="AU2512" s="215" t="s">
        <v>87</v>
      </c>
      <c r="AV2512" s="14" t="s">
        <v>87</v>
      </c>
      <c r="AW2512" s="14" t="s">
        <v>37</v>
      </c>
      <c r="AX2512" s="14" t="s">
        <v>77</v>
      </c>
      <c r="AY2512" s="215" t="s">
        <v>144</v>
      </c>
    </row>
    <row r="2513" spans="2:51" s="14" customFormat="1" ht="11.25">
      <c r="B2513" s="205"/>
      <c r="C2513" s="206"/>
      <c r="D2513" s="196" t="s">
        <v>159</v>
      </c>
      <c r="E2513" s="207" t="s">
        <v>19</v>
      </c>
      <c r="F2513" s="208" t="s">
        <v>355</v>
      </c>
      <c r="G2513" s="206"/>
      <c r="H2513" s="209">
        <v>17.89</v>
      </c>
      <c r="I2513" s="210"/>
      <c r="J2513" s="206"/>
      <c r="K2513" s="206"/>
      <c r="L2513" s="211"/>
      <c r="M2513" s="212"/>
      <c r="N2513" s="213"/>
      <c r="O2513" s="213"/>
      <c r="P2513" s="213"/>
      <c r="Q2513" s="213"/>
      <c r="R2513" s="213"/>
      <c r="S2513" s="213"/>
      <c r="T2513" s="214"/>
      <c r="AT2513" s="215" t="s">
        <v>159</v>
      </c>
      <c r="AU2513" s="215" t="s">
        <v>87</v>
      </c>
      <c r="AV2513" s="14" t="s">
        <v>87</v>
      </c>
      <c r="AW2513" s="14" t="s">
        <v>37</v>
      </c>
      <c r="AX2513" s="14" t="s">
        <v>77</v>
      </c>
      <c r="AY2513" s="215" t="s">
        <v>144</v>
      </c>
    </row>
    <row r="2514" spans="2:51" s="14" customFormat="1" ht="11.25">
      <c r="B2514" s="205"/>
      <c r="C2514" s="206"/>
      <c r="D2514" s="196" t="s">
        <v>159</v>
      </c>
      <c r="E2514" s="207" t="s">
        <v>19</v>
      </c>
      <c r="F2514" s="208" t="s">
        <v>356</v>
      </c>
      <c r="G2514" s="206"/>
      <c r="H2514" s="209">
        <v>15.96</v>
      </c>
      <c r="I2514" s="210"/>
      <c r="J2514" s="206"/>
      <c r="K2514" s="206"/>
      <c r="L2514" s="211"/>
      <c r="M2514" s="212"/>
      <c r="N2514" s="213"/>
      <c r="O2514" s="213"/>
      <c r="P2514" s="213"/>
      <c r="Q2514" s="213"/>
      <c r="R2514" s="213"/>
      <c r="S2514" s="213"/>
      <c r="T2514" s="214"/>
      <c r="AT2514" s="215" t="s">
        <v>159</v>
      </c>
      <c r="AU2514" s="215" t="s">
        <v>87</v>
      </c>
      <c r="AV2514" s="14" t="s">
        <v>87</v>
      </c>
      <c r="AW2514" s="14" t="s">
        <v>37</v>
      </c>
      <c r="AX2514" s="14" t="s">
        <v>77</v>
      </c>
      <c r="AY2514" s="215" t="s">
        <v>144</v>
      </c>
    </row>
    <row r="2515" spans="2:51" s="14" customFormat="1" ht="11.25">
      <c r="B2515" s="205"/>
      <c r="C2515" s="206"/>
      <c r="D2515" s="196" t="s">
        <v>159</v>
      </c>
      <c r="E2515" s="207" t="s">
        <v>19</v>
      </c>
      <c r="F2515" s="208" t="s">
        <v>357</v>
      </c>
      <c r="G2515" s="206"/>
      <c r="H2515" s="209">
        <v>15.22</v>
      </c>
      <c r="I2515" s="210"/>
      <c r="J2515" s="206"/>
      <c r="K2515" s="206"/>
      <c r="L2515" s="211"/>
      <c r="M2515" s="212"/>
      <c r="N2515" s="213"/>
      <c r="O2515" s="213"/>
      <c r="P2515" s="213"/>
      <c r="Q2515" s="213"/>
      <c r="R2515" s="213"/>
      <c r="S2515" s="213"/>
      <c r="T2515" s="214"/>
      <c r="AT2515" s="215" t="s">
        <v>159</v>
      </c>
      <c r="AU2515" s="215" t="s">
        <v>87</v>
      </c>
      <c r="AV2515" s="14" t="s">
        <v>87</v>
      </c>
      <c r="AW2515" s="14" t="s">
        <v>37</v>
      </c>
      <c r="AX2515" s="14" t="s">
        <v>77</v>
      </c>
      <c r="AY2515" s="215" t="s">
        <v>144</v>
      </c>
    </row>
    <row r="2516" spans="2:51" s="14" customFormat="1" ht="11.25">
      <c r="B2516" s="205"/>
      <c r="C2516" s="206"/>
      <c r="D2516" s="196" t="s">
        <v>159</v>
      </c>
      <c r="E2516" s="207" t="s">
        <v>19</v>
      </c>
      <c r="F2516" s="208" t="s">
        <v>358</v>
      </c>
      <c r="G2516" s="206"/>
      <c r="H2516" s="209">
        <v>16.7</v>
      </c>
      <c r="I2516" s="210"/>
      <c r="J2516" s="206"/>
      <c r="K2516" s="206"/>
      <c r="L2516" s="211"/>
      <c r="M2516" s="212"/>
      <c r="N2516" s="213"/>
      <c r="O2516" s="213"/>
      <c r="P2516" s="213"/>
      <c r="Q2516" s="213"/>
      <c r="R2516" s="213"/>
      <c r="S2516" s="213"/>
      <c r="T2516" s="214"/>
      <c r="AT2516" s="215" t="s">
        <v>159</v>
      </c>
      <c r="AU2516" s="215" t="s">
        <v>87</v>
      </c>
      <c r="AV2516" s="14" t="s">
        <v>87</v>
      </c>
      <c r="AW2516" s="14" t="s">
        <v>37</v>
      </c>
      <c r="AX2516" s="14" t="s">
        <v>77</v>
      </c>
      <c r="AY2516" s="215" t="s">
        <v>144</v>
      </c>
    </row>
    <row r="2517" spans="2:51" s="14" customFormat="1" ht="11.25">
      <c r="B2517" s="205"/>
      <c r="C2517" s="206"/>
      <c r="D2517" s="196" t="s">
        <v>159</v>
      </c>
      <c r="E2517" s="207" t="s">
        <v>19</v>
      </c>
      <c r="F2517" s="208" t="s">
        <v>359</v>
      </c>
      <c r="G2517" s="206"/>
      <c r="H2517" s="209">
        <v>13.76</v>
      </c>
      <c r="I2517" s="210"/>
      <c r="J2517" s="206"/>
      <c r="K2517" s="206"/>
      <c r="L2517" s="211"/>
      <c r="M2517" s="212"/>
      <c r="N2517" s="213"/>
      <c r="O2517" s="213"/>
      <c r="P2517" s="213"/>
      <c r="Q2517" s="213"/>
      <c r="R2517" s="213"/>
      <c r="S2517" s="213"/>
      <c r="T2517" s="214"/>
      <c r="AT2517" s="215" t="s">
        <v>159</v>
      </c>
      <c r="AU2517" s="215" t="s">
        <v>87</v>
      </c>
      <c r="AV2517" s="14" t="s">
        <v>87</v>
      </c>
      <c r="AW2517" s="14" t="s">
        <v>37</v>
      </c>
      <c r="AX2517" s="14" t="s">
        <v>77</v>
      </c>
      <c r="AY2517" s="215" t="s">
        <v>144</v>
      </c>
    </row>
    <row r="2518" spans="2:51" s="15" customFormat="1" ht="11.25">
      <c r="B2518" s="216"/>
      <c r="C2518" s="217"/>
      <c r="D2518" s="196" t="s">
        <v>159</v>
      </c>
      <c r="E2518" s="218" t="s">
        <v>19</v>
      </c>
      <c r="F2518" s="219" t="s">
        <v>165</v>
      </c>
      <c r="G2518" s="217"/>
      <c r="H2518" s="220">
        <v>155.11999999999998</v>
      </c>
      <c r="I2518" s="221"/>
      <c r="J2518" s="217"/>
      <c r="K2518" s="217"/>
      <c r="L2518" s="222"/>
      <c r="M2518" s="223"/>
      <c r="N2518" s="224"/>
      <c r="O2518" s="224"/>
      <c r="P2518" s="224"/>
      <c r="Q2518" s="224"/>
      <c r="R2518" s="224"/>
      <c r="S2518" s="224"/>
      <c r="T2518" s="225"/>
      <c r="AT2518" s="226" t="s">
        <v>159</v>
      </c>
      <c r="AU2518" s="226" t="s">
        <v>87</v>
      </c>
      <c r="AV2518" s="15" t="s">
        <v>155</v>
      </c>
      <c r="AW2518" s="15" t="s">
        <v>37</v>
      </c>
      <c r="AX2518" s="15" t="s">
        <v>77</v>
      </c>
      <c r="AY2518" s="226" t="s">
        <v>144</v>
      </c>
    </row>
    <row r="2519" spans="2:51" s="13" customFormat="1" ht="11.25">
      <c r="B2519" s="194"/>
      <c r="C2519" s="195"/>
      <c r="D2519" s="196" t="s">
        <v>159</v>
      </c>
      <c r="E2519" s="197" t="s">
        <v>19</v>
      </c>
      <c r="F2519" s="198" t="s">
        <v>208</v>
      </c>
      <c r="G2519" s="195"/>
      <c r="H2519" s="197" t="s">
        <v>19</v>
      </c>
      <c r="I2519" s="199"/>
      <c r="J2519" s="195"/>
      <c r="K2519" s="195"/>
      <c r="L2519" s="200"/>
      <c r="M2519" s="201"/>
      <c r="N2519" s="202"/>
      <c r="O2519" s="202"/>
      <c r="P2519" s="202"/>
      <c r="Q2519" s="202"/>
      <c r="R2519" s="202"/>
      <c r="S2519" s="202"/>
      <c r="T2519" s="203"/>
      <c r="AT2519" s="204" t="s">
        <v>159</v>
      </c>
      <c r="AU2519" s="204" t="s">
        <v>87</v>
      </c>
      <c r="AV2519" s="13" t="s">
        <v>85</v>
      </c>
      <c r="AW2519" s="13" t="s">
        <v>37</v>
      </c>
      <c r="AX2519" s="13" t="s">
        <v>77</v>
      </c>
      <c r="AY2519" s="204" t="s">
        <v>144</v>
      </c>
    </row>
    <row r="2520" spans="2:51" s="14" customFormat="1" ht="11.25">
      <c r="B2520" s="205"/>
      <c r="C2520" s="206"/>
      <c r="D2520" s="196" t="s">
        <v>159</v>
      </c>
      <c r="E2520" s="207" t="s">
        <v>19</v>
      </c>
      <c r="F2520" s="208" t="s">
        <v>360</v>
      </c>
      <c r="G2520" s="206"/>
      <c r="H2520" s="209">
        <v>10.48</v>
      </c>
      <c r="I2520" s="210"/>
      <c r="J2520" s="206"/>
      <c r="K2520" s="206"/>
      <c r="L2520" s="211"/>
      <c r="M2520" s="212"/>
      <c r="N2520" s="213"/>
      <c r="O2520" s="213"/>
      <c r="P2520" s="213"/>
      <c r="Q2520" s="213"/>
      <c r="R2520" s="213"/>
      <c r="S2520" s="213"/>
      <c r="T2520" s="214"/>
      <c r="AT2520" s="215" t="s">
        <v>159</v>
      </c>
      <c r="AU2520" s="215" t="s">
        <v>87</v>
      </c>
      <c r="AV2520" s="14" t="s">
        <v>87</v>
      </c>
      <c r="AW2520" s="14" t="s">
        <v>37</v>
      </c>
      <c r="AX2520" s="14" t="s">
        <v>77</v>
      </c>
      <c r="AY2520" s="215" t="s">
        <v>144</v>
      </c>
    </row>
    <row r="2521" spans="2:51" s="14" customFormat="1" ht="11.25">
      <c r="B2521" s="205"/>
      <c r="C2521" s="206"/>
      <c r="D2521" s="196" t="s">
        <v>159</v>
      </c>
      <c r="E2521" s="207" t="s">
        <v>19</v>
      </c>
      <c r="F2521" s="208" t="s">
        <v>361</v>
      </c>
      <c r="G2521" s="206"/>
      <c r="H2521" s="209">
        <v>16.11</v>
      </c>
      <c r="I2521" s="210"/>
      <c r="J2521" s="206"/>
      <c r="K2521" s="206"/>
      <c r="L2521" s="211"/>
      <c r="M2521" s="212"/>
      <c r="N2521" s="213"/>
      <c r="O2521" s="213"/>
      <c r="P2521" s="213"/>
      <c r="Q2521" s="213"/>
      <c r="R2521" s="213"/>
      <c r="S2521" s="213"/>
      <c r="T2521" s="214"/>
      <c r="AT2521" s="215" t="s">
        <v>159</v>
      </c>
      <c r="AU2521" s="215" t="s">
        <v>87</v>
      </c>
      <c r="AV2521" s="14" t="s">
        <v>87</v>
      </c>
      <c r="AW2521" s="14" t="s">
        <v>37</v>
      </c>
      <c r="AX2521" s="14" t="s">
        <v>77</v>
      </c>
      <c r="AY2521" s="215" t="s">
        <v>144</v>
      </c>
    </row>
    <row r="2522" spans="2:51" s="14" customFormat="1" ht="11.25">
      <c r="B2522" s="205"/>
      <c r="C2522" s="206"/>
      <c r="D2522" s="196" t="s">
        <v>159</v>
      </c>
      <c r="E2522" s="207" t="s">
        <v>19</v>
      </c>
      <c r="F2522" s="208" t="s">
        <v>362</v>
      </c>
      <c r="G2522" s="206"/>
      <c r="H2522" s="209">
        <v>15.17</v>
      </c>
      <c r="I2522" s="210"/>
      <c r="J2522" s="206"/>
      <c r="K2522" s="206"/>
      <c r="L2522" s="211"/>
      <c r="M2522" s="212"/>
      <c r="N2522" s="213"/>
      <c r="O2522" s="213"/>
      <c r="P2522" s="213"/>
      <c r="Q2522" s="213"/>
      <c r="R2522" s="213"/>
      <c r="S2522" s="213"/>
      <c r="T2522" s="214"/>
      <c r="AT2522" s="215" t="s">
        <v>159</v>
      </c>
      <c r="AU2522" s="215" t="s">
        <v>87</v>
      </c>
      <c r="AV2522" s="14" t="s">
        <v>87</v>
      </c>
      <c r="AW2522" s="14" t="s">
        <v>37</v>
      </c>
      <c r="AX2522" s="14" t="s">
        <v>77</v>
      </c>
      <c r="AY2522" s="215" t="s">
        <v>144</v>
      </c>
    </row>
    <row r="2523" spans="2:51" s="14" customFormat="1" ht="11.25">
      <c r="B2523" s="205"/>
      <c r="C2523" s="206"/>
      <c r="D2523" s="196" t="s">
        <v>159</v>
      </c>
      <c r="E2523" s="207" t="s">
        <v>19</v>
      </c>
      <c r="F2523" s="208" t="s">
        <v>363</v>
      </c>
      <c r="G2523" s="206"/>
      <c r="H2523" s="209">
        <v>15.96</v>
      </c>
      <c r="I2523" s="210"/>
      <c r="J2523" s="206"/>
      <c r="K2523" s="206"/>
      <c r="L2523" s="211"/>
      <c r="M2523" s="212"/>
      <c r="N2523" s="213"/>
      <c r="O2523" s="213"/>
      <c r="P2523" s="213"/>
      <c r="Q2523" s="213"/>
      <c r="R2523" s="213"/>
      <c r="S2523" s="213"/>
      <c r="T2523" s="214"/>
      <c r="AT2523" s="215" t="s">
        <v>159</v>
      </c>
      <c r="AU2523" s="215" t="s">
        <v>87</v>
      </c>
      <c r="AV2523" s="14" t="s">
        <v>87</v>
      </c>
      <c r="AW2523" s="14" t="s">
        <v>37</v>
      </c>
      <c r="AX2523" s="14" t="s">
        <v>77</v>
      </c>
      <c r="AY2523" s="215" t="s">
        <v>144</v>
      </c>
    </row>
    <row r="2524" spans="2:51" s="14" customFormat="1" ht="11.25">
      <c r="B2524" s="205"/>
      <c r="C2524" s="206"/>
      <c r="D2524" s="196" t="s">
        <v>159</v>
      </c>
      <c r="E2524" s="207" t="s">
        <v>19</v>
      </c>
      <c r="F2524" s="208" t="s">
        <v>364</v>
      </c>
      <c r="G2524" s="206"/>
      <c r="H2524" s="209">
        <v>17.87</v>
      </c>
      <c r="I2524" s="210"/>
      <c r="J2524" s="206"/>
      <c r="K2524" s="206"/>
      <c r="L2524" s="211"/>
      <c r="M2524" s="212"/>
      <c r="N2524" s="213"/>
      <c r="O2524" s="213"/>
      <c r="P2524" s="213"/>
      <c r="Q2524" s="213"/>
      <c r="R2524" s="213"/>
      <c r="S2524" s="213"/>
      <c r="T2524" s="214"/>
      <c r="AT2524" s="215" t="s">
        <v>159</v>
      </c>
      <c r="AU2524" s="215" t="s">
        <v>87</v>
      </c>
      <c r="AV2524" s="14" t="s">
        <v>87</v>
      </c>
      <c r="AW2524" s="14" t="s">
        <v>37</v>
      </c>
      <c r="AX2524" s="14" t="s">
        <v>77</v>
      </c>
      <c r="AY2524" s="215" t="s">
        <v>144</v>
      </c>
    </row>
    <row r="2525" spans="2:51" s="14" customFormat="1" ht="11.25">
      <c r="B2525" s="205"/>
      <c r="C2525" s="206"/>
      <c r="D2525" s="196" t="s">
        <v>159</v>
      </c>
      <c r="E2525" s="207" t="s">
        <v>19</v>
      </c>
      <c r="F2525" s="208" t="s">
        <v>365</v>
      </c>
      <c r="G2525" s="206"/>
      <c r="H2525" s="209">
        <v>17.89</v>
      </c>
      <c r="I2525" s="210"/>
      <c r="J2525" s="206"/>
      <c r="K2525" s="206"/>
      <c r="L2525" s="211"/>
      <c r="M2525" s="212"/>
      <c r="N2525" s="213"/>
      <c r="O2525" s="213"/>
      <c r="P2525" s="213"/>
      <c r="Q2525" s="213"/>
      <c r="R2525" s="213"/>
      <c r="S2525" s="213"/>
      <c r="T2525" s="214"/>
      <c r="AT2525" s="215" t="s">
        <v>159</v>
      </c>
      <c r="AU2525" s="215" t="s">
        <v>87</v>
      </c>
      <c r="AV2525" s="14" t="s">
        <v>87</v>
      </c>
      <c r="AW2525" s="14" t="s">
        <v>37</v>
      </c>
      <c r="AX2525" s="14" t="s">
        <v>77</v>
      </c>
      <c r="AY2525" s="215" t="s">
        <v>144</v>
      </c>
    </row>
    <row r="2526" spans="2:51" s="14" customFormat="1" ht="11.25">
      <c r="B2526" s="205"/>
      <c r="C2526" s="206"/>
      <c r="D2526" s="196" t="s">
        <v>159</v>
      </c>
      <c r="E2526" s="207" t="s">
        <v>19</v>
      </c>
      <c r="F2526" s="208" t="s">
        <v>366</v>
      </c>
      <c r="G2526" s="206"/>
      <c r="H2526" s="209">
        <v>15.96</v>
      </c>
      <c r="I2526" s="210"/>
      <c r="J2526" s="206"/>
      <c r="K2526" s="206"/>
      <c r="L2526" s="211"/>
      <c r="M2526" s="212"/>
      <c r="N2526" s="213"/>
      <c r="O2526" s="213"/>
      <c r="P2526" s="213"/>
      <c r="Q2526" s="213"/>
      <c r="R2526" s="213"/>
      <c r="S2526" s="213"/>
      <c r="T2526" s="214"/>
      <c r="AT2526" s="215" t="s">
        <v>159</v>
      </c>
      <c r="AU2526" s="215" t="s">
        <v>87</v>
      </c>
      <c r="AV2526" s="14" t="s">
        <v>87</v>
      </c>
      <c r="AW2526" s="14" t="s">
        <v>37</v>
      </c>
      <c r="AX2526" s="14" t="s">
        <v>77</v>
      </c>
      <c r="AY2526" s="215" t="s">
        <v>144</v>
      </c>
    </row>
    <row r="2527" spans="2:51" s="14" customFormat="1" ht="11.25">
      <c r="B2527" s="205"/>
      <c r="C2527" s="206"/>
      <c r="D2527" s="196" t="s">
        <v>159</v>
      </c>
      <c r="E2527" s="207" t="s">
        <v>19</v>
      </c>
      <c r="F2527" s="208" t="s">
        <v>367</v>
      </c>
      <c r="G2527" s="206"/>
      <c r="H2527" s="209">
        <v>15.22</v>
      </c>
      <c r="I2527" s="210"/>
      <c r="J2527" s="206"/>
      <c r="K2527" s="206"/>
      <c r="L2527" s="211"/>
      <c r="M2527" s="212"/>
      <c r="N2527" s="213"/>
      <c r="O2527" s="213"/>
      <c r="P2527" s="213"/>
      <c r="Q2527" s="213"/>
      <c r="R2527" s="213"/>
      <c r="S2527" s="213"/>
      <c r="T2527" s="214"/>
      <c r="AT2527" s="215" t="s">
        <v>159</v>
      </c>
      <c r="AU2527" s="215" t="s">
        <v>87</v>
      </c>
      <c r="AV2527" s="14" t="s">
        <v>87</v>
      </c>
      <c r="AW2527" s="14" t="s">
        <v>37</v>
      </c>
      <c r="AX2527" s="14" t="s">
        <v>77</v>
      </c>
      <c r="AY2527" s="215" t="s">
        <v>144</v>
      </c>
    </row>
    <row r="2528" spans="2:51" s="14" customFormat="1" ht="11.25">
      <c r="B2528" s="205"/>
      <c r="C2528" s="206"/>
      <c r="D2528" s="196" t="s">
        <v>159</v>
      </c>
      <c r="E2528" s="207" t="s">
        <v>19</v>
      </c>
      <c r="F2528" s="208" t="s">
        <v>368</v>
      </c>
      <c r="G2528" s="206"/>
      <c r="H2528" s="209">
        <v>16.7</v>
      </c>
      <c r="I2528" s="210"/>
      <c r="J2528" s="206"/>
      <c r="K2528" s="206"/>
      <c r="L2528" s="211"/>
      <c r="M2528" s="212"/>
      <c r="N2528" s="213"/>
      <c r="O2528" s="213"/>
      <c r="P2528" s="213"/>
      <c r="Q2528" s="213"/>
      <c r="R2528" s="213"/>
      <c r="S2528" s="213"/>
      <c r="T2528" s="214"/>
      <c r="AT2528" s="215" t="s">
        <v>159</v>
      </c>
      <c r="AU2528" s="215" t="s">
        <v>87</v>
      </c>
      <c r="AV2528" s="14" t="s">
        <v>87</v>
      </c>
      <c r="AW2528" s="14" t="s">
        <v>37</v>
      </c>
      <c r="AX2528" s="14" t="s">
        <v>77</v>
      </c>
      <c r="AY2528" s="215" t="s">
        <v>144</v>
      </c>
    </row>
    <row r="2529" spans="2:51" s="14" customFormat="1" ht="11.25">
      <c r="B2529" s="205"/>
      <c r="C2529" s="206"/>
      <c r="D2529" s="196" t="s">
        <v>159</v>
      </c>
      <c r="E2529" s="207" t="s">
        <v>19</v>
      </c>
      <c r="F2529" s="208" t="s">
        <v>369</v>
      </c>
      <c r="G2529" s="206"/>
      <c r="H2529" s="209">
        <v>13.76</v>
      </c>
      <c r="I2529" s="210"/>
      <c r="J2529" s="206"/>
      <c r="K2529" s="206"/>
      <c r="L2529" s="211"/>
      <c r="M2529" s="212"/>
      <c r="N2529" s="213"/>
      <c r="O2529" s="213"/>
      <c r="P2529" s="213"/>
      <c r="Q2529" s="213"/>
      <c r="R2529" s="213"/>
      <c r="S2529" s="213"/>
      <c r="T2529" s="214"/>
      <c r="AT2529" s="215" t="s">
        <v>159</v>
      </c>
      <c r="AU2529" s="215" t="s">
        <v>87</v>
      </c>
      <c r="AV2529" s="14" t="s">
        <v>87</v>
      </c>
      <c r="AW2529" s="14" t="s">
        <v>37</v>
      </c>
      <c r="AX2529" s="14" t="s">
        <v>77</v>
      </c>
      <c r="AY2529" s="215" t="s">
        <v>144</v>
      </c>
    </row>
    <row r="2530" spans="2:51" s="15" customFormat="1" ht="11.25">
      <c r="B2530" s="216"/>
      <c r="C2530" s="217"/>
      <c r="D2530" s="196" t="s">
        <v>159</v>
      </c>
      <c r="E2530" s="218" t="s">
        <v>19</v>
      </c>
      <c r="F2530" s="219" t="s">
        <v>165</v>
      </c>
      <c r="G2530" s="217"/>
      <c r="H2530" s="220">
        <v>155.11999999999998</v>
      </c>
      <c r="I2530" s="221"/>
      <c r="J2530" s="217"/>
      <c r="K2530" s="217"/>
      <c r="L2530" s="222"/>
      <c r="M2530" s="223"/>
      <c r="N2530" s="224"/>
      <c r="O2530" s="224"/>
      <c r="P2530" s="224"/>
      <c r="Q2530" s="224"/>
      <c r="R2530" s="224"/>
      <c r="S2530" s="224"/>
      <c r="T2530" s="225"/>
      <c r="AT2530" s="226" t="s">
        <v>159</v>
      </c>
      <c r="AU2530" s="226" t="s">
        <v>87</v>
      </c>
      <c r="AV2530" s="15" t="s">
        <v>155</v>
      </c>
      <c r="AW2530" s="15" t="s">
        <v>37</v>
      </c>
      <c r="AX2530" s="15" t="s">
        <v>77</v>
      </c>
      <c r="AY2530" s="226" t="s">
        <v>144</v>
      </c>
    </row>
    <row r="2531" spans="2:51" s="13" customFormat="1" ht="11.25">
      <c r="B2531" s="194"/>
      <c r="C2531" s="195"/>
      <c r="D2531" s="196" t="s">
        <v>159</v>
      </c>
      <c r="E2531" s="197" t="s">
        <v>19</v>
      </c>
      <c r="F2531" s="198" t="s">
        <v>229</v>
      </c>
      <c r="G2531" s="195"/>
      <c r="H2531" s="197" t="s">
        <v>19</v>
      </c>
      <c r="I2531" s="199"/>
      <c r="J2531" s="195"/>
      <c r="K2531" s="195"/>
      <c r="L2531" s="200"/>
      <c r="M2531" s="201"/>
      <c r="N2531" s="202"/>
      <c r="O2531" s="202"/>
      <c r="P2531" s="202"/>
      <c r="Q2531" s="202"/>
      <c r="R2531" s="202"/>
      <c r="S2531" s="202"/>
      <c r="T2531" s="203"/>
      <c r="AT2531" s="204" t="s">
        <v>159</v>
      </c>
      <c r="AU2531" s="204" t="s">
        <v>87</v>
      </c>
      <c r="AV2531" s="13" t="s">
        <v>85</v>
      </c>
      <c r="AW2531" s="13" t="s">
        <v>37</v>
      </c>
      <c r="AX2531" s="13" t="s">
        <v>77</v>
      </c>
      <c r="AY2531" s="204" t="s">
        <v>144</v>
      </c>
    </row>
    <row r="2532" spans="2:51" s="14" customFormat="1" ht="11.25">
      <c r="B2532" s="205"/>
      <c r="C2532" s="206"/>
      <c r="D2532" s="196" t="s">
        <v>159</v>
      </c>
      <c r="E2532" s="207" t="s">
        <v>19</v>
      </c>
      <c r="F2532" s="208" t="s">
        <v>370</v>
      </c>
      <c r="G2532" s="206"/>
      <c r="H2532" s="209">
        <v>17.59</v>
      </c>
      <c r="I2532" s="210"/>
      <c r="J2532" s="206"/>
      <c r="K2532" s="206"/>
      <c r="L2532" s="211"/>
      <c r="M2532" s="212"/>
      <c r="N2532" s="213"/>
      <c r="O2532" s="213"/>
      <c r="P2532" s="213"/>
      <c r="Q2532" s="213"/>
      <c r="R2532" s="213"/>
      <c r="S2532" s="213"/>
      <c r="T2532" s="214"/>
      <c r="AT2532" s="215" t="s">
        <v>159</v>
      </c>
      <c r="AU2532" s="215" t="s">
        <v>87</v>
      </c>
      <c r="AV2532" s="14" t="s">
        <v>87</v>
      </c>
      <c r="AW2532" s="14" t="s">
        <v>37</v>
      </c>
      <c r="AX2532" s="14" t="s">
        <v>77</v>
      </c>
      <c r="AY2532" s="215" t="s">
        <v>144</v>
      </c>
    </row>
    <row r="2533" spans="2:51" s="14" customFormat="1" ht="11.25">
      <c r="B2533" s="205"/>
      <c r="C2533" s="206"/>
      <c r="D2533" s="196" t="s">
        <v>159</v>
      </c>
      <c r="E2533" s="207" t="s">
        <v>19</v>
      </c>
      <c r="F2533" s="208" t="s">
        <v>371</v>
      </c>
      <c r="G2533" s="206"/>
      <c r="H2533" s="209">
        <v>10.48</v>
      </c>
      <c r="I2533" s="210"/>
      <c r="J2533" s="206"/>
      <c r="K2533" s="206"/>
      <c r="L2533" s="211"/>
      <c r="M2533" s="212"/>
      <c r="N2533" s="213"/>
      <c r="O2533" s="213"/>
      <c r="P2533" s="213"/>
      <c r="Q2533" s="213"/>
      <c r="R2533" s="213"/>
      <c r="S2533" s="213"/>
      <c r="T2533" s="214"/>
      <c r="AT2533" s="215" t="s">
        <v>159</v>
      </c>
      <c r="AU2533" s="215" t="s">
        <v>87</v>
      </c>
      <c r="AV2533" s="14" t="s">
        <v>87</v>
      </c>
      <c r="AW2533" s="14" t="s">
        <v>37</v>
      </c>
      <c r="AX2533" s="14" t="s">
        <v>77</v>
      </c>
      <c r="AY2533" s="215" t="s">
        <v>144</v>
      </c>
    </row>
    <row r="2534" spans="2:51" s="14" customFormat="1" ht="11.25">
      <c r="B2534" s="205"/>
      <c r="C2534" s="206"/>
      <c r="D2534" s="196" t="s">
        <v>159</v>
      </c>
      <c r="E2534" s="207" t="s">
        <v>19</v>
      </c>
      <c r="F2534" s="208" t="s">
        <v>372</v>
      </c>
      <c r="G2534" s="206"/>
      <c r="H2534" s="209">
        <v>16.11</v>
      </c>
      <c r="I2534" s="210"/>
      <c r="J2534" s="206"/>
      <c r="K2534" s="206"/>
      <c r="L2534" s="211"/>
      <c r="M2534" s="212"/>
      <c r="N2534" s="213"/>
      <c r="O2534" s="213"/>
      <c r="P2534" s="213"/>
      <c r="Q2534" s="213"/>
      <c r="R2534" s="213"/>
      <c r="S2534" s="213"/>
      <c r="T2534" s="214"/>
      <c r="AT2534" s="215" t="s">
        <v>159</v>
      </c>
      <c r="AU2534" s="215" t="s">
        <v>87</v>
      </c>
      <c r="AV2534" s="14" t="s">
        <v>87</v>
      </c>
      <c r="AW2534" s="14" t="s">
        <v>37</v>
      </c>
      <c r="AX2534" s="14" t="s">
        <v>77</v>
      </c>
      <c r="AY2534" s="215" t="s">
        <v>144</v>
      </c>
    </row>
    <row r="2535" spans="2:51" s="14" customFormat="1" ht="11.25">
      <c r="B2535" s="205"/>
      <c r="C2535" s="206"/>
      <c r="D2535" s="196" t="s">
        <v>159</v>
      </c>
      <c r="E2535" s="207" t="s">
        <v>19</v>
      </c>
      <c r="F2535" s="208" t="s">
        <v>373</v>
      </c>
      <c r="G2535" s="206"/>
      <c r="H2535" s="209">
        <v>15.17</v>
      </c>
      <c r="I2535" s="210"/>
      <c r="J2535" s="206"/>
      <c r="K2535" s="206"/>
      <c r="L2535" s="211"/>
      <c r="M2535" s="212"/>
      <c r="N2535" s="213"/>
      <c r="O2535" s="213"/>
      <c r="P2535" s="213"/>
      <c r="Q2535" s="213"/>
      <c r="R2535" s="213"/>
      <c r="S2535" s="213"/>
      <c r="T2535" s="214"/>
      <c r="AT2535" s="215" t="s">
        <v>159</v>
      </c>
      <c r="AU2535" s="215" t="s">
        <v>87</v>
      </c>
      <c r="AV2535" s="14" t="s">
        <v>87</v>
      </c>
      <c r="AW2535" s="14" t="s">
        <v>37</v>
      </c>
      <c r="AX2535" s="14" t="s">
        <v>77</v>
      </c>
      <c r="AY2535" s="215" t="s">
        <v>144</v>
      </c>
    </row>
    <row r="2536" spans="2:51" s="14" customFormat="1" ht="11.25">
      <c r="B2536" s="205"/>
      <c r="C2536" s="206"/>
      <c r="D2536" s="196" t="s">
        <v>159</v>
      </c>
      <c r="E2536" s="207" t="s">
        <v>19</v>
      </c>
      <c r="F2536" s="208" t="s">
        <v>374</v>
      </c>
      <c r="G2536" s="206"/>
      <c r="H2536" s="209">
        <v>15.96</v>
      </c>
      <c r="I2536" s="210"/>
      <c r="J2536" s="206"/>
      <c r="K2536" s="206"/>
      <c r="L2536" s="211"/>
      <c r="M2536" s="212"/>
      <c r="N2536" s="213"/>
      <c r="O2536" s="213"/>
      <c r="P2536" s="213"/>
      <c r="Q2536" s="213"/>
      <c r="R2536" s="213"/>
      <c r="S2536" s="213"/>
      <c r="T2536" s="214"/>
      <c r="AT2536" s="215" t="s">
        <v>159</v>
      </c>
      <c r="AU2536" s="215" t="s">
        <v>87</v>
      </c>
      <c r="AV2536" s="14" t="s">
        <v>87</v>
      </c>
      <c r="AW2536" s="14" t="s">
        <v>37</v>
      </c>
      <c r="AX2536" s="14" t="s">
        <v>77</v>
      </c>
      <c r="AY2536" s="215" t="s">
        <v>144</v>
      </c>
    </row>
    <row r="2537" spans="2:51" s="14" customFormat="1" ht="11.25">
      <c r="B2537" s="205"/>
      <c r="C2537" s="206"/>
      <c r="D2537" s="196" t="s">
        <v>159</v>
      </c>
      <c r="E2537" s="207" t="s">
        <v>19</v>
      </c>
      <c r="F2537" s="208" t="s">
        <v>375</v>
      </c>
      <c r="G2537" s="206"/>
      <c r="H2537" s="209">
        <v>17.87</v>
      </c>
      <c r="I2537" s="210"/>
      <c r="J2537" s="206"/>
      <c r="K2537" s="206"/>
      <c r="L2537" s="211"/>
      <c r="M2537" s="212"/>
      <c r="N2537" s="213"/>
      <c r="O2537" s="213"/>
      <c r="P2537" s="213"/>
      <c r="Q2537" s="213"/>
      <c r="R2537" s="213"/>
      <c r="S2537" s="213"/>
      <c r="T2537" s="214"/>
      <c r="AT2537" s="215" t="s">
        <v>159</v>
      </c>
      <c r="AU2537" s="215" t="s">
        <v>87</v>
      </c>
      <c r="AV2537" s="14" t="s">
        <v>87</v>
      </c>
      <c r="AW2537" s="14" t="s">
        <v>37</v>
      </c>
      <c r="AX2537" s="14" t="s">
        <v>77</v>
      </c>
      <c r="AY2537" s="215" t="s">
        <v>144</v>
      </c>
    </row>
    <row r="2538" spans="2:51" s="14" customFormat="1" ht="11.25">
      <c r="B2538" s="205"/>
      <c r="C2538" s="206"/>
      <c r="D2538" s="196" t="s">
        <v>159</v>
      </c>
      <c r="E2538" s="207" t="s">
        <v>19</v>
      </c>
      <c r="F2538" s="208" t="s">
        <v>376</v>
      </c>
      <c r="G2538" s="206"/>
      <c r="H2538" s="209">
        <v>17.89</v>
      </c>
      <c r="I2538" s="210"/>
      <c r="J2538" s="206"/>
      <c r="K2538" s="206"/>
      <c r="L2538" s="211"/>
      <c r="M2538" s="212"/>
      <c r="N2538" s="213"/>
      <c r="O2538" s="213"/>
      <c r="P2538" s="213"/>
      <c r="Q2538" s="213"/>
      <c r="R2538" s="213"/>
      <c r="S2538" s="213"/>
      <c r="T2538" s="214"/>
      <c r="AT2538" s="215" t="s">
        <v>159</v>
      </c>
      <c r="AU2538" s="215" t="s">
        <v>87</v>
      </c>
      <c r="AV2538" s="14" t="s">
        <v>87</v>
      </c>
      <c r="AW2538" s="14" t="s">
        <v>37</v>
      </c>
      <c r="AX2538" s="14" t="s">
        <v>77</v>
      </c>
      <c r="AY2538" s="215" t="s">
        <v>144</v>
      </c>
    </row>
    <row r="2539" spans="2:51" s="14" customFormat="1" ht="11.25">
      <c r="B2539" s="205"/>
      <c r="C2539" s="206"/>
      <c r="D2539" s="196" t="s">
        <v>159</v>
      </c>
      <c r="E2539" s="207" t="s">
        <v>19</v>
      </c>
      <c r="F2539" s="208" t="s">
        <v>377</v>
      </c>
      <c r="G2539" s="206"/>
      <c r="H2539" s="209">
        <v>15.96</v>
      </c>
      <c r="I2539" s="210"/>
      <c r="J2539" s="206"/>
      <c r="K2539" s="206"/>
      <c r="L2539" s="211"/>
      <c r="M2539" s="212"/>
      <c r="N2539" s="213"/>
      <c r="O2539" s="213"/>
      <c r="P2539" s="213"/>
      <c r="Q2539" s="213"/>
      <c r="R2539" s="213"/>
      <c r="S2539" s="213"/>
      <c r="T2539" s="214"/>
      <c r="AT2539" s="215" t="s">
        <v>159</v>
      </c>
      <c r="AU2539" s="215" t="s">
        <v>87</v>
      </c>
      <c r="AV2539" s="14" t="s">
        <v>87</v>
      </c>
      <c r="AW2539" s="14" t="s">
        <v>37</v>
      </c>
      <c r="AX2539" s="14" t="s">
        <v>77</v>
      </c>
      <c r="AY2539" s="215" t="s">
        <v>144</v>
      </c>
    </row>
    <row r="2540" spans="2:51" s="14" customFormat="1" ht="11.25">
      <c r="B2540" s="205"/>
      <c r="C2540" s="206"/>
      <c r="D2540" s="196" t="s">
        <v>159</v>
      </c>
      <c r="E2540" s="207" t="s">
        <v>19</v>
      </c>
      <c r="F2540" s="208" t="s">
        <v>378</v>
      </c>
      <c r="G2540" s="206"/>
      <c r="H2540" s="209">
        <v>15.22</v>
      </c>
      <c r="I2540" s="210"/>
      <c r="J2540" s="206"/>
      <c r="K2540" s="206"/>
      <c r="L2540" s="211"/>
      <c r="M2540" s="212"/>
      <c r="N2540" s="213"/>
      <c r="O2540" s="213"/>
      <c r="P2540" s="213"/>
      <c r="Q2540" s="213"/>
      <c r="R2540" s="213"/>
      <c r="S2540" s="213"/>
      <c r="T2540" s="214"/>
      <c r="AT2540" s="215" t="s">
        <v>159</v>
      </c>
      <c r="AU2540" s="215" t="s">
        <v>87</v>
      </c>
      <c r="AV2540" s="14" t="s">
        <v>87</v>
      </c>
      <c r="AW2540" s="14" t="s">
        <v>37</v>
      </c>
      <c r="AX2540" s="14" t="s">
        <v>77</v>
      </c>
      <c r="AY2540" s="215" t="s">
        <v>144</v>
      </c>
    </row>
    <row r="2541" spans="2:51" s="14" customFormat="1" ht="11.25">
      <c r="B2541" s="205"/>
      <c r="C2541" s="206"/>
      <c r="D2541" s="196" t="s">
        <v>159</v>
      </c>
      <c r="E2541" s="207" t="s">
        <v>19</v>
      </c>
      <c r="F2541" s="208" t="s">
        <v>379</v>
      </c>
      <c r="G2541" s="206"/>
      <c r="H2541" s="209">
        <v>16.7</v>
      </c>
      <c r="I2541" s="210"/>
      <c r="J2541" s="206"/>
      <c r="K2541" s="206"/>
      <c r="L2541" s="211"/>
      <c r="M2541" s="212"/>
      <c r="N2541" s="213"/>
      <c r="O2541" s="213"/>
      <c r="P2541" s="213"/>
      <c r="Q2541" s="213"/>
      <c r="R2541" s="213"/>
      <c r="S2541" s="213"/>
      <c r="T2541" s="214"/>
      <c r="AT2541" s="215" t="s">
        <v>159</v>
      </c>
      <c r="AU2541" s="215" t="s">
        <v>87</v>
      </c>
      <c r="AV2541" s="14" t="s">
        <v>87</v>
      </c>
      <c r="AW2541" s="14" t="s">
        <v>37</v>
      </c>
      <c r="AX2541" s="14" t="s">
        <v>77</v>
      </c>
      <c r="AY2541" s="215" t="s">
        <v>144</v>
      </c>
    </row>
    <row r="2542" spans="2:51" s="14" customFormat="1" ht="11.25">
      <c r="B2542" s="205"/>
      <c r="C2542" s="206"/>
      <c r="D2542" s="196" t="s">
        <v>159</v>
      </c>
      <c r="E2542" s="207" t="s">
        <v>19</v>
      </c>
      <c r="F2542" s="208" t="s">
        <v>380</v>
      </c>
      <c r="G2542" s="206"/>
      <c r="H2542" s="209">
        <v>13.76</v>
      </c>
      <c r="I2542" s="210"/>
      <c r="J2542" s="206"/>
      <c r="K2542" s="206"/>
      <c r="L2542" s="211"/>
      <c r="M2542" s="212"/>
      <c r="N2542" s="213"/>
      <c r="O2542" s="213"/>
      <c r="P2542" s="213"/>
      <c r="Q2542" s="213"/>
      <c r="R2542" s="213"/>
      <c r="S2542" s="213"/>
      <c r="T2542" s="214"/>
      <c r="AT2542" s="215" t="s">
        <v>159</v>
      </c>
      <c r="AU2542" s="215" t="s">
        <v>87</v>
      </c>
      <c r="AV2542" s="14" t="s">
        <v>87</v>
      </c>
      <c r="AW2542" s="14" t="s">
        <v>37</v>
      </c>
      <c r="AX2542" s="14" t="s">
        <v>77</v>
      </c>
      <c r="AY2542" s="215" t="s">
        <v>144</v>
      </c>
    </row>
    <row r="2543" spans="2:51" s="15" customFormat="1" ht="11.25">
      <c r="B2543" s="216"/>
      <c r="C2543" s="217"/>
      <c r="D2543" s="196" t="s">
        <v>159</v>
      </c>
      <c r="E2543" s="218" t="s">
        <v>19</v>
      </c>
      <c r="F2543" s="219" t="s">
        <v>165</v>
      </c>
      <c r="G2543" s="217"/>
      <c r="H2543" s="220">
        <v>172.70999999999998</v>
      </c>
      <c r="I2543" s="221"/>
      <c r="J2543" s="217"/>
      <c r="K2543" s="217"/>
      <c r="L2543" s="222"/>
      <c r="M2543" s="223"/>
      <c r="N2543" s="224"/>
      <c r="O2543" s="224"/>
      <c r="P2543" s="224"/>
      <c r="Q2543" s="224"/>
      <c r="R2543" s="224"/>
      <c r="S2543" s="224"/>
      <c r="T2543" s="225"/>
      <c r="AT2543" s="226" t="s">
        <v>159</v>
      </c>
      <c r="AU2543" s="226" t="s">
        <v>87</v>
      </c>
      <c r="AV2543" s="15" t="s">
        <v>155</v>
      </c>
      <c r="AW2543" s="15" t="s">
        <v>37</v>
      </c>
      <c r="AX2543" s="15" t="s">
        <v>77</v>
      </c>
      <c r="AY2543" s="226" t="s">
        <v>144</v>
      </c>
    </row>
    <row r="2544" spans="2:51" s="13" customFormat="1" ht="11.25">
      <c r="B2544" s="194"/>
      <c r="C2544" s="195"/>
      <c r="D2544" s="196" t="s">
        <v>159</v>
      </c>
      <c r="E2544" s="197" t="s">
        <v>19</v>
      </c>
      <c r="F2544" s="198" t="s">
        <v>252</v>
      </c>
      <c r="G2544" s="195"/>
      <c r="H2544" s="197" t="s">
        <v>19</v>
      </c>
      <c r="I2544" s="199"/>
      <c r="J2544" s="195"/>
      <c r="K2544" s="195"/>
      <c r="L2544" s="200"/>
      <c r="M2544" s="201"/>
      <c r="N2544" s="202"/>
      <c r="O2544" s="202"/>
      <c r="P2544" s="202"/>
      <c r="Q2544" s="202"/>
      <c r="R2544" s="202"/>
      <c r="S2544" s="202"/>
      <c r="T2544" s="203"/>
      <c r="AT2544" s="204" t="s">
        <v>159</v>
      </c>
      <c r="AU2544" s="204" t="s">
        <v>87</v>
      </c>
      <c r="AV2544" s="13" t="s">
        <v>85</v>
      </c>
      <c r="AW2544" s="13" t="s">
        <v>37</v>
      </c>
      <c r="AX2544" s="13" t="s">
        <v>77</v>
      </c>
      <c r="AY2544" s="204" t="s">
        <v>144</v>
      </c>
    </row>
    <row r="2545" spans="1:65" s="14" customFormat="1" ht="11.25">
      <c r="B2545" s="205"/>
      <c r="C2545" s="206"/>
      <c r="D2545" s="196" t="s">
        <v>159</v>
      </c>
      <c r="E2545" s="207" t="s">
        <v>19</v>
      </c>
      <c r="F2545" s="208" t="s">
        <v>381</v>
      </c>
      <c r="G2545" s="206"/>
      <c r="H2545" s="209">
        <v>17.59</v>
      </c>
      <c r="I2545" s="210"/>
      <c r="J2545" s="206"/>
      <c r="K2545" s="206"/>
      <c r="L2545" s="211"/>
      <c r="M2545" s="212"/>
      <c r="N2545" s="213"/>
      <c r="O2545" s="213"/>
      <c r="P2545" s="213"/>
      <c r="Q2545" s="213"/>
      <c r="R2545" s="213"/>
      <c r="S2545" s="213"/>
      <c r="T2545" s="214"/>
      <c r="AT2545" s="215" t="s">
        <v>159</v>
      </c>
      <c r="AU2545" s="215" t="s">
        <v>87</v>
      </c>
      <c r="AV2545" s="14" t="s">
        <v>87</v>
      </c>
      <c r="AW2545" s="14" t="s">
        <v>37</v>
      </c>
      <c r="AX2545" s="14" t="s">
        <v>77</v>
      </c>
      <c r="AY2545" s="215" t="s">
        <v>144</v>
      </c>
    </row>
    <row r="2546" spans="1:65" s="14" customFormat="1" ht="11.25">
      <c r="B2546" s="205"/>
      <c r="C2546" s="206"/>
      <c r="D2546" s="196" t="s">
        <v>159</v>
      </c>
      <c r="E2546" s="207" t="s">
        <v>19</v>
      </c>
      <c r="F2546" s="208" t="s">
        <v>382</v>
      </c>
      <c r="G2546" s="206"/>
      <c r="H2546" s="209">
        <v>10.48</v>
      </c>
      <c r="I2546" s="210"/>
      <c r="J2546" s="206"/>
      <c r="K2546" s="206"/>
      <c r="L2546" s="211"/>
      <c r="M2546" s="212"/>
      <c r="N2546" s="213"/>
      <c r="O2546" s="213"/>
      <c r="P2546" s="213"/>
      <c r="Q2546" s="213"/>
      <c r="R2546" s="213"/>
      <c r="S2546" s="213"/>
      <c r="T2546" s="214"/>
      <c r="AT2546" s="215" t="s">
        <v>159</v>
      </c>
      <c r="AU2546" s="215" t="s">
        <v>87</v>
      </c>
      <c r="AV2546" s="14" t="s">
        <v>87</v>
      </c>
      <c r="AW2546" s="14" t="s">
        <v>37</v>
      </c>
      <c r="AX2546" s="14" t="s">
        <v>77</v>
      </c>
      <c r="AY2546" s="215" t="s">
        <v>144</v>
      </c>
    </row>
    <row r="2547" spans="1:65" s="14" customFormat="1" ht="11.25">
      <c r="B2547" s="205"/>
      <c r="C2547" s="206"/>
      <c r="D2547" s="196" t="s">
        <v>159</v>
      </c>
      <c r="E2547" s="207" t="s">
        <v>19</v>
      </c>
      <c r="F2547" s="208" t="s">
        <v>383</v>
      </c>
      <c r="G2547" s="206"/>
      <c r="H2547" s="209">
        <v>16.11</v>
      </c>
      <c r="I2547" s="210"/>
      <c r="J2547" s="206"/>
      <c r="K2547" s="206"/>
      <c r="L2547" s="211"/>
      <c r="M2547" s="212"/>
      <c r="N2547" s="213"/>
      <c r="O2547" s="213"/>
      <c r="P2547" s="213"/>
      <c r="Q2547" s="213"/>
      <c r="R2547" s="213"/>
      <c r="S2547" s="213"/>
      <c r="T2547" s="214"/>
      <c r="AT2547" s="215" t="s">
        <v>159</v>
      </c>
      <c r="AU2547" s="215" t="s">
        <v>87</v>
      </c>
      <c r="AV2547" s="14" t="s">
        <v>87</v>
      </c>
      <c r="AW2547" s="14" t="s">
        <v>37</v>
      </c>
      <c r="AX2547" s="14" t="s">
        <v>77</v>
      </c>
      <c r="AY2547" s="215" t="s">
        <v>144</v>
      </c>
    </row>
    <row r="2548" spans="1:65" s="14" customFormat="1" ht="11.25">
      <c r="B2548" s="205"/>
      <c r="C2548" s="206"/>
      <c r="D2548" s="196" t="s">
        <v>159</v>
      </c>
      <c r="E2548" s="207" t="s">
        <v>19</v>
      </c>
      <c r="F2548" s="208" t="s">
        <v>384</v>
      </c>
      <c r="G2548" s="206"/>
      <c r="H2548" s="209">
        <v>15.17</v>
      </c>
      <c r="I2548" s="210"/>
      <c r="J2548" s="206"/>
      <c r="K2548" s="206"/>
      <c r="L2548" s="211"/>
      <c r="M2548" s="212"/>
      <c r="N2548" s="213"/>
      <c r="O2548" s="213"/>
      <c r="P2548" s="213"/>
      <c r="Q2548" s="213"/>
      <c r="R2548" s="213"/>
      <c r="S2548" s="213"/>
      <c r="T2548" s="214"/>
      <c r="AT2548" s="215" t="s">
        <v>159</v>
      </c>
      <c r="AU2548" s="215" t="s">
        <v>87</v>
      </c>
      <c r="AV2548" s="14" t="s">
        <v>87</v>
      </c>
      <c r="AW2548" s="14" t="s">
        <v>37</v>
      </c>
      <c r="AX2548" s="14" t="s">
        <v>77</v>
      </c>
      <c r="AY2548" s="215" t="s">
        <v>144</v>
      </c>
    </row>
    <row r="2549" spans="1:65" s="14" customFormat="1" ht="11.25">
      <c r="B2549" s="205"/>
      <c r="C2549" s="206"/>
      <c r="D2549" s="196" t="s">
        <v>159</v>
      </c>
      <c r="E2549" s="207" t="s">
        <v>19</v>
      </c>
      <c r="F2549" s="208" t="s">
        <v>385</v>
      </c>
      <c r="G2549" s="206"/>
      <c r="H2549" s="209">
        <v>15.96</v>
      </c>
      <c r="I2549" s="210"/>
      <c r="J2549" s="206"/>
      <c r="K2549" s="206"/>
      <c r="L2549" s="211"/>
      <c r="M2549" s="212"/>
      <c r="N2549" s="213"/>
      <c r="O2549" s="213"/>
      <c r="P2549" s="213"/>
      <c r="Q2549" s="213"/>
      <c r="R2549" s="213"/>
      <c r="S2549" s="213"/>
      <c r="T2549" s="214"/>
      <c r="AT2549" s="215" t="s">
        <v>159</v>
      </c>
      <c r="AU2549" s="215" t="s">
        <v>87</v>
      </c>
      <c r="AV2549" s="14" t="s">
        <v>87</v>
      </c>
      <c r="AW2549" s="14" t="s">
        <v>37</v>
      </c>
      <c r="AX2549" s="14" t="s">
        <v>77</v>
      </c>
      <c r="AY2549" s="215" t="s">
        <v>144</v>
      </c>
    </row>
    <row r="2550" spans="1:65" s="14" customFormat="1" ht="11.25">
      <c r="B2550" s="205"/>
      <c r="C2550" s="206"/>
      <c r="D2550" s="196" t="s">
        <v>159</v>
      </c>
      <c r="E2550" s="207" t="s">
        <v>19</v>
      </c>
      <c r="F2550" s="208" t="s">
        <v>386</v>
      </c>
      <c r="G2550" s="206"/>
      <c r="H2550" s="209">
        <v>17.87</v>
      </c>
      <c r="I2550" s="210"/>
      <c r="J2550" s="206"/>
      <c r="K2550" s="206"/>
      <c r="L2550" s="211"/>
      <c r="M2550" s="212"/>
      <c r="N2550" s="213"/>
      <c r="O2550" s="213"/>
      <c r="P2550" s="213"/>
      <c r="Q2550" s="213"/>
      <c r="R2550" s="213"/>
      <c r="S2550" s="213"/>
      <c r="T2550" s="214"/>
      <c r="AT2550" s="215" t="s">
        <v>159</v>
      </c>
      <c r="AU2550" s="215" t="s">
        <v>87</v>
      </c>
      <c r="AV2550" s="14" t="s">
        <v>87</v>
      </c>
      <c r="AW2550" s="14" t="s">
        <v>37</v>
      </c>
      <c r="AX2550" s="14" t="s">
        <v>77</v>
      </c>
      <c r="AY2550" s="215" t="s">
        <v>144</v>
      </c>
    </row>
    <row r="2551" spans="1:65" s="14" customFormat="1" ht="11.25">
      <c r="B2551" s="205"/>
      <c r="C2551" s="206"/>
      <c r="D2551" s="196" t="s">
        <v>159</v>
      </c>
      <c r="E2551" s="207" t="s">
        <v>19</v>
      </c>
      <c r="F2551" s="208" t="s">
        <v>387</v>
      </c>
      <c r="G2551" s="206"/>
      <c r="H2551" s="209">
        <v>17.89</v>
      </c>
      <c r="I2551" s="210"/>
      <c r="J2551" s="206"/>
      <c r="K2551" s="206"/>
      <c r="L2551" s="211"/>
      <c r="M2551" s="212"/>
      <c r="N2551" s="213"/>
      <c r="O2551" s="213"/>
      <c r="P2551" s="213"/>
      <c r="Q2551" s="213"/>
      <c r="R2551" s="213"/>
      <c r="S2551" s="213"/>
      <c r="T2551" s="214"/>
      <c r="AT2551" s="215" t="s">
        <v>159</v>
      </c>
      <c r="AU2551" s="215" t="s">
        <v>87</v>
      </c>
      <c r="AV2551" s="14" t="s">
        <v>87</v>
      </c>
      <c r="AW2551" s="14" t="s">
        <v>37</v>
      </c>
      <c r="AX2551" s="14" t="s">
        <v>77</v>
      </c>
      <c r="AY2551" s="215" t="s">
        <v>144</v>
      </c>
    </row>
    <row r="2552" spans="1:65" s="14" customFormat="1" ht="11.25">
      <c r="B2552" s="205"/>
      <c r="C2552" s="206"/>
      <c r="D2552" s="196" t="s">
        <v>159</v>
      </c>
      <c r="E2552" s="207" t="s">
        <v>19</v>
      </c>
      <c r="F2552" s="208" t="s">
        <v>388</v>
      </c>
      <c r="G2552" s="206"/>
      <c r="H2552" s="209">
        <v>15.96</v>
      </c>
      <c r="I2552" s="210"/>
      <c r="J2552" s="206"/>
      <c r="K2552" s="206"/>
      <c r="L2552" s="211"/>
      <c r="M2552" s="212"/>
      <c r="N2552" s="213"/>
      <c r="O2552" s="213"/>
      <c r="P2552" s="213"/>
      <c r="Q2552" s="213"/>
      <c r="R2552" s="213"/>
      <c r="S2552" s="213"/>
      <c r="T2552" s="214"/>
      <c r="AT2552" s="215" t="s">
        <v>159</v>
      </c>
      <c r="AU2552" s="215" t="s">
        <v>87</v>
      </c>
      <c r="AV2552" s="14" t="s">
        <v>87</v>
      </c>
      <c r="AW2552" s="14" t="s">
        <v>37</v>
      </c>
      <c r="AX2552" s="14" t="s">
        <v>77</v>
      </c>
      <c r="AY2552" s="215" t="s">
        <v>144</v>
      </c>
    </row>
    <row r="2553" spans="1:65" s="14" customFormat="1" ht="11.25">
      <c r="B2553" s="205"/>
      <c r="C2553" s="206"/>
      <c r="D2553" s="196" t="s">
        <v>159</v>
      </c>
      <c r="E2553" s="207" t="s">
        <v>19</v>
      </c>
      <c r="F2553" s="208" t="s">
        <v>389</v>
      </c>
      <c r="G2553" s="206"/>
      <c r="H2553" s="209">
        <v>15.22</v>
      </c>
      <c r="I2553" s="210"/>
      <c r="J2553" s="206"/>
      <c r="K2553" s="206"/>
      <c r="L2553" s="211"/>
      <c r="M2553" s="212"/>
      <c r="N2553" s="213"/>
      <c r="O2553" s="213"/>
      <c r="P2553" s="213"/>
      <c r="Q2553" s="213"/>
      <c r="R2553" s="213"/>
      <c r="S2553" s="213"/>
      <c r="T2553" s="214"/>
      <c r="AT2553" s="215" t="s">
        <v>159</v>
      </c>
      <c r="AU2553" s="215" t="s">
        <v>87</v>
      </c>
      <c r="AV2553" s="14" t="s">
        <v>87</v>
      </c>
      <c r="AW2553" s="14" t="s">
        <v>37</v>
      </c>
      <c r="AX2553" s="14" t="s">
        <v>77</v>
      </c>
      <c r="AY2553" s="215" t="s">
        <v>144</v>
      </c>
    </row>
    <row r="2554" spans="1:65" s="14" customFormat="1" ht="11.25">
      <c r="B2554" s="205"/>
      <c r="C2554" s="206"/>
      <c r="D2554" s="196" t="s">
        <v>159</v>
      </c>
      <c r="E2554" s="207" t="s">
        <v>19</v>
      </c>
      <c r="F2554" s="208" t="s">
        <v>390</v>
      </c>
      <c r="G2554" s="206"/>
      <c r="H2554" s="209">
        <v>16.7</v>
      </c>
      <c r="I2554" s="210"/>
      <c r="J2554" s="206"/>
      <c r="K2554" s="206"/>
      <c r="L2554" s="211"/>
      <c r="M2554" s="212"/>
      <c r="N2554" s="213"/>
      <c r="O2554" s="213"/>
      <c r="P2554" s="213"/>
      <c r="Q2554" s="213"/>
      <c r="R2554" s="213"/>
      <c r="S2554" s="213"/>
      <c r="T2554" s="214"/>
      <c r="AT2554" s="215" t="s">
        <v>159</v>
      </c>
      <c r="AU2554" s="215" t="s">
        <v>87</v>
      </c>
      <c r="AV2554" s="14" t="s">
        <v>87</v>
      </c>
      <c r="AW2554" s="14" t="s">
        <v>37</v>
      </c>
      <c r="AX2554" s="14" t="s">
        <v>77</v>
      </c>
      <c r="AY2554" s="215" t="s">
        <v>144</v>
      </c>
    </row>
    <row r="2555" spans="1:65" s="14" customFormat="1" ht="11.25">
      <c r="B2555" s="205"/>
      <c r="C2555" s="206"/>
      <c r="D2555" s="196" t="s">
        <v>159</v>
      </c>
      <c r="E2555" s="207" t="s">
        <v>19</v>
      </c>
      <c r="F2555" s="208" t="s">
        <v>391</v>
      </c>
      <c r="G2555" s="206"/>
      <c r="H2555" s="209">
        <v>13.76</v>
      </c>
      <c r="I2555" s="210"/>
      <c r="J2555" s="206"/>
      <c r="K2555" s="206"/>
      <c r="L2555" s="211"/>
      <c r="M2555" s="212"/>
      <c r="N2555" s="213"/>
      <c r="O2555" s="213"/>
      <c r="P2555" s="213"/>
      <c r="Q2555" s="213"/>
      <c r="R2555" s="213"/>
      <c r="S2555" s="213"/>
      <c r="T2555" s="214"/>
      <c r="AT2555" s="215" t="s">
        <v>159</v>
      </c>
      <c r="AU2555" s="215" t="s">
        <v>87</v>
      </c>
      <c r="AV2555" s="14" t="s">
        <v>87</v>
      </c>
      <c r="AW2555" s="14" t="s">
        <v>37</v>
      </c>
      <c r="AX2555" s="14" t="s">
        <v>77</v>
      </c>
      <c r="AY2555" s="215" t="s">
        <v>144</v>
      </c>
    </row>
    <row r="2556" spans="1:65" s="15" customFormat="1" ht="11.25">
      <c r="B2556" s="216"/>
      <c r="C2556" s="217"/>
      <c r="D2556" s="196" t="s">
        <v>159</v>
      </c>
      <c r="E2556" s="218" t="s">
        <v>19</v>
      </c>
      <c r="F2556" s="219" t="s">
        <v>165</v>
      </c>
      <c r="G2556" s="217"/>
      <c r="H2556" s="220">
        <v>172.70999999999998</v>
      </c>
      <c r="I2556" s="221"/>
      <c r="J2556" s="217"/>
      <c r="K2556" s="217"/>
      <c r="L2556" s="222"/>
      <c r="M2556" s="223"/>
      <c r="N2556" s="224"/>
      <c r="O2556" s="224"/>
      <c r="P2556" s="224"/>
      <c r="Q2556" s="224"/>
      <c r="R2556" s="224"/>
      <c r="S2556" s="224"/>
      <c r="T2556" s="225"/>
      <c r="AT2556" s="226" t="s">
        <v>159</v>
      </c>
      <c r="AU2556" s="226" t="s">
        <v>87</v>
      </c>
      <c r="AV2556" s="15" t="s">
        <v>155</v>
      </c>
      <c r="AW2556" s="15" t="s">
        <v>37</v>
      </c>
      <c r="AX2556" s="15" t="s">
        <v>77</v>
      </c>
      <c r="AY2556" s="226" t="s">
        <v>144</v>
      </c>
    </row>
    <row r="2557" spans="1:65" s="16" customFormat="1" ht="11.25">
      <c r="B2557" s="227"/>
      <c r="C2557" s="228"/>
      <c r="D2557" s="196" t="s">
        <v>159</v>
      </c>
      <c r="E2557" s="229" t="s">
        <v>19</v>
      </c>
      <c r="F2557" s="230" t="s">
        <v>275</v>
      </c>
      <c r="G2557" s="228"/>
      <c r="H2557" s="231">
        <v>843.62000000000023</v>
      </c>
      <c r="I2557" s="232"/>
      <c r="J2557" s="228"/>
      <c r="K2557" s="228"/>
      <c r="L2557" s="233"/>
      <c r="M2557" s="234"/>
      <c r="N2557" s="235"/>
      <c r="O2557" s="235"/>
      <c r="P2557" s="235"/>
      <c r="Q2557" s="235"/>
      <c r="R2557" s="235"/>
      <c r="S2557" s="235"/>
      <c r="T2557" s="236"/>
      <c r="AT2557" s="237" t="s">
        <v>159</v>
      </c>
      <c r="AU2557" s="237" t="s">
        <v>87</v>
      </c>
      <c r="AV2557" s="16" t="s">
        <v>154</v>
      </c>
      <c r="AW2557" s="16" t="s">
        <v>37</v>
      </c>
      <c r="AX2557" s="16" t="s">
        <v>85</v>
      </c>
      <c r="AY2557" s="237" t="s">
        <v>144</v>
      </c>
    </row>
    <row r="2558" spans="1:65" s="2" customFormat="1" ht="24.2" customHeight="1">
      <c r="A2558" s="37"/>
      <c r="B2558" s="38"/>
      <c r="C2558" s="176" t="s">
        <v>1290</v>
      </c>
      <c r="D2558" s="176" t="s">
        <v>149</v>
      </c>
      <c r="E2558" s="177" t="s">
        <v>1291</v>
      </c>
      <c r="F2558" s="178" t="s">
        <v>1292</v>
      </c>
      <c r="G2558" s="179" t="s">
        <v>152</v>
      </c>
      <c r="H2558" s="180">
        <v>843.62</v>
      </c>
      <c r="I2558" s="181"/>
      <c r="J2558" s="182">
        <f>ROUND(I2558*H2558,2)</f>
        <v>0</v>
      </c>
      <c r="K2558" s="178" t="s">
        <v>153</v>
      </c>
      <c r="L2558" s="42"/>
      <c r="M2558" s="183" t="s">
        <v>19</v>
      </c>
      <c r="N2558" s="184" t="s">
        <v>48</v>
      </c>
      <c r="O2558" s="67"/>
      <c r="P2558" s="185">
        <f>O2558*H2558</f>
        <v>0</v>
      </c>
      <c r="Q2558" s="185">
        <v>0</v>
      </c>
      <c r="R2558" s="185">
        <f>Q2558*H2558</f>
        <v>0</v>
      </c>
      <c r="S2558" s="185">
        <v>0</v>
      </c>
      <c r="T2558" s="186">
        <f>S2558*H2558</f>
        <v>0</v>
      </c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R2558" s="187" t="s">
        <v>556</v>
      </c>
      <c r="AT2558" s="187" t="s">
        <v>149</v>
      </c>
      <c r="AU2558" s="187" t="s">
        <v>87</v>
      </c>
      <c r="AY2558" s="20" t="s">
        <v>144</v>
      </c>
      <c r="BE2558" s="188">
        <f>IF(N2558="základní",J2558,0)</f>
        <v>0</v>
      </c>
      <c r="BF2558" s="188">
        <f>IF(N2558="snížená",J2558,0)</f>
        <v>0</v>
      </c>
      <c r="BG2558" s="188">
        <f>IF(N2558="zákl. přenesená",J2558,0)</f>
        <v>0</v>
      </c>
      <c r="BH2558" s="188">
        <f>IF(N2558="sníž. přenesená",J2558,0)</f>
        <v>0</v>
      </c>
      <c r="BI2558" s="188">
        <f>IF(N2558="nulová",J2558,0)</f>
        <v>0</v>
      </c>
      <c r="BJ2558" s="20" t="s">
        <v>85</v>
      </c>
      <c r="BK2558" s="188">
        <f>ROUND(I2558*H2558,2)</f>
        <v>0</v>
      </c>
      <c r="BL2558" s="20" t="s">
        <v>556</v>
      </c>
      <c r="BM2558" s="187" t="s">
        <v>1293</v>
      </c>
    </row>
    <row r="2559" spans="1:65" s="2" customFormat="1" ht="11.25">
      <c r="A2559" s="37"/>
      <c r="B2559" s="38"/>
      <c r="C2559" s="39"/>
      <c r="D2559" s="189" t="s">
        <v>157</v>
      </c>
      <c r="E2559" s="39"/>
      <c r="F2559" s="190" t="s">
        <v>1294</v>
      </c>
      <c r="G2559" s="39"/>
      <c r="H2559" s="39"/>
      <c r="I2559" s="191"/>
      <c r="J2559" s="39"/>
      <c r="K2559" s="39"/>
      <c r="L2559" s="42"/>
      <c r="M2559" s="192"/>
      <c r="N2559" s="193"/>
      <c r="O2559" s="67"/>
      <c r="P2559" s="67"/>
      <c r="Q2559" s="67"/>
      <c r="R2559" s="67"/>
      <c r="S2559" s="67"/>
      <c r="T2559" s="68"/>
      <c r="U2559" s="37"/>
      <c r="V2559" s="37"/>
      <c r="W2559" s="37"/>
      <c r="X2559" s="37"/>
      <c r="Y2559" s="37"/>
      <c r="Z2559" s="37"/>
      <c r="AA2559" s="37"/>
      <c r="AB2559" s="37"/>
      <c r="AC2559" s="37"/>
      <c r="AD2559" s="37"/>
      <c r="AE2559" s="37"/>
      <c r="AT2559" s="20" t="s">
        <v>157</v>
      </c>
      <c r="AU2559" s="20" t="s">
        <v>87</v>
      </c>
    </row>
    <row r="2560" spans="1:65" s="2" customFormat="1" ht="37.9" customHeight="1">
      <c r="A2560" s="37"/>
      <c r="B2560" s="38"/>
      <c r="C2560" s="176" t="s">
        <v>1295</v>
      </c>
      <c r="D2560" s="176" t="s">
        <v>149</v>
      </c>
      <c r="E2560" s="177" t="s">
        <v>1296</v>
      </c>
      <c r="F2560" s="178" t="s">
        <v>1297</v>
      </c>
      <c r="G2560" s="179" t="s">
        <v>152</v>
      </c>
      <c r="H2560" s="180">
        <v>843.62</v>
      </c>
      <c r="I2560" s="181"/>
      <c r="J2560" s="182">
        <f>ROUND(I2560*H2560,2)</f>
        <v>0</v>
      </c>
      <c r="K2560" s="178" t="s">
        <v>153</v>
      </c>
      <c r="L2560" s="42"/>
      <c r="M2560" s="183" t="s">
        <v>19</v>
      </c>
      <c r="N2560" s="184" t="s">
        <v>48</v>
      </c>
      <c r="O2560" s="67"/>
      <c r="P2560" s="185">
        <f>O2560*H2560</f>
        <v>0</v>
      </c>
      <c r="Q2560" s="185">
        <v>7.5799999999999999E-3</v>
      </c>
      <c r="R2560" s="185">
        <f>Q2560*H2560</f>
        <v>6.3946395999999996</v>
      </c>
      <c r="S2560" s="185">
        <v>0</v>
      </c>
      <c r="T2560" s="186">
        <f>S2560*H2560</f>
        <v>0</v>
      </c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R2560" s="187" t="s">
        <v>556</v>
      </c>
      <c r="AT2560" s="187" t="s">
        <v>149</v>
      </c>
      <c r="AU2560" s="187" t="s">
        <v>87</v>
      </c>
      <c r="AY2560" s="20" t="s">
        <v>144</v>
      </c>
      <c r="BE2560" s="188">
        <f>IF(N2560="základní",J2560,0)</f>
        <v>0</v>
      </c>
      <c r="BF2560" s="188">
        <f>IF(N2560="snížená",J2560,0)</f>
        <v>0</v>
      </c>
      <c r="BG2560" s="188">
        <f>IF(N2560="zákl. přenesená",J2560,0)</f>
        <v>0</v>
      </c>
      <c r="BH2560" s="188">
        <f>IF(N2560="sníž. přenesená",J2560,0)</f>
        <v>0</v>
      </c>
      <c r="BI2560" s="188">
        <f>IF(N2560="nulová",J2560,0)</f>
        <v>0</v>
      </c>
      <c r="BJ2560" s="20" t="s">
        <v>85</v>
      </c>
      <c r="BK2560" s="188">
        <f>ROUND(I2560*H2560,2)</f>
        <v>0</v>
      </c>
      <c r="BL2560" s="20" t="s">
        <v>556</v>
      </c>
      <c r="BM2560" s="187" t="s">
        <v>1298</v>
      </c>
    </row>
    <row r="2561" spans="1:65" s="2" customFormat="1" ht="11.25">
      <c r="A2561" s="37"/>
      <c r="B2561" s="38"/>
      <c r="C2561" s="39"/>
      <c r="D2561" s="189" t="s">
        <v>157</v>
      </c>
      <c r="E2561" s="39"/>
      <c r="F2561" s="190" t="s">
        <v>1299</v>
      </c>
      <c r="G2561" s="39"/>
      <c r="H2561" s="39"/>
      <c r="I2561" s="191"/>
      <c r="J2561" s="39"/>
      <c r="K2561" s="39"/>
      <c r="L2561" s="42"/>
      <c r="M2561" s="192"/>
      <c r="N2561" s="193"/>
      <c r="O2561" s="67"/>
      <c r="P2561" s="67"/>
      <c r="Q2561" s="67"/>
      <c r="R2561" s="67"/>
      <c r="S2561" s="67"/>
      <c r="T2561" s="68"/>
      <c r="U2561" s="37"/>
      <c r="V2561" s="37"/>
      <c r="W2561" s="37"/>
      <c r="X2561" s="37"/>
      <c r="Y2561" s="37"/>
      <c r="Z2561" s="37"/>
      <c r="AA2561" s="37"/>
      <c r="AB2561" s="37"/>
      <c r="AC2561" s="37"/>
      <c r="AD2561" s="37"/>
      <c r="AE2561" s="37"/>
      <c r="AT2561" s="20" t="s">
        <v>157</v>
      </c>
      <c r="AU2561" s="20" t="s">
        <v>87</v>
      </c>
    </row>
    <row r="2562" spans="1:65" s="2" customFormat="1" ht="24.2" customHeight="1">
      <c r="A2562" s="37"/>
      <c r="B2562" s="38"/>
      <c r="C2562" s="176" t="s">
        <v>1300</v>
      </c>
      <c r="D2562" s="176" t="s">
        <v>149</v>
      </c>
      <c r="E2562" s="177" t="s">
        <v>1301</v>
      </c>
      <c r="F2562" s="178" t="s">
        <v>1302</v>
      </c>
      <c r="G2562" s="179" t="s">
        <v>152</v>
      </c>
      <c r="H2562" s="180">
        <v>843.62</v>
      </c>
      <c r="I2562" s="181"/>
      <c r="J2562" s="182">
        <f>ROUND(I2562*H2562,2)</f>
        <v>0</v>
      </c>
      <c r="K2562" s="178" t="s">
        <v>153</v>
      </c>
      <c r="L2562" s="42"/>
      <c r="M2562" s="183" t="s">
        <v>19</v>
      </c>
      <c r="N2562" s="184" t="s">
        <v>48</v>
      </c>
      <c r="O2562" s="67"/>
      <c r="P2562" s="185">
        <f>O2562*H2562</f>
        <v>0</v>
      </c>
      <c r="Q2562" s="185">
        <v>2.9999999999999997E-4</v>
      </c>
      <c r="R2562" s="185">
        <f>Q2562*H2562</f>
        <v>0.25308599999999998</v>
      </c>
      <c r="S2562" s="185">
        <v>0</v>
      </c>
      <c r="T2562" s="186">
        <f>S2562*H2562</f>
        <v>0</v>
      </c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R2562" s="187" t="s">
        <v>556</v>
      </c>
      <c r="AT2562" s="187" t="s">
        <v>149</v>
      </c>
      <c r="AU2562" s="187" t="s">
        <v>87</v>
      </c>
      <c r="AY2562" s="20" t="s">
        <v>144</v>
      </c>
      <c r="BE2562" s="188">
        <f>IF(N2562="základní",J2562,0)</f>
        <v>0</v>
      </c>
      <c r="BF2562" s="188">
        <f>IF(N2562="snížená",J2562,0)</f>
        <v>0</v>
      </c>
      <c r="BG2562" s="188">
        <f>IF(N2562="zákl. přenesená",J2562,0)</f>
        <v>0</v>
      </c>
      <c r="BH2562" s="188">
        <f>IF(N2562="sníž. přenesená",J2562,0)</f>
        <v>0</v>
      </c>
      <c r="BI2562" s="188">
        <f>IF(N2562="nulová",J2562,0)</f>
        <v>0</v>
      </c>
      <c r="BJ2562" s="20" t="s">
        <v>85</v>
      </c>
      <c r="BK2562" s="188">
        <f>ROUND(I2562*H2562,2)</f>
        <v>0</v>
      </c>
      <c r="BL2562" s="20" t="s">
        <v>556</v>
      </c>
      <c r="BM2562" s="187" t="s">
        <v>1303</v>
      </c>
    </row>
    <row r="2563" spans="1:65" s="2" customFormat="1" ht="11.25">
      <c r="A2563" s="37"/>
      <c r="B2563" s="38"/>
      <c r="C2563" s="39"/>
      <c r="D2563" s="189" t="s">
        <v>157</v>
      </c>
      <c r="E2563" s="39"/>
      <c r="F2563" s="190" t="s">
        <v>1304</v>
      </c>
      <c r="G2563" s="39"/>
      <c r="H2563" s="39"/>
      <c r="I2563" s="191"/>
      <c r="J2563" s="39"/>
      <c r="K2563" s="39"/>
      <c r="L2563" s="42"/>
      <c r="M2563" s="192"/>
      <c r="N2563" s="193"/>
      <c r="O2563" s="67"/>
      <c r="P2563" s="67"/>
      <c r="Q2563" s="67"/>
      <c r="R2563" s="67"/>
      <c r="S2563" s="67"/>
      <c r="T2563" s="68"/>
      <c r="U2563" s="37"/>
      <c r="V2563" s="37"/>
      <c r="W2563" s="37"/>
      <c r="X2563" s="37"/>
      <c r="Y2563" s="37"/>
      <c r="Z2563" s="37"/>
      <c r="AA2563" s="37"/>
      <c r="AB2563" s="37"/>
      <c r="AC2563" s="37"/>
      <c r="AD2563" s="37"/>
      <c r="AE2563" s="37"/>
      <c r="AT2563" s="20" t="s">
        <v>157</v>
      </c>
      <c r="AU2563" s="20" t="s">
        <v>87</v>
      </c>
    </row>
    <row r="2564" spans="1:65" s="2" customFormat="1" ht="16.5" customHeight="1">
      <c r="A2564" s="37"/>
      <c r="B2564" s="38"/>
      <c r="C2564" s="238" t="s">
        <v>1305</v>
      </c>
      <c r="D2564" s="238" t="s">
        <v>830</v>
      </c>
      <c r="E2564" s="239" t="s">
        <v>1306</v>
      </c>
      <c r="F2564" s="240" t="s">
        <v>1307</v>
      </c>
      <c r="G2564" s="241" t="s">
        <v>152</v>
      </c>
      <c r="H2564" s="242">
        <v>927.98199999999997</v>
      </c>
      <c r="I2564" s="243"/>
      <c r="J2564" s="244">
        <f>ROUND(I2564*H2564,2)</f>
        <v>0</v>
      </c>
      <c r="K2564" s="240" t="s">
        <v>19</v>
      </c>
      <c r="L2564" s="245"/>
      <c r="M2564" s="246" t="s">
        <v>19</v>
      </c>
      <c r="N2564" s="247" t="s">
        <v>48</v>
      </c>
      <c r="O2564" s="67"/>
      <c r="P2564" s="185">
        <f>O2564*H2564</f>
        <v>0</v>
      </c>
      <c r="Q2564" s="185">
        <v>4.2900000000000004E-3</v>
      </c>
      <c r="R2564" s="185">
        <f>Q2564*H2564</f>
        <v>3.9810427800000001</v>
      </c>
      <c r="S2564" s="185">
        <v>0</v>
      </c>
      <c r="T2564" s="186">
        <f>S2564*H2564</f>
        <v>0</v>
      </c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R2564" s="187" t="s">
        <v>833</v>
      </c>
      <c r="AT2564" s="187" t="s">
        <v>830</v>
      </c>
      <c r="AU2564" s="187" t="s">
        <v>87</v>
      </c>
      <c r="AY2564" s="20" t="s">
        <v>144</v>
      </c>
      <c r="BE2564" s="188">
        <f>IF(N2564="základní",J2564,0)</f>
        <v>0</v>
      </c>
      <c r="BF2564" s="188">
        <f>IF(N2564="snížená",J2564,0)</f>
        <v>0</v>
      </c>
      <c r="BG2564" s="188">
        <f>IF(N2564="zákl. přenesená",J2564,0)</f>
        <v>0</v>
      </c>
      <c r="BH2564" s="188">
        <f>IF(N2564="sníž. přenesená",J2564,0)</f>
        <v>0</v>
      </c>
      <c r="BI2564" s="188">
        <f>IF(N2564="nulová",J2564,0)</f>
        <v>0</v>
      </c>
      <c r="BJ2564" s="20" t="s">
        <v>85</v>
      </c>
      <c r="BK2564" s="188">
        <f>ROUND(I2564*H2564,2)</f>
        <v>0</v>
      </c>
      <c r="BL2564" s="20" t="s">
        <v>556</v>
      </c>
      <c r="BM2564" s="187" t="s">
        <v>1308</v>
      </c>
    </row>
    <row r="2565" spans="1:65" s="14" customFormat="1" ht="11.25">
      <c r="B2565" s="205"/>
      <c r="C2565" s="206"/>
      <c r="D2565" s="196" t="s">
        <v>159</v>
      </c>
      <c r="E2565" s="207" t="s">
        <v>19</v>
      </c>
      <c r="F2565" s="208" t="s">
        <v>1309</v>
      </c>
      <c r="G2565" s="206"/>
      <c r="H2565" s="209">
        <v>927.98199999999997</v>
      </c>
      <c r="I2565" s="210"/>
      <c r="J2565" s="206"/>
      <c r="K2565" s="206"/>
      <c r="L2565" s="211"/>
      <c r="M2565" s="212"/>
      <c r="N2565" s="213"/>
      <c r="O2565" s="213"/>
      <c r="P2565" s="213"/>
      <c r="Q2565" s="213"/>
      <c r="R2565" s="213"/>
      <c r="S2565" s="213"/>
      <c r="T2565" s="214"/>
      <c r="AT2565" s="215" t="s">
        <v>159</v>
      </c>
      <c r="AU2565" s="215" t="s">
        <v>87</v>
      </c>
      <c r="AV2565" s="14" t="s">
        <v>87</v>
      </c>
      <c r="AW2565" s="14" t="s">
        <v>37</v>
      </c>
      <c r="AX2565" s="14" t="s">
        <v>77</v>
      </c>
      <c r="AY2565" s="215" t="s">
        <v>144</v>
      </c>
    </row>
    <row r="2566" spans="1:65" s="16" customFormat="1" ht="11.25">
      <c r="B2566" s="227"/>
      <c r="C2566" s="228"/>
      <c r="D2566" s="196" t="s">
        <v>159</v>
      </c>
      <c r="E2566" s="229" t="s">
        <v>19</v>
      </c>
      <c r="F2566" s="230" t="s">
        <v>275</v>
      </c>
      <c r="G2566" s="228"/>
      <c r="H2566" s="231">
        <v>927.98199999999997</v>
      </c>
      <c r="I2566" s="232"/>
      <c r="J2566" s="228"/>
      <c r="K2566" s="228"/>
      <c r="L2566" s="233"/>
      <c r="M2566" s="234"/>
      <c r="N2566" s="235"/>
      <c r="O2566" s="235"/>
      <c r="P2566" s="235"/>
      <c r="Q2566" s="235"/>
      <c r="R2566" s="235"/>
      <c r="S2566" s="235"/>
      <c r="T2566" s="236"/>
      <c r="AT2566" s="237" t="s">
        <v>159</v>
      </c>
      <c r="AU2566" s="237" t="s">
        <v>87</v>
      </c>
      <c r="AV2566" s="16" t="s">
        <v>154</v>
      </c>
      <c r="AW2566" s="16" t="s">
        <v>37</v>
      </c>
      <c r="AX2566" s="16" t="s">
        <v>85</v>
      </c>
      <c r="AY2566" s="237" t="s">
        <v>144</v>
      </c>
    </row>
    <row r="2567" spans="1:65" s="2" customFormat="1" ht="16.5" customHeight="1">
      <c r="A2567" s="37"/>
      <c r="B2567" s="38"/>
      <c r="C2567" s="176" t="s">
        <v>1310</v>
      </c>
      <c r="D2567" s="176" t="s">
        <v>149</v>
      </c>
      <c r="E2567" s="177" t="s">
        <v>1311</v>
      </c>
      <c r="F2567" s="178" t="s">
        <v>1312</v>
      </c>
      <c r="G2567" s="179" t="s">
        <v>956</v>
      </c>
      <c r="H2567" s="180">
        <v>874.53</v>
      </c>
      <c r="I2567" s="181"/>
      <c r="J2567" s="182">
        <f>ROUND(I2567*H2567,2)</f>
        <v>0</v>
      </c>
      <c r="K2567" s="178" t="s">
        <v>153</v>
      </c>
      <c r="L2567" s="42"/>
      <c r="M2567" s="183" t="s">
        <v>19</v>
      </c>
      <c r="N2567" s="184" t="s">
        <v>48</v>
      </c>
      <c r="O2567" s="67"/>
      <c r="P2567" s="185">
        <f>O2567*H2567</f>
        <v>0</v>
      </c>
      <c r="Q2567" s="185">
        <v>1.0000000000000001E-5</v>
      </c>
      <c r="R2567" s="185">
        <f>Q2567*H2567</f>
        <v>8.745300000000001E-3</v>
      </c>
      <c r="S2567" s="185">
        <v>0</v>
      </c>
      <c r="T2567" s="186">
        <f>S2567*H2567</f>
        <v>0</v>
      </c>
      <c r="U2567" s="37"/>
      <c r="V2567" s="37"/>
      <c r="W2567" s="37"/>
      <c r="X2567" s="37"/>
      <c r="Y2567" s="37"/>
      <c r="Z2567" s="37"/>
      <c r="AA2567" s="37"/>
      <c r="AB2567" s="37"/>
      <c r="AC2567" s="37"/>
      <c r="AD2567" s="37"/>
      <c r="AE2567" s="37"/>
      <c r="AR2567" s="187" t="s">
        <v>556</v>
      </c>
      <c r="AT2567" s="187" t="s">
        <v>149</v>
      </c>
      <c r="AU2567" s="187" t="s">
        <v>87</v>
      </c>
      <c r="AY2567" s="20" t="s">
        <v>144</v>
      </c>
      <c r="BE2567" s="188">
        <f>IF(N2567="základní",J2567,0)</f>
        <v>0</v>
      </c>
      <c r="BF2567" s="188">
        <f>IF(N2567="snížená",J2567,0)</f>
        <v>0</v>
      </c>
      <c r="BG2567" s="188">
        <f>IF(N2567="zákl. přenesená",J2567,0)</f>
        <v>0</v>
      </c>
      <c r="BH2567" s="188">
        <f>IF(N2567="sníž. přenesená",J2567,0)</f>
        <v>0</v>
      </c>
      <c r="BI2567" s="188">
        <f>IF(N2567="nulová",J2567,0)</f>
        <v>0</v>
      </c>
      <c r="BJ2567" s="20" t="s">
        <v>85</v>
      </c>
      <c r="BK2567" s="188">
        <f>ROUND(I2567*H2567,2)</f>
        <v>0</v>
      </c>
      <c r="BL2567" s="20" t="s">
        <v>556</v>
      </c>
      <c r="BM2567" s="187" t="s">
        <v>1313</v>
      </c>
    </row>
    <row r="2568" spans="1:65" s="2" customFormat="1" ht="11.25">
      <c r="A2568" s="37"/>
      <c r="B2568" s="38"/>
      <c r="C2568" s="39"/>
      <c r="D2568" s="189" t="s">
        <v>157</v>
      </c>
      <c r="E2568" s="39"/>
      <c r="F2568" s="190" t="s">
        <v>1314</v>
      </c>
      <c r="G2568" s="39"/>
      <c r="H2568" s="39"/>
      <c r="I2568" s="191"/>
      <c r="J2568" s="39"/>
      <c r="K2568" s="39"/>
      <c r="L2568" s="42"/>
      <c r="M2568" s="192"/>
      <c r="N2568" s="193"/>
      <c r="O2568" s="67"/>
      <c r="P2568" s="67"/>
      <c r="Q2568" s="67"/>
      <c r="R2568" s="67"/>
      <c r="S2568" s="67"/>
      <c r="T2568" s="68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T2568" s="20" t="s">
        <v>157</v>
      </c>
      <c r="AU2568" s="20" t="s">
        <v>87</v>
      </c>
    </row>
    <row r="2569" spans="1:65" s="13" customFormat="1" ht="11.25">
      <c r="B2569" s="194"/>
      <c r="C2569" s="195"/>
      <c r="D2569" s="196" t="s">
        <v>159</v>
      </c>
      <c r="E2569" s="197" t="s">
        <v>19</v>
      </c>
      <c r="F2569" s="198" t="s">
        <v>160</v>
      </c>
      <c r="G2569" s="195"/>
      <c r="H2569" s="197" t="s">
        <v>19</v>
      </c>
      <c r="I2569" s="199"/>
      <c r="J2569" s="195"/>
      <c r="K2569" s="195"/>
      <c r="L2569" s="200"/>
      <c r="M2569" s="201"/>
      <c r="N2569" s="202"/>
      <c r="O2569" s="202"/>
      <c r="P2569" s="202"/>
      <c r="Q2569" s="202"/>
      <c r="R2569" s="202"/>
      <c r="S2569" s="202"/>
      <c r="T2569" s="203"/>
      <c r="AT2569" s="204" t="s">
        <v>159</v>
      </c>
      <c r="AU2569" s="204" t="s">
        <v>87</v>
      </c>
      <c r="AV2569" s="13" t="s">
        <v>85</v>
      </c>
      <c r="AW2569" s="13" t="s">
        <v>37</v>
      </c>
      <c r="AX2569" s="13" t="s">
        <v>77</v>
      </c>
      <c r="AY2569" s="204" t="s">
        <v>144</v>
      </c>
    </row>
    <row r="2570" spans="1:65" s="14" customFormat="1" ht="11.25">
      <c r="B2570" s="205"/>
      <c r="C2570" s="206"/>
      <c r="D2570" s="196" t="s">
        <v>159</v>
      </c>
      <c r="E2570" s="207" t="s">
        <v>19</v>
      </c>
      <c r="F2570" s="208" t="s">
        <v>1231</v>
      </c>
      <c r="G2570" s="206"/>
      <c r="H2570" s="209">
        <v>16.36</v>
      </c>
      <c r="I2570" s="210"/>
      <c r="J2570" s="206"/>
      <c r="K2570" s="206"/>
      <c r="L2570" s="211"/>
      <c r="M2570" s="212"/>
      <c r="N2570" s="213"/>
      <c r="O2570" s="213"/>
      <c r="P2570" s="213"/>
      <c r="Q2570" s="213"/>
      <c r="R2570" s="213"/>
      <c r="S2570" s="213"/>
      <c r="T2570" s="214"/>
      <c r="AT2570" s="215" t="s">
        <v>159</v>
      </c>
      <c r="AU2570" s="215" t="s">
        <v>87</v>
      </c>
      <c r="AV2570" s="14" t="s">
        <v>87</v>
      </c>
      <c r="AW2570" s="14" t="s">
        <v>37</v>
      </c>
      <c r="AX2570" s="14" t="s">
        <v>77</v>
      </c>
      <c r="AY2570" s="215" t="s">
        <v>144</v>
      </c>
    </row>
    <row r="2571" spans="1:65" s="14" customFormat="1" ht="11.25">
      <c r="B2571" s="205"/>
      <c r="C2571" s="206"/>
      <c r="D2571" s="196" t="s">
        <v>159</v>
      </c>
      <c r="E2571" s="207" t="s">
        <v>19</v>
      </c>
      <c r="F2571" s="208" t="s">
        <v>1232</v>
      </c>
      <c r="G2571" s="206"/>
      <c r="H2571" s="209">
        <v>16.5</v>
      </c>
      <c r="I2571" s="210"/>
      <c r="J2571" s="206"/>
      <c r="K2571" s="206"/>
      <c r="L2571" s="211"/>
      <c r="M2571" s="212"/>
      <c r="N2571" s="213"/>
      <c r="O2571" s="213"/>
      <c r="P2571" s="213"/>
      <c r="Q2571" s="213"/>
      <c r="R2571" s="213"/>
      <c r="S2571" s="213"/>
      <c r="T2571" s="214"/>
      <c r="AT2571" s="215" t="s">
        <v>159</v>
      </c>
      <c r="AU2571" s="215" t="s">
        <v>87</v>
      </c>
      <c r="AV2571" s="14" t="s">
        <v>87</v>
      </c>
      <c r="AW2571" s="14" t="s">
        <v>37</v>
      </c>
      <c r="AX2571" s="14" t="s">
        <v>77</v>
      </c>
      <c r="AY2571" s="215" t="s">
        <v>144</v>
      </c>
    </row>
    <row r="2572" spans="1:65" s="15" customFormat="1" ht="11.25">
      <c r="B2572" s="216"/>
      <c r="C2572" s="217"/>
      <c r="D2572" s="196" t="s">
        <v>159</v>
      </c>
      <c r="E2572" s="218" t="s">
        <v>19</v>
      </c>
      <c r="F2572" s="219" t="s">
        <v>165</v>
      </c>
      <c r="G2572" s="217"/>
      <c r="H2572" s="220">
        <v>32.86</v>
      </c>
      <c r="I2572" s="221"/>
      <c r="J2572" s="217"/>
      <c r="K2572" s="217"/>
      <c r="L2572" s="222"/>
      <c r="M2572" s="223"/>
      <c r="N2572" s="224"/>
      <c r="O2572" s="224"/>
      <c r="P2572" s="224"/>
      <c r="Q2572" s="224"/>
      <c r="R2572" s="224"/>
      <c r="S2572" s="224"/>
      <c r="T2572" s="225"/>
      <c r="AT2572" s="226" t="s">
        <v>159</v>
      </c>
      <c r="AU2572" s="226" t="s">
        <v>87</v>
      </c>
      <c r="AV2572" s="15" t="s">
        <v>155</v>
      </c>
      <c r="AW2572" s="15" t="s">
        <v>37</v>
      </c>
      <c r="AX2572" s="15" t="s">
        <v>77</v>
      </c>
      <c r="AY2572" s="226" t="s">
        <v>144</v>
      </c>
    </row>
    <row r="2573" spans="1:65" s="13" customFormat="1" ht="11.25">
      <c r="B2573" s="194"/>
      <c r="C2573" s="195"/>
      <c r="D2573" s="196" t="s">
        <v>159</v>
      </c>
      <c r="E2573" s="197" t="s">
        <v>19</v>
      </c>
      <c r="F2573" s="198" t="s">
        <v>166</v>
      </c>
      <c r="G2573" s="195"/>
      <c r="H2573" s="197" t="s">
        <v>19</v>
      </c>
      <c r="I2573" s="199"/>
      <c r="J2573" s="195"/>
      <c r="K2573" s="195"/>
      <c r="L2573" s="200"/>
      <c r="M2573" s="201"/>
      <c r="N2573" s="202"/>
      <c r="O2573" s="202"/>
      <c r="P2573" s="202"/>
      <c r="Q2573" s="202"/>
      <c r="R2573" s="202"/>
      <c r="S2573" s="202"/>
      <c r="T2573" s="203"/>
      <c r="AT2573" s="204" t="s">
        <v>159</v>
      </c>
      <c r="AU2573" s="204" t="s">
        <v>87</v>
      </c>
      <c r="AV2573" s="13" t="s">
        <v>85</v>
      </c>
      <c r="AW2573" s="13" t="s">
        <v>37</v>
      </c>
      <c r="AX2573" s="13" t="s">
        <v>77</v>
      </c>
      <c r="AY2573" s="204" t="s">
        <v>144</v>
      </c>
    </row>
    <row r="2574" spans="1:65" s="14" customFormat="1" ht="11.25">
      <c r="B2574" s="205"/>
      <c r="C2574" s="206"/>
      <c r="D2574" s="196" t="s">
        <v>159</v>
      </c>
      <c r="E2574" s="207" t="s">
        <v>19</v>
      </c>
      <c r="F2574" s="208" t="s">
        <v>1233</v>
      </c>
      <c r="G2574" s="206"/>
      <c r="H2574" s="209">
        <v>13.56</v>
      </c>
      <c r="I2574" s="210"/>
      <c r="J2574" s="206"/>
      <c r="K2574" s="206"/>
      <c r="L2574" s="211"/>
      <c r="M2574" s="212"/>
      <c r="N2574" s="213"/>
      <c r="O2574" s="213"/>
      <c r="P2574" s="213"/>
      <c r="Q2574" s="213"/>
      <c r="R2574" s="213"/>
      <c r="S2574" s="213"/>
      <c r="T2574" s="214"/>
      <c r="AT2574" s="215" t="s">
        <v>159</v>
      </c>
      <c r="AU2574" s="215" t="s">
        <v>87</v>
      </c>
      <c r="AV2574" s="14" t="s">
        <v>87</v>
      </c>
      <c r="AW2574" s="14" t="s">
        <v>37</v>
      </c>
      <c r="AX2574" s="14" t="s">
        <v>77</v>
      </c>
      <c r="AY2574" s="215" t="s">
        <v>144</v>
      </c>
    </row>
    <row r="2575" spans="1:65" s="14" customFormat="1" ht="11.25">
      <c r="B2575" s="205"/>
      <c r="C2575" s="206"/>
      <c r="D2575" s="196" t="s">
        <v>159</v>
      </c>
      <c r="E2575" s="207" t="s">
        <v>19</v>
      </c>
      <c r="F2575" s="208" t="s">
        <v>1234</v>
      </c>
      <c r="G2575" s="206"/>
      <c r="H2575" s="209">
        <v>16.3</v>
      </c>
      <c r="I2575" s="210"/>
      <c r="J2575" s="206"/>
      <c r="K2575" s="206"/>
      <c r="L2575" s="211"/>
      <c r="M2575" s="212"/>
      <c r="N2575" s="213"/>
      <c r="O2575" s="213"/>
      <c r="P2575" s="213"/>
      <c r="Q2575" s="213"/>
      <c r="R2575" s="213"/>
      <c r="S2575" s="213"/>
      <c r="T2575" s="214"/>
      <c r="AT2575" s="215" t="s">
        <v>159</v>
      </c>
      <c r="AU2575" s="215" t="s">
        <v>87</v>
      </c>
      <c r="AV2575" s="14" t="s">
        <v>87</v>
      </c>
      <c r="AW2575" s="14" t="s">
        <v>37</v>
      </c>
      <c r="AX2575" s="14" t="s">
        <v>77</v>
      </c>
      <c r="AY2575" s="215" t="s">
        <v>144</v>
      </c>
    </row>
    <row r="2576" spans="1:65" s="14" customFormat="1" ht="11.25">
      <c r="B2576" s="205"/>
      <c r="C2576" s="206"/>
      <c r="D2576" s="196" t="s">
        <v>159</v>
      </c>
      <c r="E2576" s="207" t="s">
        <v>19</v>
      </c>
      <c r="F2576" s="208" t="s">
        <v>1235</v>
      </c>
      <c r="G2576" s="206"/>
      <c r="H2576" s="209">
        <v>15.31</v>
      </c>
      <c r="I2576" s="210"/>
      <c r="J2576" s="206"/>
      <c r="K2576" s="206"/>
      <c r="L2576" s="211"/>
      <c r="M2576" s="212"/>
      <c r="N2576" s="213"/>
      <c r="O2576" s="213"/>
      <c r="P2576" s="213"/>
      <c r="Q2576" s="213"/>
      <c r="R2576" s="213"/>
      <c r="S2576" s="213"/>
      <c r="T2576" s="214"/>
      <c r="AT2576" s="215" t="s">
        <v>159</v>
      </c>
      <c r="AU2576" s="215" t="s">
        <v>87</v>
      </c>
      <c r="AV2576" s="14" t="s">
        <v>87</v>
      </c>
      <c r="AW2576" s="14" t="s">
        <v>37</v>
      </c>
      <c r="AX2576" s="14" t="s">
        <v>77</v>
      </c>
      <c r="AY2576" s="215" t="s">
        <v>144</v>
      </c>
    </row>
    <row r="2577" spans="2:51" s="14" customFormat="1" ht="11.25">
      <c r="B2577" s="205"/>
      <c r="C2577" s="206"/>
      <c r="D2577" s="196" t="s">
        <v>159</v>
      </c>
      <c r="E2577" s="207" t="s">
        <v>19</v>
      </c>
      <c r="F2577" s="208" t="s">
        <v>1236</v>
      </c>
      <c r="G2577" s="206"/>
      <c r="H2577" s="209">
        <v>16</v>
      </c>
      <c r="I2577" s="210"/>
      <c r="J2577" s="206"/>
      <c r="K2577" s="206"/>
      <c r="L2577" s="211"/>
      <c r="M2577" s="212"/>
      <c r="N2577" s="213"/>
      <c r="O2577" s="213"/>
      <c r="P2577" s="213"/>
      <c r="Q2577" s="213"/>
      <c r="R2577" s="213"/>
      <c r="S2577" s="213"/>
      <c r="T2577" s="214"/>
      <c r="AT2577" s="215" t="s">
        <v>159</v>
      </c>
      <c r="AU2577" s="215" t="s">
        <v>87</v>
      </c>
      <c r="AV2577" s="14" t="s">
        <v>87</v>
      </c>
      <c r="AW2577" s="14" t="s">
        <v>37</v>
      </c>
      <c r="AX2577" s="14" t="s">
        <v>77</v>
      </c>
      <c r="AY2577" s="215" t="s">
        <v>144</v>
      </c>
    </row>
    <row r="2578" spans="2:51" s="14" customFormat="1" ht="11.25">
      <c r="B2578" s="205"/>
      <c r="C2578" s="206"/>
      <c r="D2578" s="196" t="s">
        <v>159</v>
      </c>
      <c r="E2578" s="207" t="s">
        <v>19</v>
      </c>
      <c r="F2578" s="208" t="s">
        <v>1237</v>
      </c>
      <c r="G2578" s="206"/>
      <c r="H2578" s="209">
        <v>19.149999999999999</v>
      </c>
      <c r="I2578" s="210"/>
      <c r="J2578" s="206"/>
      <c r="K2578" s="206"/>
      <c r="L2578" s="211"/>
      <c r="M2578" s="212"/>
      <c r="N2578" s="213"/>
      <c r="O2578" s="213"/>
      <c r="P2578" s="213"/>
      <c r="Q2578" s="213"/>
      <c r="R2578" s="213"/>
      <c r="S2578" s="213"/>
      <c r="T2578" s="214"/>
      <c r="AT2578" s="215" t="s">
        <v>159</v>
      </c>
      <c r="AU2578" s="215" t="s">
        <v>87</v>
      </c>
      <c r="AV2578" s="14" t="s">
        <v>87</v>
      </c>
      <c r="AW2578" s="14" t="s">
        <v>37</v>
      </c>
      <c r="AX2578" s="14" t="s">
        <v>77</v>
      </c>
      <c r="AY2578" s="215" t="s">
        <v>144</v>
      </c>
    </row>
    <row r="2579" spans="2:51" s="14" customFormat="1" ht="11.25">
      <c r="B2579" s="205"/>
      <c r="C2579" s="206"/>
      <c r="D2579" s="196" t="s">
        <v>159</v>
      </c>
      <c r="E2579" s="207" t="s">
        <v>19</v>
      </c>
      <c r="F2579" s="208" t="s">
        <v>1238</v>
      </c>
      <c r="G2579" s="206"/>
      <c r="H2579" s="209">
        <v>19.149999999999999</v>
      </c>
      <c r="I2579" s="210"/>
      <c r="J2579" s="206"/>
      <c r="K2579" s="206"/>
      <c r="L2579" s="211"/>
      <c r="M2579" s="212"/>
      <c r="N2579" s="213"/>
      <c r="O2579" s="213"/>
      <c r="P2579" s="213"/>
      <c r="Q2579" s="213"/>
      <c r="R2579" s="213"/>
      <c r="S2579" s="213"/>
      <c r="T2579" s="214"/>
      <c r="AT2579" s="215" t="s">
        <v>159</v>
      </c>
      <c r="AU2579" s="215" t="s">
        <v>87</v>
      </c>
      <c r="AV2579" s="14" t="s">
        <v>87</v>
      </c>
      <c r="AW2579" s="14" t="s">
        <v>37</v>
      </c>
      <c r="AX2579" s="14" t="s">
        <v>77</v>
      </c>
      <c r="AY2579" s="215" t="s">
        <v>144</v>
      </c>
    </row>
    <row r="2580" spans="2:51" s="14" customFormat="1" ht="11.25">
      <c r="B2580" s="205"/>
      <c r="C2580" s="206"/>
      <c r="D2580" s="196" t="s">
        <v>159</v>
      </c>
      <c r="E2580" s="207" t="s">
        <v>19</v>
      </c>
      <c r="F2580" s="208" t="s">
        <v>1239</v>
      </c>
      <c r="G2580" s="206"/>
      <c r="H2580" s="209">
        <v>16</v>
      </c>
      <c r="I2580" s="210"/>
      <c r="J2580" s="206"/>
      <c r="K2580" s="206"/>
      <c r="L2580" s="211"/>
      <c r="M2580" s="212"/>
      <c r="N2580" s="213"/>
      <c r="O2580" s="213"/>
      <c r="P2580" s="213"/>
      <c r="Q2580" s="213"/>
      <c r="R2580" s="213"/>
      <c r="S2580" s="213"/>
      <c r="T2580" s="214"/>
      <c r="AT2580" s="215" t="s">
        <v>159</v>
      </c>
      <c r="AU2580" s="215" t="s">
        <v>87</v>
      </c>
      <c r="AV2580" s="14" t="s">
        <v>87</v>
      </c>
      <c r="AW2580" s="14" t="s">
        <v>37</v>
      </c>
      <c r="AX2580" s="14" t="s">
        <v>77</v>
      </c>
      <c r="AY2580" s="215" t="s">
        <v>144</v>
      </c>
    </row>
    <row r="2581" spans="2:51" s="14" customFormat="1" ht="11.25">
      <c r="B2581" s="205"/>
      <c r="C2581" s="206"/>
      <c r="D2581" s="196" t="s">
        <v>159</v>
      </c>
      <c r="E2581" s="207" t="s">
        <v>19</v>
      </c>
      <c r="F2581" s="208" t="s">
        <v>1240</v>
      </c>
      <c r="G2581" s="206"/>
      <c r="H2581" s="209">
        <v>15.33</v>
      </c>
      <c r="I2581" s="210"/>
      <c r="J2581" s="206"/>
      <c r="K2581" s="206"/>
      <c r="L2581" s="211"/>
      <c r="M2581" s="212"/>
      <c r="N2581" s="213"/>
      <c r="O2581" s="213"/>
      <c r="P2581" s="213"/>
      <c r="Q2581" s="213"/>
      <c r="R2581" s="213"/>
      <c r="S2581" s="213"/>
      <c r="T2581" s="214"/>
      <c r="AT2581" s="215" t="s">
        <v>159</v>
      </c>
      <c r="AU2581" s="215" t="s">
        <v>87</v>
      </c>
      <c r="AV2581" s="14" t="s">
        <v>87</v>
      </c>
      <c r="AW2581" s="14" t="s">
        <v>37</v>
      </c>
      <c r="AX2581" s="14" t="s">
        <v>77</v>
      </c>
      <c r="AY2581" s="215" t="s">
        <v>144</v>
      </c>
    </row>
    <row r="2582" spans="2:51" s="14" customFormat="1" ht="11.25">
      <c r="B2582" s="205"/>
      <c r="C2582" s="206"/>
      <c r="D2582" s="196" t="s">
        <v>159</v>
      </c>
      <c r="E2582" s="207" t="s">
        <v>19</v>
      </c>
      <c r="F2582" s="208" t="s">
        <v>1241</v>
      </c>
      <c r="G2582" s="206"/>
      <c r="H2582" s="209">
        <v>16.579999999999998</v>
      </c>
      <c r="I2582" s="210"/>
      <c r="J2582" s="206"/>
      <c r="K2582" s="206"/>
      <c r="L2582" s="211"/>
      <c r="M2582" s="212"/>
      <c r="N2582" s="213"/>
      <c r="O2582" s="213"/>
      <c r="P2582" s="213"/>
      <c r="Q2582" s="213"/>
      <c r="R2582" s="213"/>
      <c r="S2582" s="213"/>
      <c r="T2582" s="214"/>
      <c r="AT2582" s="215" t="s">
        <v>159</v>
      </c>
      <c r="AU2582" s="215" t="s">
        <v>87</v>
      </c>
      <c r="AV2582" s="14" t="s">
        <v>87</v>
      </c>
      <c r="AW2582" s="14" t="s">
        <v>37</v>
      </c>
      <c r="AX2582" s="14" t="s">
        <v>77</v>
      </c>
      <c r="AY2582" s="215" t="s">
        <v>144</v>
      </c>
    </row>
    <row r="2583" spans="2:51" s="14" customFormat="1" ht="11.25">
      <c r="B2583" s="205"/>
      <c r="C2583" s="206"/>
      <c r="D2583" s="196" t="s">
        <v>159</v>
      </c>
      <c r="E2583" s="207" t="s">
        <v>19</v>
      </c>
      <c r="F2583" s="208" t="s">
        <v>1242</v>
      </c>
      <c r="G2583" s="206"/>
      <c r="H2583" s="209">
        <v>14.57</v>
      </c>
      <c r="I2583" s="210"/>
      <c r="J2583" s="206"/>
      <c r="K2583" s="206"/>
      <c r="L2583" s="211"/>
      <c r="M2583" s="212"/>
      <c r="N2583" s="213"/>
      <c r="O2583" s="213"/>
      <c r="P2583" s="213"/>
      <c r="Q2583" s="213"/>
      <c r="R2583" s="213"/>
      <c r="S2583" s="213"/>
      <c r="T2583" s="214"/>
      <c r="AT2583" s="215" t="s">
        <v>159</v>
      </c>
      <c r="AU2583" s="215" t="s">
        <v>87</v>
      </c>
      <c r="AV2583" s="14" t="s">
        <v>87</v>
      </c>
      <c r="AW2583" s="14" t="s">
        <v>37</v>
      </c>
      <c r="AX2583" s="14" t="s">
        <v>77</v>
      </c>
      <c r="AY2583" s="215" t="s">
        <v>144</v>
      </c>
    </row>
    <row r="2584" spans="2:51" s="15" customFormat="1" ht="11.25">
      <c r="B2584" s="216"/>
      <c r="C2584" s="217"/>
      <c r="D2584" s="196" t="s">
        <v>159</v>
      </c>
      <c r="E2584" s="218" t="s">
        <v>19</v>
      </c>
      <c r="F2584" s="219" t="s">
        <v>165</v>
      </c>
      <c r="G2584" s="217"/>
      <c r="H2584" s="220">
        <v>161.94999999999999</v>
      </c>
      <c r="I2584" s="221"/>
      <c r="J2584" s="217"/>
      <c r="K2584" s="217"/>
      <c r="L2584" s="222"/>
      <c r="M2584" s="223"/>
      <c r="N2584" s="224"/>
      <c r="O2584" s="224"/>
      <c r="P2584" s="224"/>
      <c r="Q2584" s="224"/>
      <c r="R2584" s="224"/>
      <c r="S2584" s="224"/>
      <c r="T2584" s="225"/>
      <c r="AT2584" s="226" t="s">
        <v>159</v>
      </c>
      <c r="AU2584" s="226" t="s">
        <v>87</v>
      </c>
      <c r="AV2584" s="15" t="s">
        <v>155</v>
      </c>
      <c r="AW2584" s="15" t="s">
        <v>37</v>
      </c>
      <c r="AX2584" s="15" t="s">
        <v>77</v>
      </c>
      <c r="AY2584" s="226" t="s">
        <v>144</v>
      </c>
    </row>
    <row r="2585" spans="2:51" s="13" customFormat="1" ht="11.25">
      <c r="B2585" s="194"/>
      <c r="C2585" s="195"/>
      <c r="D2585" s="196" t="s">
        <v>159</v>
      </c>
      <c r="E2585" s="197" t="s">
        <v>19</v>
      </c>
      <c r="F2585" s="198" t="s">
        <v>187</v>
      </c>
      <c r="G2585" s="195"/>
      <c r="H2585" s="197" t="s">
        <v>19</v>
      </c>
      <c r="I2585" s="199"/>
      <c r="J2585" s="195"/>
      <c r="K2585" s="195"/>
      <c r="L2585" s="200"/>
      <c r="M2585" s="201"/>
      <c r="N2585" s="202"/>
      <c r="O2585" s="202"/>
      <c r="P2585" s="202"/>
      <c r="Q2585" s="202"/>
      <c r="R2585" s="202"/>
      <c r="S2585" s="202"/>
      <c r="T2585" s="203"/>
      <c r="AT2585" s="204" t="s">
        <v>159</v>
      </c>
      <c r="AU2585" s="204" t="s">
        <v>87</v>
      </c>
      <c r="AV2585" s="13" t="s">
        <v>85</v>
      </c>
      <c r="AW2585" s="13" t="s">
        <v>37</v>
      </c>
      <c r="AX2585" s="13" t="s">
        <v>77</v>
      </c>
      <c r="AY2585" s="204" t="s">
        <v>144</v>
      </c>
    </row>
    <row r="2586" spans="2:51" s="14" customFormat="1" ht="11.25">
      <c r="B2586" s="205"/>
      <c r="C2586" s="206"/>
      <c r="D2586" s="196" t="s">
        <v>159</v>
      </c>
      <c r="E2586" s="207" t="s">
        <v>19</v>
      </c>
      <c r="F2586" s="208" t="s">
        <v>1243</v>
      </c>
      <c r="G2586" s="206"/>
      <c r="H2586" s="209">
        <v>13.56</v>
      </c>
      <c r="I2586" s="210"/>
      <c r="J2586" s="206"/>
      <c r="K2586" s="206"/>
      <c r="L2586" s="211"/>
      <c r="M2586" s="212"/>
      <c r="N2586" s="213"/>
      <c r="O2586" s="213"/>
      <c r="P2586" s="213"/>
      <c r="Q2586" s="213"/>
      <c r="R2586" s="213"/>
      <c r="S2586" s="213"/>
      <c r="T2586" s="214"/>
      <c r="AT2586" s="215" t="s">
        <v>159</v>
      </c>
      <c r="AU2586" s="215" t="s">
        <v>87</v>
      </c>
      <c r="AV2586" s="14" t="s">
        <v>87</v>
      </c>
      <c r="AW2586" s="14" t="s">
        <v>37</v>
      </c>
      <c r="AX2586" s="14" t="s">
        <v>77</v>
      </c>
      <c r="AY2586" s="215" t="s">
        <v>144</v>
      </c>
    </row>
    <row r="2587" spans="2:51" s="14" customFormat="1" ht="11.25">
      <c r="B2587" s="205"/>
      <c r="C2587" s="206"/>
      <c r="D2587" s="196" t="s">
        <v>159</v>
      </c>
      <c r="E2587" s="207" t="s">
        <v>19</v>
      </c>
      <c r="F2587" s="208" t="s">
        <v>1244</v>
      </c>
      <c r="G2587" s="206"/>
      <c r="H2587" s="209">
        <v>16.3</v>
      </c>
      <c r="I2587" s="210"/>
      <c r="J2587" s="206"/>
      <c r="K2587" s="206"/>
      <c r="L2587" s="211"/>
      <c r="M2587" s="212"/>
      <c r="N2587" s="213"/>
      <c r="O2587" s="213"/>
      <c r="P2587" s="213"/>
      <c r="Q2587" s="213"/>
      <c r="R2587" s="213"/>
      <c r="S2587" s="213"/>
      <c r="T2587" s="214"/>
      <c r="AT2587" s="215" t="s">
        <v>159</v>
      </c>
      <c r="AU2587" s="215" t="s">
        <v>87</v>
      </c>
      <c r="AV2587" s="14" t="s">
        <v>87</v>
      </c>
      <c r="AW2587" s="14" t="s">
        <v>37</v>
      </c>
      <c r="AX2587" s="14" t="s">
        <v>77</v>
      </c>
      <c r="AY2587" s="215" t="s">
        <v>144</v>
      </c>
    </row>
    <row r="2588" spans="2:51" s="14" customFormat="1" ht="11.25">
      <c r="B2588" s="205"/>
      <c r="C2588" s="206"/>
      <c r="D2588" s="196" t="s">
        <v>159</v>
      </c>
      <c r="E2588" s="207" t="s">
        <v>19</v>
      </c>
      <c r="F2588" s="208" t="s">
        <v>1245</v>
      </c>
      <c r="G2588" s="206"/>
      <c r="H2588" s="209">
        <v>15.31</v>
      </c>
      <c r="I2588" s="210"/>
      <c r="J2588" s="206"/>
      <c r="K2588" s="206"/>
      <c r="L2588" s="211"/>
      <c r="M2588" s="212"/>
      <c r="N2588" s="213"/>
      <c r="O2588" s="213"/>
      <c r="P2588" s="213"/>
      <c r="Q2588" s="213"/>
      <c r="R2588" s="213"/>
      <c r="S2588" s="213"/>
      <c r="T2588" s="214"/>
      <c r="AT2588" s="215" t="s">
        <v>159</v>
      </c>
      <c r="AU2588" s="215" t="s">
        <v>87</v>
      </c>
      <c r="AV2588" s="14" t="s">
        <v>87</v>
      </c>
      <c r="AW2588" s="14" t="s">
        <v>37</v>
      </c>
      <c r="AX2588" s="14" t="s">
        <v>77</v>
      </c>
      <c r="AY2588" s="215" t="s">
        <v>144</v>
      </c>
    </row>
    <row r="2589" spans="2:51" s="14" customFormat="1" ht="11.25">
      <c r="B2589" s="205"/>
      <c r="C2589" s="206"/>
      <c r="D2589" s="196" t="s">
        <v>159</v>
      </c>
      <c r="E2589" s="207" t="s">
        <v>19</v>
      </c>
      <c r="F2589" s="208" t="s">
        <v>1246</v>
      </c>
      <c r="G2589" s="206"/>
      <c r="H2589" s="209">
        <v>16</v>
      </c>
      <c r="I2589" s="210"/>
      <c r="J2589" s="206"/>
      <c r="K2589" s="206"/>
      <c r="L2589" s="211"/>
      <c r="M2589" s="212"/>
      <c r="N2589" s="213"/>
      <c r="O2589" s="213"/>
      <c r="P2589" s="213"/>
      <c r="Q2589" s="213"/>
      <c r="R2589" s="213"/>
      <c r="S2589" s="213"/>
      <c r="T2589" s="214"/>
      <c r="AT2589" s="215" t="s">
        <v>159</v>
      </c>
      <c r="AU2589" s="215" t="s">
        <v>87</v>
      </c>
      <c r="AV2589" s="14" t="s">
        <v>87</v>
      </c>
      <c r="AW2589" s="14" t="s">
        <v>37</v>
      </c>
      <c r="AX2589" s="14" t="s">
        <v>77</v>
      </c>
      <c r="AY2589" s="215" t="s">
        <v>144</v>
      </c>
    </row>
    <row r="2590" spans="2:51" s="14" customFormat="1" ht="11.25">
      <c r="B2590" s="205"/>
      <c r="C2590" s="206"/>
      <c r="D2590" s="196" t="s">
        <v>159</v>
      </c>
      <c r="E2590" s="207" t="s">
        <v>19</v>
      </c>
      <c r="F2590" s="208" t="s">
        <v>1247</v>
      </c>
      <c r="G2590" s="206"/>
      <c r="H2590" s="209">
        <v>19.149999999999999</v>
      </c>
      <c r="I2590" s="210"/>
      <c r="J2590" s="206"/>
      <c r="K2590" s="206"/>
      <c r="L2590" s="211"/>
      <c r="M2590" s="212"/>
      <c r="N2590" s="213"/>
      <c r="O2590" s="213"/>
      <c r="P2590" s="213"/>
      <c r="Q2590" s="213"/>
      <c r="R2590" s="213"/>
      <c r="S2590" s="213"/>
      <c r="T2590" s="214"/>
      <c r="AT2590" s="215" t="s">
        <v>159</v>
      </c>
      <c r="AU2590" s="215" t="s">
        <v>87</v>
      </c>
      <c r="AV2590" s="14" t="s">
        <v>87</v>
      </c>
      <c r="AW2590" s="14" t="s">
        <v>37</v>
      </c>
      <c r="AX2590" s="14" t="s">
        <v>77</v>
      </c>
      <c r="AY2590" s="215" t="s">
        <v>144</v>
      </c>
    </row>
    <row r="2591" spans="2:51" s="14" customFormat="1" ht="11.25">
      <c r="B2591" s="205"/>
      <c r="C2591" s="206"/>
      <c r="D2591" s="196" t="s">
        <v>159</v>
      </c>
      <c r="E2591" s="207" t="s">
        <v>19</v>
      </c>
      <c r="F2591" s="208" t="s">
        <v>1248</v>
      </c>
      <c r="G2591" s="206"/>
      <c r="H2591" s="209">
        <v>19.149999999999999</v>
      </c>
      <c r="I2591" s="210"/>
      <c r="J2591" s="206"/>
      <c r="K2591" s="206"/>
      <c r="L2591" s="211"/>
      <c r="M2591" s="212"/>
      <c r="N2591" s="213"/>
      <c r="O2591" s="213"/>
      <c r="P2591" s="213"/>
      <c r="Q2591" s="213"/>
      <c r="R2591" s="213"/>
      <c r="S2591" s="213"/>
      <c r="T2591" s="214"/>
      <c r="AT2591" s="215" t="s">
        <v>159</v>
      </c>
      <c r="AU2591" s="215" t="s">
        <v>87</v>
      </c>
      <c r="AV2591" s="14" t="s">
        <v>87</v>
      </c>
      <c r="AW2591" s="14" t="s">
        <v>37</v>
      </c>
      <c r="AX2591" s="14" t="s">
        <v>77</v>
      </c>
      <c r="AY2591" s="215" t="s">
        <v>144</v>
      </c>
    </row>
    <row r="2592" spans="2:51" s="14" customFormat="1" ht="11.25">
      <c r="B2592" s="205"/>
      <c r="C2592" s="206"/>
      <c r="D2592" s="196" t="s">
        <v>159</v>
      </c>
      <c r="E2592" s="207" t="s">
        <v>19</v>
      </c>
      <c r="F2592" s="208" t="s">
        <v>1249</v>
      </c>
      <c r="G2592" s="206"/>
      <c r="H2592" s="209">
        <v>16</v>
      </c>
      <c r="I2592" s="210"/>
      <c r="J2592" s="206"/>
      <c r="K2592" s="206"/>
      <c r="L2592" s="211"/>
      <c r="M2592" s="212"/>
      <c r="N2592" s="213"/>
      <c r="O2592" s="213"/>
      <c r="P2592" s="213"/>
      <c r="Q2592" s="213"/>
      <c r="R2592" s="213"/>
      <c r="S2592" s="213"/>
      <c r="T2592" s="214"/>
      <c r="AT2592" s="215" t="s">
        <v>159</v>
      </c>
      <c r="AU2592" s="215" t="s">
        <v>87</v>
      </c>
      <c r="AV2592" s="14" t="s">
        <v>87</v>
      </c>
      <c r="AW2592" s="14" t="s">
        <v>37</v>
      </c>
      <c r="AX2592" s="14" t="s">
        <v>77</v>
      </c>
      <c r="AY2592" s="215" t="s">
        <v>144</v>
      </c>
    </row>
    <row r="2593" spans="2:51" s="14" customFormat="1" ht="11.25">
      <c r="B2593" s="205"/>
      <c r="C2593" s="206"/>
      <c r="D2593" s="196" t="s">
        <v>159</v>
      </c>
      <c r="E2593" s="207" t="s">
        <v>19</v>
      </c>
      <c r="F2593" s="208" t="s">
        <v>1250</v>
      </c>
      <c r="G2593" s="206"/>
      <c r="H2593" s="209">
        <v>15.33</v>
      </c>
      <c r="I2593" s="210"/>
      <c r="J2593" s="206"/>
      <c r="K2593" s="206"/>
      <c r="L2593" s="211"/>
      <c r="M2593" s="212"/>
      <c r="N2593" s="213"/>
      <c r="O2593" s="213"/>
      <c r="P2593" s="213"/>
      <c r="Q2593" s="213"/>
      <c r="R2593" s="213"/>
      <c r="S2593" s="213"/>
      <c r="T2593" s="214"/>
      <c r="AT2593" s="215" t="s">
        <v>159</v>
      </c>
      <c r="AU2593" s="215" t="s">
        <v>87</v>
      </c>
      <c r="AV2593" s="14" t="s">
        <v>87</v>
      </c>
      <c r="AW2593" s="14" t="s">
        <v>37</v>
      </c>
      <c r="AX2593" s="14" t="s">
        <v>77</v>
      </c>
      <c r="AY2593" s="215" t="s">
        <v>144</v>
      </c>
    </row>
    <row r="2594" spans="2:51" s="14" customFormat="1" ht="11.25">
      <c r="B2594" s="205"/>
      <c r="C2594" s="206"/>
      <c r="D2594" s="196" t="s">
        <v>159</v>
      </c>
      <c r="E2594" s="207" t="s">
        <v>19</v>
      </c>
      <c r="F2594" s="208" t="s">
        <v>1251</v>
      </c>
      <c r="G2594" s="206"/>
      <c r="H2594" s="209">
        <v>16.579999999999998</v>
      </c>
      <c r="I2594" s="210"/>
      <c r="J2594" s="206"/>
      <c r="K2594" s="206"/>
      <c r="L2594" s="211"/>
      <c r="M2594" s="212"/>
      <c r="N2594" s="213"/>
      <c r="O2594" s="213"/>
      <c r="P2594" s="213"/>
      <c r="Q2594" s="213"/>
      <c r="R2594" s="213"/>
      <c r="S2594" s="213"/>
      <c r="T2594" s="214"/>
      <c r="AT2594" s="215" t="s">
        <v>159</v>
      </c>
      <c r="AU2594" s="215" t="s">
        <v>87</v>
      </c>
      <c r="AV2594" s="14" t="s">
        <v>87</v>
      </c>
      <c r="AW2594" s="14" t="s">
        <v>37</v>
      </c>
      <c r="AX2594" s="14" t="s">
        <v>77</v>
      </c>
      <c r="AY2594" s="215" t="s">
        <v>144</v>
      </c>
    </row>
    <row r="2595" spans="2:51" s="14" customFormat="1" ht="11.25">
      <c r="B2595" s="205"/>
      <c r="C2595" s="206"/>
      <c r="D2595" s="196" t="s">
        <v>159</v>
      </c>
      <c r="E2595" s="207" t="s">
        <v>19</v>
      </c>
      <c r="F2595" s="208" t="s">
        <v>1252</v>
      </c>
      <c r="G2595" s="206"/>
      <c r="H2595" s="209">
        <v>14.57</v>
      </c>
      <c r="I2595" s="210"/>
      <c r="J2595" s="206"/>
      <c r="K2595" s="206"/>
      <c r="L2595" s="211"/>
      <c r="M2595" s="212"/>
      <c r="N2595" s="213"/>
      <c r="O2595" s="213"/>
      <c r="P2595" s="213"/>
      <c r="Q2595" s="213"/>
      <c r="R2595" s="213"/>
      <c r="S2595" s="213"/>
      <c r="T2595" s="214"/>
      <c r="AT2595" s="215" t="s">
        <v>159</v>
      </c>
      <c r="AU2595" s="215" t="s">
        <v>87</v>
      </c>
      <c r="AV2595" s="14" t="s">
        <v>87</v>
      </c>
      <c r="AW2595" s="14" t="s">
        <v>37</v>
      </c>
      <c r="AX2595" s="14" t="s">
        <v>77</v>
      </c>
      <c r="AY2595" s="215" t="s">
        <v>144</v>
      </c>
    </row>
    <row r="2596" spans="2:51" s="15" customFormat="1" ht="11.25">
      <c r="B2596" s="216"/>
      <c r="C2596" s="217"/>
      <c r="D2596" s="196" t="s">
        <v>159</v>
      </c>
      <c r="E2596" s="218" t="s">
        <v>19</v>
      </c>
      <c r="F2596" s="219" t="s">
        <v>165</v>
      </c>
      <c r="G2596" s="217"/>
      <c r="H2596" s="220">
        <v>161.94999999999999</v>
      </c>
      <c r="I2596" s="221"/>
      <c r="J2596" s="217"/>
      <c r="K2596" s="217"/>
      <c r="L2596" s="222"/>
      <c r="M2596" s="223"/>
      <c r="N2596" s="224"/>
      <c r="O2596" s="224"/>
      <c r="P2596" s="224"/>
      <c r="Q2596" s="224"/>
      <c r="R2596" s="224"/>
      <c r="S2596" s="224"/>
      <c r="T2596" s="225"/>
      <c r="AT2596" s="226" t="s">
        <v>159</v>
      </c>
      <c r="AU2596" s="226" t="s">
        <v>87</v>
      </c>
      <c r="AV2596" s="15" t="s">
        <v>155</v>
      </c>
      <c r="AW2596" s="15" t="s">
        <v>37</v>
      </c>
      <c r="AX2596" s="15" t="s">
        <v>77</v>
      </c>
      <c r="AY2596" s="226" t="s">
        <v>144</v>
      </c>
    </row>
    <row r="2597" spans="2:51" s="13" customFormat="1" ht="11.25">
      <c r="B2597" s="194"/>
      <c r="C2597" s="195"/>
      <c r="D2597" s="196" t="s">
        <v>159</v>
      </c>
      <c r="E2597" s="197" t="s">
        <v>19</v>
      </c>
      <c r="F2597" s="198" t="s">
        <v>208</v>
      </c>
      <c r="G2597" s="195"/>
      <c r="H2597" s="197" t="s">
        <v>19</v>
      </c>
      <c r="I2597" s="199"/>
      <c r="J2597" s="195"/>
      <c r="K2597" s="195"/>
      <c r="L2597" s="200"/>
      <c r="M2597" s="201"/>
      <c r="N2597" s="202"/>
      <c r="O2597" s="202"/>
      <c r="P2597" s="202"/>
      <c r="Q2597" s="202"/>
      <c r="R2597" s="202"/>
      <c r="S2597" s="202"/>
      <c r="T2597" s="203"/>
      <c r="AT2597" s="204" t="s">
        <v>159</v>
      </c>
      <c r="AU2597" s="204" t="s">
        <v>87</v>
      </c>
      <c r="AV2597" s="13" t="s">
        <v>85</v>
      </c>
      <c r="AW2597" s="13" t="s">
        <v>37</v>
      </c>
      <c r="AX2597" s="13" t="s">
        <v>77</v>
      </c>
      <c r="AY2597" s="204" t="s">
        <v>144</v>
      </c>
    </row>
    <row r="2598" spans="2:51" s="14" customFormat="1" ht="11.25">
      <c r="B2598" s="205"/>
      <c r="C2598" s="206"/>
      <c r="D2598" s="196" t="s">
        <v>159</v>
      </c>
      <c r="E2598" s="207" t="s">
        <v>19</v>
      </c>
      <c r="F2598" s="208" t="s">
        <v>1253</v>
      </c>
      <c r="G2598" s="206"/>
      <c r="H2598" s="209">
        <v>13.56</v>
      </c>
      <c r="I2598" s="210"/>
      <c r="J2598" s="206"/>
      <c r="K2598" s="206"/>
      <c r="L2598" s="211"/>
      <c r="M2598" s="212"/>
      <c r="N2598" s="213"/>
      <c r="O2598" s="213"/>
      <c r="P2598" s="213"/>
      <c r="Q2598" s="213"/>
      <c r="R2598" s="213"/>
      <c r="S2598" s="213"/>
      <c r="T2598" s="214"/>
      <c r="AT2598" s="215" t="s">
        <v>159</v>
      </c>
      <c r="AU2598" s="215" t="s">
        <v>87</v>
      </c>
      <c r="AV2598" s="14" t="s">
        <v>87</v>
      </c>
      <c r="AW2598" s="14" t="s">
        <v>37</v>
      </c>
      <c r="AX2598" s="14" t="s">
        <v>77</v>
      </c>
      <c r="AY2598" s="215" t="s">
        <v>144</v>
      </c>
    </row>
    <row r="2599" spans="2:51" s="14" customFormat="1" ht="11.25">
      <c r="B2599" s="205"/>
      <c r="C2599" s="206"/>
      <c r="D2599" s="196" t="s">
        <v>159</v>
      </c>
      <c r="E2599" s="207" t="s">
        <v>19</v>
      </c>
      <c r="F2599" s="208" t="s">
        <v>1254</v>
      </c>
      <c r="G2599" s="206"/>
      <c r="H2599" s="209">
        <v>16.3</v>
      </c>
      <c r="I2599" s="210"/>
      <c r="J2599" s="206"/>
      <c r="K2599" s="206"/>
      <c r="L2599" s="211"/>
      <c r="M2599" s="212"/>
      <c r="N2599" s="213"/>
      <c r="O2599" s="213"/>
      <c r="P2599" s="213"/>
      <c r="Q2599" s="213"/>
      <c r="R2599" s="213"/>
      <c r="S2599" s="213"/>
      <c r="T2599" s="214"/>
      <c r="AT2599" s="215" t="s">
        <v>159</v>
      </c>
      <c r="AU2599" s="215" t="s">
        <v>87</v>
      </c>
      <c r="AV2599" s="14" t="s">
        <v>87</v>
      </c>
      <c r="AW2599" s="14" t="s">
        <v>37</v>
      </c>
      <c r="AX2599" s="14" t="s">
        <v>77</v>
      </c>
      <c r="AY2599" s="215" t="s">
        <v>144</v>
      </c>
    </row>
    <row r="2600" spans="2:51" s="14" customFormat="1" ht="11.25">
      <c r="B2600" s="205"/>
      <c r="C2600" s="206"/>
      <c r="D2600" s="196" t="s">
        <v>159</v>
      </c>
      <c r="E2600" s="207" t="s">
        <v>19</v>
      </c>
      <c r="F2600" s="208" t="s">
        <v>1255</v>
      </c>
      <c r="G2600" s="206"/>
      <c r="H2600" s="209">
        <v>15.31</v>
      </c>
      <c r="I2600" s="210"/>
      <c r="J2600" s="206"/>
      <c r="K2600" s="206"/>
      <c r="L2600" s="211"/>
      <c r="M2600" s="212"/>
      <c r="N2600" s="213"/>
      <c r="O2600" s="213"/>
      <c r="P2600" s="213"/>
      <c r="Q2600" s="213"/>
      <c r="R2600" s="213"/>
      <c r="S2600" s="213"/>
      <c r="T2600" s="214"/>
      <c r="AT2600" s="215" t="s">
        <v>159</v>
      </c>
      <c r="AU2600" s="215" t="s">
        <v>87</v>
      </c>
      <c r="AV2600" s="14" t="s">
        <v>87</v>
      </c>
      <c r="AW2600" s="14" t="s">
        <v>37</v>
      </c>
      <c r="AX2600" s="14" t="s">
        <v>77</v>
      </c>
      <c r="AY2600" s="215" t="s">
        <v>144</v>
      </c>
    </row>
    <row r="2601" spans="2:51" s="14" customFormat="1" ht="11.25">
      <c r="B2601" s="205"/>
      <c r="C2601" s="206"/>
      <c r="D2601" s="196" t="s">
        <v>159</v>
      </c>
      <c r="E2601" s="207" t="s">
        <v>19</v>
      </c>
      <c r="F2601" s="208" t="s">
        <v>1256</v>
      </c>
      <c r="G2601" s="206"/>
      <c r="H2601" s="209">
        <v>16</v>
      </c>
      <c r="I2601" s="210"/>
      <c r="J2601" s="206"/>
      <c r="K2601" s="206"/>
      <c r="L2601" s="211"/>
      <c r="M2601" s="212"/>
      <c r="N2601" s="213"/>
      <c r="O2601" s="213"/>
      <c r="P2601" s="213"/>
      <c r="Q2601" s="213"/>
      <c r="R2601" s="213"/>
      <c r="S2601" s="213"/>
      <c r="T2601" s="214"/>
      <c r="AT2601" s="215" t="s">
        <v>159</v>
      </c>
      <c r="AU2601" s="215" t="s">
        <v>87</v>
      </c>
      <c r="AV2601" s="14" t="s">
        <v>87</v>
      </c>
      <c r="AW2601" s="14" t="s">
        <v>37</v>
      </c>
      <c r="AX2601" s="14" t="s">
        <v>77</v>
      </c>
      <c r="AY2601" s="215" t="s">
        <v>144</v>
      </c>
    </row>
    <row r="2602" spans="2:51" s="14" customFormat="1" ht="11.25">
      <c r="B2602" s="205"/>
      <c r="C2602" s="206"/>
      <c r="D2602" s="196" t="s">
        <v>159</v>
      </c>
      <c r="E2602" s="207" t="s">
        <v>19</v>
      </c>
      <c r="F2602" s="208" t="s">
        <v>1257</v>
      </c>
      <c r="G2602" s="206"/>
      <c r="H2602" s="209">
        <v>19.149999999999999</v>
      </c>
      <c r="I2602" s="210"/>
      <c r="J2602" s="206"/>
      <c r="K2602" s="206"/>
      <c r="L2602" s="211"/>
      <c r="M2602" s="212"/>
      <c r="N2602" s="213"/>
      <c r="O2602" s="213"/>
      <c r="P2602" s="213"/>
      <c r="Q2602" s="213"/>
      <c r="R2602" s="213"/>
      <c r="S2602" s="213"/>
      <c r="T2602" s="214"/>
      <c r="AT2602" s="215" t="s">
        <v>159</v>
      </c>
      <c r="AU2602" s="215" t="s">
        <v>87</v>
      </c>
      <c r="AV2602" s="14" t="s">
        <v>87</v>
      </c>
      <c r="AW2602" s="14" t="s">
        <v>37</v>
      </c>
      <c r="AX2602" s="14" t="s">
        <v>77</v>
      </c>
      <c r="AY2602" s="215" t="s">
        <v>144</v>
      </c>
    </row>
    <row r="2603" spans="2:51" s="14" customFormat="1" ht="11.25">
      <c r="B2603" s="205"/>
      <c r="C2603" s="206"/>
      <c r="D2603" s="196" t="s">
        <v>159</v>
      </c>
      <c r="E2603" s="207" t="s">
        <v>19</v>
      </c>
      <c r="F2603" s="208" t="s">
        <v>1258</v>
      </c>
      <c r="G2603" s="206"/>
      <c r="H2603" s="209">
        <v>19.149999999999999</v>
      </c>
      <c r="I2603" s="210"/>
      <c r="J2603" s="206"/>
      <c r="K2603" s="206"/>
      <c r="L2603" s="211"/>
      <c r="M2603" s="212"/>
      <c r="N2603" s="213"/>
      <c r="O2603" s="213"/>
      <c r="P2603" s="213"/>
      <c r="Q2603" s="213"/>
      <c r="R2603" s="213"/>
      <c r="S2603" s="213"/>
      <c r="T2603" s="214"/>
      <c r="AT2603" s="215" t="s">
        <v>159</v>
      </c>
      <c r="AU2603" s="215" t="s">
        <v>87</v>
      </c>
      <c r="AV2603" s="14" t="s">
        <v>87</v>
      </c>
      <c r="AW2603" s="14" t="s">
        <v>37</v>
      </c>
      <c r="AX2603" s="14" t="s">
        <v>77</v>
      </c>
      <c r="AY2603" s="215" t="s">
        <v>144</v>
      </c>
    </row>
    <row r="2604" spans="2:51" s="14" customFormat="1" ht="11.25">
      <c r="B2604" s="205"/>
      <c r="C2604" s="206"/>
      <c r="D2604" s="196" t="s">
        <v>159</v>
      </c>
      <c r="E2604" s="207" t="s">
        <v>19</v>
      </c>
      <c r="F2604" s="208" t="s">
        <v>1259</v>
      </c>
      <c r="G2604" s="206"/>
      <c r="H2604" s="209">
        <v>16</v>
      </c>
      <c r="I2604" s="210"/>
      <c r="J2604" s="206"/>
      <c r="K2604" s="206"/>
      <c r="L2604" s="211"/>
      <c r="M2604" s="212"/>
      <c r="N2604" s="213"/>
      <c r="O2604" s="213"/>
      <c r="P2604" s="213"/>
      <c r="Q2604" s="213"/>
      <c r="R2604" s="213"/>
      <c r="S2604" s="213"/>
      <c r="T2604" s="214"/>
      <c r="AT2604" s="215" t="s">
        <v>159</v>
      </c>
      <c r="AU2604" s="215" t="s">
        <v>87</v>
      </c>
      <c r="AV2604" s="14" t="s">
        <v>87</v>
      </c>
      <c r="AW2604" s="14" t="s">
        <v>37</v>
      </c>
      <c r="AX2604" s="14" t="s">
        <v>77</v>
      </c>
      <c r="AY2604" s="215" t="s">
        <v>144</v>
      </c>
    </row>
    <row r="2605" spans="2:51" s="14" customFormat="1" ht="11.25">
      <c r="B2605" s="205"/>
      <c r="C2605" s="206"/>
      <c r="D2605" s="196" t="s">
        <v>159</v>
      </c>
      <c r="E2605" s="207" t="s">
        <v>19</v>
      </c>
      <c r="F2605" s="208" t="s">
        <v>1260</v>
      </c>
      <c r="G2605" s="206"/>
      <c r="H2605" s="209">
        <v>15.33</v>
      </c>
      <c r="I2605" s="210"/>
      <c r="J2605" s="206"/>
      <c r="K2605" s="206"/>
      <c r="L2605" s="211"/>
      <c r="M2605" s="212"/>
      <c r="N2605" s="213"/>
      <c r="O2605" s="213"/>
      <c r="P2605" s="213"/>
      <c r="Q2605" s="213"/>
      <c r="R2605" s="213"/>
      <c r="S2605" s="213"/>
      <c r="T2605" s="214"/>
      <c r="AT2605" s="215" t="s">
        <v>159</v>
      </c>
      <c r="AU2605" s="215" t="s">
        <v>87</v>
      </c>
      <c r="AV2605" s="14" t="s">
        <v>87</v>
      </c>
      <c r="AW2605" s="14" t="s">
        <v>37</v>
      </c>
      <c r="AX2605" s="14" t="s">
        <v>77</v>
      </c>
      <c r="AY2605" s="215" t="s">
        <v>144</v>
      </c>
    </row>
    <row r="2606" spans="2:51" s="14" customFormat="1" ht="11.25">
      <c r="B2606" s="205"/>
      <c r="C2606" s="206"/>
      <c r="D2606" s="196" t="s">
        <v>159</v>
      </c>
      <c r="E2606" s="207" t="s">
        <v>19</v>
      </c>
      <c r="F2606" s="208" t="s">
        <v>1261</v>
      </c>
      <c r="G2606" s="206"/>
      <c r="H2606" s="209">
        <v>16.579999999999998</v>
      </c>
      <c r="I2606" s="210"/>
      <c r="J2606" s="206"/>
      <c r="K2606" s="206"/>
      <c r="L2606" s="211"/>
      <c r="M2606" s="212"/>
      <c r="N2606" s="213"/>
      <c r="O2606" s="213"/>
      <c r="P2606" s="213"/>
      <c r="Q2606" s="213"/>
      <c r="R2606" s="213"/>
      <c r="S2606" s="213"/>
      <c r="T2606" s="214"/>
      <c r="AT2606" s="215" t="s">
        <v>159</v>
      </c>
      <c r="AU2606" s="215" t="s">
        <v>87</v>
      </c>
      <c r="AV2606" s="14" t="s">
        <v>87</v>
      </c>
      <c r="AW2606" s="14" t="s">
        <v>37</v>
      </c>
      <c r="AX2606" s="14" t="s">
        <v>77</v>
      </c>
      <c r="AY2606" s="215" t="s">
        <v>144</v>
      </c>
    </row>
    <row r="2607" spans="2:51" s="14" customFormat="1" ht="11.25">
      <c r="B2607" s="205"/>
      <c r="C2607" s="206"/>
      <c r="D2607" s="196" t="s">
        <v>159</v>
      </c>
      <c r="E2607" s="207" t="s">
        <v>19</v>
      </c>
      <c r="F2607" s="208" t="s">
        <v>1262</v>
      </c>
      <c r="G2607" s="206"/>
      <c r="H2607" s="209">
        <v>14.57</v>
      </c>
      <c r="I2607" s="210"/>
      <c r="J2607" s="206"/>
      <c r="K2607" s="206"/>
      <c r="L2607" s="211"/>
      <c r="M2607" s="212"/>
      <c r="N2607" s="213"/>
      <c r="O2607" s="213"/>
      <c r="P2607" s="213"/>
      <c r="Q2607" s="213"/>
      <c r="R2607" s="213"/>
      <c r="S2607" s="213"/>
      <c r="T2607" s="214"/>
      <c r="AT2607" s="215" t="s">
        <v>159</v>
      </c>
      <c r="AU2607" s="215" t="s">
        <v>87</v>
      </c>
      <c r="AV2607" s="14" t="s">
        <v>87</v>
      </c>
      <c r="AW2607" s="14" t="s">
        <v>37</v>
      </c>
      <c r="AX2607" s="14" t="s">
        <v>77</v>
      </c>
      <c r="AY2607" s="215" t="s">
        <v>144</v>
      </c>
    </row>
    <row r="2608" spans="2:51" s="15" customFormat="1" ht="11.25">
      <c r="B2608" s="216"/>
      <c r="C2608" s="217"/>
      <c r="D2608" s="196" t="s">
        <v>159</v>
      </c>
      <c r="E2608" s="218" t="s">
        <v>19</v>
      </c>
      <c r="F2608" s="219" t="s">
        <v>165</v>
      </c>
      <c r="G2608" s="217"/>
      <c r="H2608" s="220">
        <v>161.94999999999999</v>
      </c>
      <c r="I2608" s="221"/>
      <c r="J2608" s="217"/>
      <c r="K2608" s="217"/>
      <c r="L2608" s="222"/>
      <c r="M2608" s="223"/>
      <c r="N2608" s="224"/>
      <c r="O2608" s="224"/>
      <c r="P2608" s="224"/>
      <c r="Q2608" s="224"/>
      <c r="R2608" s="224"/>
      <c r="S2608" s="224"/>
      <c r="T2608" s="225"/>
      <c r="AT2608" s="226" t="s">
        <v>159</v>
      </c>
      <c r="AU2608" s="226" t="s">
        <v>87</v>
      </c>
      <c r="AV2608" s="15" t="s">
        <v>155</v>
      </c>
      <c r="AW2608" s="15" t="s">
        <v>37</v>
      </c>
      <c r="AX2608" s="15" t="s">
        <v>77</v>
      </c>
      <c r="AY2608" s="226" t="s">
        <v>144</v>
      </c>
    </row>
    <row r="2609" spans="2:51" s="13" customFormat="1" ht="11.25">
      <c r="B2609" s="194"/>
      <c r="C2609" s="195"/>
      <c r="D2609" s="196" t="s">
        <v>159</v>
      </c>
      <c r="E2609" s="197" t="s">
        <v>19</v>
      </c>
      <c r="F2609" s="198" t="s">
        <v>229</v>
      </c>
      <c r="G2609" s="195"/>
      <c r="H2609" s="197" t="s">
        <v>19</v>
      </c>
      <c r="I2609" s="199"/>
      <c r="J2609" s="195"/>
      <c r="K2609" s="195"/>
      <c r="L2609" s="200"/>
      <c r="M2609" s="201"/>
      <c r="N2609" s="202"/>
      <c r="O2609" s="202"/>
      <c r="P2609" s="202"/>
      <c r="Q2609" s="202"/>
      <c r="R2609" s="202"/>
      <c r="S2609" s="202"/>
      <c r="T2609" s="203"/>
      <c r="AT2609" s="204" t="s">
        <v>159</v>
      </c>
      <c r="AU2609" s="204" t="s">
        <v>87</v>
      </c>
      <c r="AV2609" s="13" t="s">
        <v>85</v>
      </c>
      <c r="AW2609" s="13" t="s">
        <v>37</v>
      </c>
      <c r="AX2609" s="13" t="s">
        <v>77</v>
      </c>
      <c r="AY2609" s="204" t="s">
        <v>144</v>
      </c>
    </row>
    <row r="2610" spans="2:51" s="14" customFormat="1" ht="11.25">
      <c r="B2610" s="205"/>
      <c r="C2610" s="206"/>
      <c r="D2610" s="196" t="s">
        <v>159</v>
      </c>
      <c r="E2610" s="207" t="s">
        <v>19</v>
      </c>
      <c r="F2610" s="208" t="s">
        <v>1263</v>
      </c>
      <c r="G2610" s="206"/>
      <c r="H2610" s="209">
        <v>15.96</v>
      </c>
      <c r="I2610" s="210"/>
      <c r="J2610" s="206"/>
      <c r="K2610" s="206"/>
      <c r="L2610" s="211"/>
      <c r="M2610" s="212"/>
      <c r="N2610" s="213"/>
      <c r="O2610" s="213"/>
      <c r="P2610" s="213"/>
      <c r="Q2610" s="213"/>
      <c r="R2610" s="213"/>
      <c r="S2610" s="213"/>
      <c r="T2610" s="214"/>
      <c r="AT2610" s="215" t="s">
        <v>159</v>
      </c>
      <c r="AU2610" s="215" t="s">
        <v>87</v>
      </c>
      <c r="AV2610" s="14" t="s">
        <v>87</v>
      </c>
      <c r="AW2610" s="14" t="s">
        <v>37</v>
      </c>
      <c r="AX2610" s="14" t="s">
        <v>77</v>
      </c>
      <c r="AY2610" s="215" t="s">
        <v>144</v>
      </c>
    </row>
    <row r="2611" spans="2:51" s="14" customFormat="1" ht="11.25">
      <c r="B2611" s="205"/>
      <c r="C2611" s="206"/>
      <c r="D2611" s="196" t="s">
        <v>159</v>
      </c>
      <c r="E2611" s="207" t="s">
        <v>19</v>
      </c>
      <c r="F2611" s="208" t="s">
        <v>1264</v>
      </c>
      <c r="G2611" s="206"/>
      <c r="H2611" s="209">
        <v>13.56</v>
      </c>
      <c r="I2611" s="210"/>
      <c r="J2611" s="206"/>
      <c r="K2611" s="206"/>
      <c r="L2611" s="211"/>
      <c r="M2611" s="212"/>
      <c r="N2611" s="213"/>
      <c r="O2611" s="213"/>
      <c r="P2611" s="213"/>
      <c r="Q2611" s="213"/>
      <c r="R2611" s="213"/>
      <c r="S2611" s="213"/>
      <c r="T2611" s="214"/>
      <c r="AT2611" s="215" t="s">
        <v>159</v>
      </c>
      <c r="AU2611" s="215" t="s">
        <v>87</v>
      </c>
      <c r="AV2611" s="14" t="s">
        <v>87</v>
      </c>
      <c r="AW2611" s="14" t="s">
        <v>37</v>
      </c>
      <c r="AX2611" s="14" t="s">
        <v>77</v>
      </c>
      <c r="AY2611" s="215" t="s">
        <v>144</v>
      </c>
    </row>
    <row r="2612" spans="2:51" s="14" customFormat="1" ht="11.25">
      <c r="B2612" s="205"/>
      <c r="C2612" s="206"/>
      <c r="D2612" s="196" t="s">
        <v>159</v>
      </c>
      <c r="E2612" s="207" t="s">
        <v>19</v>
      </c>
      <c r="F2612" s="208" t="s">
        <v>1265</v>
      </c>
      <c r="G2612" s="206"/>
      <c r="H2612" s="209">
        <v>16.3</v>
      </c>
      <c r="I2612" s="210"/>
      <c r="J2612" s="206"/>
      <c r="K2612" s="206"/>
      <c r="L2612" s="211"/>
      <c r="M2612" s="212"/>
      <c r="N2612" s="213"/>
      <c r="O2612" s="213"/>
      <c r="P2612" s="213"/>
      <c r="Q2612" s="213"/>
      <c r="R2612" s="213"/>
      <c r="S2612" s="213"/>
      <c r="T2612" s="214"/>
      <c r="AT2612" s="215" t="s">
        <v>159</v>
      </c>
      <c r="AU2612" s="215" t="s">
        <v>87</v>
      </c>
      <c r="AV2612" s="14" t="s">
        <v>87</v>
      </c>
      <c r="AW2612" s="14" t="s">
        <v>37</v>
      </c>
      <c r="AX2612" s="14" t="s">
        <v>77</v>
      </c>
      <c r="AY2612" s="215" t="s">
        <v>144</v>
      </c>
    </row>
    <row r="2613" spans="2:51" s="14" customFormat="1" ht="11.25">
      <c r="B2613" s="205"/>
      <c r="C2613" s="206"/>
      <c r="D2613" s="196" t="s">
        <v>159</v>
      </c>
      <c r="E2613" s="207" t="s">
        <v>19</v>
      </c>
      <c r="F2613" s="208" t="s">
        <v>1266</v>
      </c>
      <c r="G2613" s="206"/>
      <c r="H2613" s="209">
        <v>15.31</v>
      </c>
      <c r="I2613" s="210"/>
      <c r="J2613" s="206"/>
      <c r="K2613" s="206"/>
      <c r="L2613" s="211"/>
      <c r="M2613" s="212"/>
      <c r="N2613" s="213"/>
      <c r="O2613" s="213"/>
      <c r="P2613" s="213"/>
      <c r="Q2613" s="213"/>
      <c r="R2613" s="213"/>
      <c r="S2613" s="213"/>
      <c r="T2613" s="214"/>
      <c r="AT2613" s="215" t="s">
        <v>159</v>
      </c>
      <c r="AU2613" s="215" t="s">
        <v>87</v>
      </c>
      <c r="AV2613" s="14" t="s">
        <v>87</v>
      </c>
      <c r="AW2613" s="14" t="s">
        <v>37</v>
      </c>
      <c r="AX2613" s="14" t="s">
        <v>77</v>
      </c>
      <c r="AY2613" s="215" t="s">
        <v>144</v>
      </c>
    </row>
    <row r="2614" spans="2:51" s="14" customFormat="1" ht="11.25">
      <c r="B2614" s="205"/>
      <c r="C2614" s="206"/>
      <c r="D2614" s="196" t="s">
        <v>159</v>
      </c>
      <c r="E2614" s="207" t="s">
        <v>19</v>
      </c>
      <c r="F2614" s="208" t="s">
        <v>1267</v>
      </c>
      <c r="G2614" s="206"/>
      <c r="H2614" s="209">
        <v>16</v>
      </c>
      <c r="I2614" s="210"/>
      <c r="J2614" s="206"/>
      <c r="K2614" s="206"/>
      <c r="L2614" s="211"/>
      <c r="M2614" s="212"/>
      <c r="N2614" s="213"/>
      <c r="O2614" s="213"/>
      <c r="P2614" s="213"/>
      <c r="Q2614" s="213"/>
      <c r="R2614" s="213"/>
      <c r="S2614" s="213"/>
      <c r="T2614" s="214"/>
      <c r="AT2614" s="215" t="s">
        <v>159</v>
      </c>
      <c r="AU2614" s="215" t="s">
        <v>87</v>
      </c>
      <c r="AV2614" s="14" t="s">
        <v>87</v>
      </c>
      <c r="AW2614" s="14" t="s">
        <v>37</v>
      </c>
      <c r="AX2614" s="14" t="s">
        <v>77</v>
      </c>
      <c r="AY2614" s="215" t="s">
        <v>144</v>
      </c>
    </row>
    <row r="2615" spans="2:51" s="14" customFormat="1" ht="11.25">
      <c r="B2615" s="205"/>
      <c r="C2615" s="206"/>
      <c r="D2615" s="196" t="s">
        <v>159</v>
      </c>
      <c r="E2615" s="207" t="s">
        <v>19</v>
      </c>
      <c r="F2615" s="208" t="s">
        <v>1268</v>
      </c>
      <c r="G2615" s="206"/>
      <c r="H2615" s="209">
        <v>19.149999999999999</v>
      </c>
      <c r="I2615" s="210"/>
      <c r="J2615" s="206"/>
      <c r="K2615" s="206"/>
      <c r="L2615" s="211"/>
      <c r="M2615" s="212"/>
      <c r="N2615" s="213"/>
      <c r="O2615" s="213"/>
      <c r="P2615" s="213"/>
      <c r="Q2615" s="213"/>
      <c r="R2615" s="213"/>
      <c r="S2615" s="213"/>
      <c r="T2615" s="214"/>
      <c r="AT2615" s="215" t="s">
        <v>159</v>
      </c>
      <c r="AU2615" s="215" t="s">
        <v>87</v>
      </c>
      <c r="AV2615" s="14" t="s">
        <v>87</v>
      </c>
      <c r="AW2615" s="14" t="s">
        <v>37</v>
      </c>
      <c r="AX2615" s="14" t="s">
        <v>77</v>
      </c>
      <c r="AY2615" s="215" t="s">
        <v>144</v>
      </c>
    </row>
    <row r="2616" spans="2:51" s="14" customFormat="1" ht="11.25">
      <c r="B2616" s="205"/>
      <c r="C2616" s="206"/>
      <c r="D2616" s="196" t="s">
        <v>159</v>
      </c>
      <c r="E2616" s="207" t="s">
        <v>19</v>
      </c>
      <c r="F2616" s="208" t="s">
        <v>1269</v>
      </c>
      <c r="G2616" s="206"/>
      <c r="H2616" s="209">
        <v>19.149999999999999</v>
      </c>
      <c r="I2616" s="210"/>
      <c r="J2616" s="206"/>
      <c r="K2616" s="206"/>
      <c r="L2616" s="211"/>
      <c r="M2616" s="212"/>
      <c r="N2616" s="213"/>
      <c r="O2616" s="213"/>
      <c r="P2616" s="213"/>
      <c r="Q2616" s="213"/>
      <c r="R2616" s="213"/>
      <c r="S2616" s="213"/>
      <c r="T2616" s="214"/>
      <c r="AT2616" s="215" t="s">
        <v>159</v>
      </c>
      <c r="AU2616" s="215" t="s">
        <v>87</v>
      </c>
      <c r="AV2616" s="14" t="s">
        <v>87</v>
      </c>
      <c r="AW2616" s="14" t="s">
        <v>37</v>
      </c>
      <c r="AX2616" s="14" t="s">
        <v>77</v>
      </c>
      <c r="AY2616" s="215" t="s">
        <v>144</v>
      </c>
    </row>
    <row r="2617" spans="2:51" s="14" customFormat="1" ht="11.25">
      <c r="B2617" s="205"/>
      <c r="C2617" s="206"/>
      <c r="D2617" s="196" t="s">
        <v>159</v>
      </c>
      <c r="E2617" s="207" t="s">
        <v>19</v>
      </c>
      <c r="F2617" s="208" t="s">
        <v>1270</v>
      </c>
      <c r="G2617" s="206"/>
      <c r="H2617" s="209">
        <v>16</v>
      </c>
      <c r="I2617" s="210"/>
      <c r="J2617" s="206"/>
      <c r="K2617" s="206"/>
      <c r="L2617" s="211"/>
      <c r="M2617" s="212"/>
      <c r="N2617" s="213"/>
      <c r="O2617" s="213"/>
      <c r="P2617" s="213"/>
      <c r="Q2617" s="213"/>
      <c r="R2617" s="213"/>
      <c r="S2617" s="213"/>
      <c r="T2617" s="214"/>
      <c r="AT2617" s="215" t="s">
        <v>159</v>
      </c>
      <c r="AU2617" s="215" t="s">
        <v>87</v>
      </c>
      <c r="AV2617" s="14" t="s">
        <v>87</v>
      </c>
      <c r="AW2617" s="14" t="s">
        <v>37</v>
      </c>
      <c r="AX2617" s="14" t="s">
        <v>77</v>
      </c>
      <c r="AY2617" s="215" t="s">
        <v>144</v>
      </c>
    </row>
    <row r="2618" spans="2:51" s="14" customFormat="1" ht="11.25">
      <c r="B2618" s="205"/>
      <c r="C2618" s="206"/>
      <c r="D2618" s="196" t="s">
        <v>159</v>
      </c>
      <c r="E2618" s="207" t="s">
        <v>19</v>
      </c>
      <c r="F2618" s="208" t="s">
        <v>1271</v>
      </c>
      <c r="G2618" s="206"/>
      <c r="H2618" s="209">
        <v>15.33</v>
      </c>
      <c r="I2618" s="210"/>
      <c r="J2618" s="206"/>
      <c r="K2618" s="206"/>
      <c r="L2618" s="211"/>
      <c r="M2618" s="212"/>
      <c r="N2618" s="213"/>
      <c r="O2618" s="213"/>
      <c r="P2618" s="213"/>
      <c r="Q2618" s="213"/>
      <c r="R2618" s="213"/>
      <c r="S2618" s="213"/>
      <c r="T2618" s="214"/>
      <c r="AT2618" s="215" t="s">
        <v>159</v>
      </c>
      <c r="AU2618" s="215" t="s">
        <v>87</v>
      </c>
      <c r="AV2618" s="14" t="s">
        <v>87</v>
      </c>
      <c r="AW2618" s="14" t="s">
        <v>37</v>
      </c>
      <c r="AX2618" s="14" t="s">
        <v>77</v>
      </c>
      <c r="AY2618" s="215" t="s">
        <v>144</v>
      </c>
    </row>
    <row r="2619" spans="2:51" s="14" customFormat="1" ht="11.25">
      <c r="B2619" s="205"/>
      <c r="C2619" s="206"/>
      <c r="D2619" s="196" t="s">
        <v>159</v>
      </c>
      <c r="E2619" s="207" t="s">
        <v>19</v>
      </c>
      <c r="F2619" s="208" t="s">
        <v>1272</v>
      </c>
      <c r="G2619" s="206"/>
      <c r="H2619" s="209">
        <v>16.579999999999998</v>
      </c>
      <c r="I2619" s="210"/>
      <c r="J2619" s="206"/>
      <c r="K2619" s="206"/>
      <c r="L2619" s="211"/>
      <c r="M2619" s="212"/>
      <c r="N2619" s="213"/>
      <c r="O2619" s="213"/>
      <c r="P2619" s="213"/>
      <c r="Q2619" s="213"/>
      <c r="R2619" s="213"/>
      <c r="S2619" s="213"/>
      <c r="T2619" s="214"/>
      <c r="AT2619" s="215" t="s">
        <v>159</v>
      </c>
      <c r="AU2619" s="215" t="s">
        <v>87</v>
      </c>
      <c r="AV2619" s="14" t="s">
        <v>87</v>
      </c>
      <c r="AW2619" s="14" t="s">
        <v>37</v>
      </c>
      <c r="AX2619" s="14" t="s">
        <v>77</v>
      </c>
      <c r="AY2619" s="215" t="s">
        <v>144</v>
      </c>
    </row>
    <row r="2620" spans="2:51" s="14" customFormat="1" ht="11.25">
      <c r="B2620" s="205"/>
      <c r="C2620" s="206"/>
      <c r="D2620" s="196" t="s">
        <v>159</v>
      </c>
      <c r="E2620" s="207" t="s">
        <v>19</v>
      </c>
      <c r="F2620" s="208" t="s">
        <v>1273</v>
      </c>
      <c r="G2620" s="206"/>
      <c r="H2620" s="209">
        <v>14.57</v>
      </c>
      <c r="I2620" s="210"/>
      <c r="J2620" s="206"/>
      <c r="K2620" s="206"/>
      <c r="L2620" s="211"/>
      <c r="M2620" s="212"/>
      <c r="N2620" s="213"/>
      <c r="O2620" s="213"/>
      <c r="P2620" s="213"/>
      <c r="Q2620" s="213"/>
      <c r="R2620" s="213"/>
      <c r="S2620" s="213"/>
      <c r="T2620" s="214"/>
      <c r="AT2620" s="215" t="s">
        <v>159</v>
      </c>
      <c r="AU2620" s="215" t="s">
        <v>87</v>
      </c>
      <c r="AV2620" s="14" t="s">
        <v>87</v>
      </c>
      <c r="AW2620" s="14" t="s">
        <v>37</v>
      </c>
      <c r="AX2620" s="14" t="s">
        <v>77</v>
      </c>
      <c r="AY2620" s="215" t="s">
        <v>144</v>
      </c>
    </row>
    <row r="2621" spans="2:51" s="15" customFormat="1" ht="11.25">
      <c r="B2621" s="216"/>
      <c r="C2621" s="217"/>
      <c r="D2621" s="196" t="s">
        <v>159</v>
      </c>
      <c r="E2621" s="218" t="s">
        <v>19</v>
      </c>
      <c r="F2621" s="219" t="s">
        <v>165</v>
      </c>
      <c r="G2621" s="217"/>
      <c r="H2621" s="220">
        <v>177.91000000000003</v>
      </c>
      <c r="I2621" s="221"/>
      <c r="J2621" s="217"/>
      <c r="K2621" s="217"/>
      <c r="L2621" s="222"/>
      <c r="M2621" s="223"/>
      <c r="N2621" s="224"/>
      <c r="O2621" s="224"/>
      <c r="P2621" s="224"/>
      <c r="Q2621" s="224"/>
      <c r="R2621" s="224"/>
      <c r="S2621" s="224"/>
      <c r="T2621" s="225"/>
      <c r="AT2621" s="226" t="s">
        <v>159</v>
      </c>
      <c r="AU2621" s="226" t="s">
        <v>87</v>
      </c>
      <c r="AV2621" s="15" t="s">
        <v>155</v>
      </c>
      <c r="AW2621" s="15" t="s">
        <v>37</v>
      </c>
      <c r="AX2621" s="15" t="s">
        <v>77</v>
      </c>
      <c r="AY2621" s="226" t="s">
        <v>144</v>
      </c>
    </row>
    <row r="2622" spans="2:51" s="13" customFormat="1" ht="11.25">
      <c r="B2622" s="194"/>
      <c r="C2622" s="195"/>
      <c r="D2622" s="196" t="s">
        <v>159</v>
      </c>
      <c r="E2622" s="197" t="s">
        <v>19</v>
      </c>
      <c r="F2622" s="198" t="s">
        <v>252</v>
      </c>
      <c r="G2622" s="195"/>
      <c r="H2622" s="197" t="s">
        <v>19</v>
      </c>
      <c r="I2622" s="199"/>
      <c r="J2622" s="195"/>
      <c r="K2622" s="195"/>
      <c r="L2622" s="200"/>
      <c r="M2622" s="201"/>
      <c r="N2622" s="202"/>
      <c r="O2622" s="202"/>
      <c r="P2622" s="202"/>
      <c r="Q2622" s="202"/>
      <c r="R2622" s="202"/>
      <c r="S2622" s="202"/>
      <c r="T2622" s="203"/>
      <c r="AT2622" s="204" t="s">
        <v>159</v>
      </c>
      <c r="AU2622" s="204" t="s">
        <v>87</v>
      </c>
      <c r="AV2622" s="13" t="s">
        <v>85</v>
      </c>
      <c r="AW2622" s="13" t="s">
        <v>37</v>
      </c>
      <c r="AX2622" s="13" t="s">
        <v>77</v>
      </c>
      <c r="AY2622" s="204" t="s">
        <v>144</v>
      </c>
    </row>
    <row r="2623" spans="2:51" s="14" customFormat="1" ht="11.25">
      <c r="B2623" s="205"/>
      <c r="C2623" s="206"/>
      <c r="D2623" s="196" t="s">
        <v>159</v>
      </c>
      <c r="E2623" s="207" t="s">
        <v>19</v>
      </c>
      <c r="F2623" s="208" t="s">
        <v>1274</v>
      </c>
      <c r="G2623" s="206"/>
      <c r="H2623" s="209">
        <v>15.96</v>
      </c>
      <c r="I2623" s="210"/>
      <c r="J2623" s="206"/>
      <c r="K2623" s="206"/>
      <c r="L2623" s="211"/>
      <c r="M2623" s="212"/>
      <c r="N2623" s="213"/>
      <c r="O2623" s="213"/>
      <c r="P2623" s="213"/>
      <c r="Q2623" s="213"/>
      <c r="R2623" s="213"/>
      <c r="S2623" s="213"/>
      <c r="T2623" s="214"/>
      <c r="AT2623" s="215" t="s">
        <v>159</v>
      </c>
      <c r="AU2623" s="215" t="s">
        <v>87</v>
      </c>
      <c r="AV2623" s="14" t="s">
        <v>87</v>
      </c>
      <c r="AW2623" s="14" t="s">
        <v>37</v>
      </c>
      <c r="AX2623" s="14" t="s">
        <v>77</v>
      </c>
      <c r="AY2623" s="215" t="s">
        <v>144</v>
      </c>
    </row>
    <row r="2624" spans="2:51" s="14" customFormat="1" ht="11.25">
      <c r="B2624" s="205"/>
      <c r="C2624" s="206"/>
      <c r="D2624" s="196" t="s">
        <v>159</v>
      </c>
      <c r="E2624" s="207" t="s">
        <v>19</v>
      </c>
      <c r="F2624" s="208" t="s">
        <v>1275</v>
      </c>
      <c r="G2624" s="206"/>
      <c r="H2624" s="209">
        <v>13.56</v>
      </c>
      <c r="I2624" s="210"/>
      <c r="J2624" s="206"/>
      <c r="K2624" s="206"/>
      <c r="L2624" s="211"/>
      <c r="M2624" s="212"/>
      <c r="N2624" s="213"/>
      <c r="O2624" s="213"/>
      <c r="P2624" s="213"/>
      <c r="Q2624" s="213"/>
      <c r="R2624" s="213"/>
      <c r="S2624" s="213"/>
      <c r="T2624" s="214"/>
      <c r="AT2624" s="215" t="s">
        <v>159</v>
      </c>
      <c r="AU2624" s="215" t="s">
        <v>87</v>
      </c>
      <c r="AV2624" s="14" t="s">
        <v>87</v>
      </c>
      <c r="AW2624" s="14" t="s">
        <v>37</v>
      </c>
      <c r="AX2624" s="14" t="s">
        <v>77</v>
      </c>
      <c r="AY2624" s="215" t="s">
        <v>144</v>
      </c>
    </row>
    <row r="2625" spans="1:65" s="14" customFormat="1" ht="11.25">
      <c r="B2625" s="205"/>
      <c r="C2625" s="206"/>
      <c r="D2625" s="196" t="s">
        <v>159</v>
      </c>
      <c r="E2625" s="207" t="s">
        <v>19</v>
      </c>
      <c r="F2625" s="208" t="s">
        <v>1276</v>
      </c>
      <c r="G2625" s="206"/>
      <c r="H2625" s="209">
        <v>16.3</v>
      </c>
      <c r="I2625" s="210"/>
      <c r="J2625" s="206"/>
      <c r="K2625" s="206"/>
      <c r="L2625" s="211"/>
      <c r="M2625" s="212"/>
      <c r="N2625" s="213"/>
      <c r="O2625" s="213"/>
      <c r="P2625" s="213"/>
      <c r="Q2625" s="213"/>
      <c r="R2625" s="213"/>
      <c r="S2625" s="213"/>
      <c r="T2625" s="214"/>
      <c r="AT2625" s="215" t="s">
        <v>159</v>
      </c>
      <c r="AU2625" s="215" t="s">
        <v>87</v>
      </c>
      <c r="AV2625" s="14" t="s">
        <v>87</v>
      </c>
      <c r="AW2625" s="14" t="s">
        <v>37</v>
      </c>
      <c r="AX2625" s="14" t="s">
        <v>77</v>
      </c>
      <c r="AY2625" s="215" t="s">
        <v>144</v>
      </c>
    </row>
    <row r="2626" spans="1:65" s="14" customFormat="1" ht="11.25">
      <c r="B2626" s="205"/>
      <c r="C2626" s="206"/>
      <c r="D2626" s="196" t="s">
        <v>159</v>
      </c>
      <c r="E2626" s="207" t="s">
        <v>19</v>
      </c>
      <c r="F2626" s="208" t="s">
        <v>1277</v>
      </c>
      <c r="G2626" s="206"/>
      <c r="H2626" s="209">
        <v>15.31</v>
      </c>
      <c r="I2626" s="210"/>
      <c r="J2626" s="206"/>
      <c r="K2626" s="206"/>
      <c r="L2626" s="211"/>
      <c r="M2626" s="212"/>
      <c r="N2626" s="213"/>
      <c r="O2626" s="213"/>
      <c r="P2626" s="213"/>
      <c r="Q2626" s="213"/>
      <c r="R2626" s="213"/>
      <c r="S2626" s="213"/>
      <c r="T2626" s="214"/>
      <c r="AT2626" s="215" t="s">
        <v>159</v>
      </c>
      <c r="AU2626" s="215" t="s">
        <v>87</v>
      </c>
      <c r="AV2626" s="14" t="s">
        <v>87</v>
      </c>
      <c r="AW2626" s="14" t="s">
        <v>37</v>
      </c>
      <c r="AX2626" s="14" t="s">
        <v>77</v>
      </c>
      <c r="AY2626" s="215" t="s">
        <v>144</v>
      </c>
    </row>
    <row r="2627" spans="1:65" s="14" customFormat="1" ht="11.25">
      <c r="B2627" s="205"/>
      <c r="C2627" s="206"/>
      <c r="D2627" s="196" t="s">
        <v>159</v>
      </c>
      <c r="E2627" s="207" t="s">
        <v>19</v>
      </c>
      <c r="F2627" s="208" t="s">
        <v>1278</v>
      </c>
      <c r="G2627" s="206"/>
      <c r="H2627" s="209">
        <v>16</v>
      </c>
      <c r="I2627" s="210"/>
      <c r="J2627" s="206"/>
      <c r="K2627" s="206"/>
      <c r="L2627" s="211"/>
      <c r="M2627" s="212"/>
      <c r="N2627" s="213"/>
      <c r="O2627" s="213"/>
      <c r="P2627" s="213"/>
      <c r="Q2627" s="213"/>
      <c r="R2627" s="213"/>
      <c r="S2627" s="213"/>
      <c r="T2627" s="214"/>
      <c r="AT2627" s="215" t="s">
        <v>159</v>
      </c>
      <c r="AU2627" s="215" t="s">
        <v>87</v>
      </c>
      <c r="AV2627" s="14" t="s">
        <v>87</v>
      </c>
      <c r="AW2627" s="14" t="s">
        <v>37</v>
      </c>
      <c r="AX2627" s="14" t="s">
        <v>77</v>
      </c>
      <c r="AY2627" s="215" t="s">
        <v>144</v>
      </c>
    </row>
    <row r="2628" spans="1:65" s="14" customFormat="1" ht="11.25">
      <c r="B2628" s="205"/>
      <c r="C2628" s="206"/>
      <c r="D2628" s="196" t="s">
        <v>159</v>
      </c>
      <c r="E2628" s="207" t="s">
        <v>19</v>
      </c>
      <c r="F2628" s="208" t="s">
        <v>1279</v>
      </c>
      <c r="G2628" s="206"/>
      <c r="H2628" s="209">
        <v>19.149999999999999</v>
      </c>
      <c r="I2628" s="210"/>
      <c r="J2628" s="206"/>
      <c r="K2628" s="206"/>
      <c r="L2628" s="211"/>
      <c r="M2628" s="212"/>
      <c r="N2628" s="213"/>
      <c r="O2628" s="213"/>
      <c r="P2628" s="213"/>
      <c r="Q2628" s="213"/>
      <c r="R2628" s="213"/>
      <c r="S2628" s="213"/>
      <c r="T2628" s="214"/>
      <c r="AT2628" s="215" t="s">
        <v>159</v>
      </c>
      <c r="AU2628" s="215" t="s">
        <v>87</v>
      </c>
      <c r="AV2628" s="14" t="s">
        <v>87</v>
      </c>
      <c r="AW2628" s="14" t="s">
        <v>37</v>
      </c>
      <c r="AX2628" s="14" t="s">
        <v>77</v>
      </c>
      <c r="AY2628" s="215" t="s">
        <v>144</v>
      </c>
    </row>
    <row r="2629" spans="1:65" s="14" customFormat="1" ht="11.25">
      <c r="B2629" s="205"/>
      <c r="C2629" s="206"/>
      <c r="D2629" s="196" t="s">
        <v>159</v>
      </c>
      <c r="E2629" s="207" t="s">
        <v>19</v>
      </c>
      <c r="F2629" s="208" t="s">
        <v>1280</v>
      </c>
      <c r="G2629" s="206"/>
      <c r="H2629" s="209">
        <v>19.149999999999999</v>
      </c>
      <c r="I2629" s="210"/>
      <c r="J2629" s="206"/>
      <c r="K2629" s="206"/>
      <c r="L2629" s="211"/>
      <c r="M2629" s="212"/>
      <c r="N2629" s="213"/>
      <c r="O2629" s="213"/>
      <c r="P2629" s="213"/>
      <c r="Q2629" s="213"/>
      <c r="R2629" s="213"/>
      <c r="S2629" s="213"/>
      <c r="T2629" s="214"/>
      <c r="AT2629" s="215" t="s">
        <v>159</v>
      </c>
      <c r="AU2629" s="215" t="s">
        <v>87</v>
      </c>
      <c r="AV2629" s="14" t="s">
        <v>87</v>
      </c>
      <c r="AW2629" s="14" t="s">
        <v>37</v>
      </c>
      <c r="AX2629" s="14" t="s">
        <v>77</v>
      </c>
      <c r="AY2629" s="215" t="s">
        <v>144</v>
      </c>
    </row>
    <row r="2630" spans="1:65" s="14" customFormat="1" ht="11.25">
      <c r="B2630" s="205"/>
      <c r="C2630" s="206"/>
      <c r="D2630" s="196" t="s">
        <v>159</v>
      </c>
      <c r="E2630" s="207" t="s">
        <v>19</v>
      </c>
      <c r="F2630" s="208" t="s">
        <v>1281</v>
      </c>
      <c r="G2630" s="206"/>
      <c r="H2630" s="209">
        <v>16</v>
      </c>
      <c r="I2630" s="210"/>
      <c r="J2630" s="206"/>
      <c r="K2630" s="206"/>
      <c r="L2630" s="211"/>
      <c r="M2630" s="212"/>
      <c r="N2630" s="213"/>
      <c r="O2630" s="213"/>
      <c r="P2630" s="213"/>
      <c r="Q2630" s="213"/>
      <c r="R2630" s="213"/>
      <c r="S2630" s="213"/>
      <c r="T2630" s="214"/>
      <c r="AT2630" s="215" t="s">
        <v>159</v>
      </c>
      <c r="AU2630" s="215" t="s">
        <v>87</v>
      </c>
      <c r="AV2630" s="14" t="s">
        <v>87</v>
      </c>
      <c r="AW2630" s="14" t="s">
        <v>37</v>
      </c>
      <c r="AX2630" s="14" t="s">
        <v>77</v>
      </c>
      <c r="AY2630" s="215" t="s">
        <v>144</v>
      </c>
    </row>
    <row r="2631" spans="1:65" s="14" customFormat="1" ht="11.25">
      <c r="B2631" s="205"/>
      <c r="C2631" s="206"/>
      <c r="D2631" s="196" t="s">
        <v>159</v>
      </c>
      <c r="E2631" s="207" t="s">
        <v>19</v>
      </c>
      <c r="F2631" s="208" t="s">
        <v>1282</v>
      </c>
      <c r="G2631" s="206"/>
      <c r="H2631" s="209">
        <v>15.33</v>
      </c>
      <c r="I2631" s="210"/>
      <c r="J2631" s="206"/>
      <c r="K2631" s="206"/>
      <c r="L2631" s="211"/>
      <c r="M2631" s="212"/>
      <c r="N2631" s="213"/>
      <c r="O2631" s="213"/>
      <c r="P2631" s="213"/>
      <c r="Q2631" s="213"/>
      <c r="R2631" s="213"/>
      <c r="S2631" s="213"/>
      <c r="T2631" s="214"/>
      <c r="AT2631" s="215" t="s">
        <v>159</v>
      </c>
      <c r="AU2631" s="215" t="s">
        <v>87</v>
      </c>
      <c r="AV2631" s="14" t="s">
        <v>87</v>
      </c>
      <c r="AW2631" s="14" t="s">
        <v>37</v>
      </c>
      <c r="AX2631" s="14" t="s">
        <v>77</v>
      </c>
      <c r="AY2631" s="215" t="s">
        <v>144</v>
      </c>
    </row>
    <row r="2632" spans="1:65" s="14" customFormat="1" ht="11.25">
      <c r="B2632" s="205"/>
      <c r="C2632" s="206"/>
      <c r="D2632" s="196" t="s">
        <v>159</v>
      </c>
      <c r="E2632" s="207" t="s">
        <v>19</v>
      </c>
      <c r="F2632" s="208" t="s">
        <v>1283</v>
      </c>
      <c r="G2632" s="206"/>
      <c r="H2632" s="209">
        <v>16.579999999999998</v>
      </c>
      <c r="I2632" s="210"/>
      <c r="J2632" s="206"/>
      <c r="K2632" s="206"/>
      <c r="L2632" s="211"/>
      <c r="M2632" s="212"/>
      <c r="N2632" s="213"/>
      <c r="O2632" s="213"/>
      <c r="P2632" s="213"/>
      <c r="Q2632" s="213"/>
      <c r="R2632" s="213"/>
      <c r="S2632" s="213"/>
      <c r="T2632" s="214"/>
      <c r="AT2632" s="215" t="s">
        <v>159</v>
      </c>
      <c r="AU2632" s="215" t="s">
        <v>87</v>
      </c>
      <c r="AV2632" s="14" t="s">
        <v>87</v>
      </c>
      <c r="AW2632" s="14" t="s">
        <v>37</v>
      </c>
      <c r="AX2632" s="14" t="s">
        <v>77</v>
      </c>
      <c r="AY2632" s="215" t="s">
        <v>144</v>
      </c>
    </row>
    <row r="2633" spans="1:65" s="14" customFormat="1" ht="11.25">
      <c r="B2633" s="205"/>
      <c r="C2633" s="206"/>
      <c r="D2633" s="196" t="s">
        <v>159</v>
      </c>
      <c r="E2633" s="207" t="s">
        <v>19</v>
      </c>
      <c r="F2633" s="208" t="s">
        <v>1284</v>
      </c>
      <c r="G2633" s="206"/>
      <c r="H2633" s="209">
        <v>14.57</v>
      </c>
      <c r="I2633" s="210"/>
      <c r="J2633" s="206"/>
      <c r="K2633" s="206"/>
      <c r="L2633" s="211"/>
      <c r="M2633" s="212"/>
      <c r="N2633" s="213"/>
      <c r="O2633" s="213"/>
      <c r="P2633" s="213"/>
      <c r="Q2633" s="213"/>
      <c r="R2633" s="213"/>
      <c r="S2633" s="213"/>
      <c r="T2633" s="214"/>
      <c r="AT2633" s="215" t="s">
        <v>159</v>
      </c>
      <c r="AU2633" s="215" t="s">
        <v>87</v>
      </c>
      <c r="AV2633" s="14" t="s">
        <v>87</v>
      </c>
      <c r="AW2633" s="14" t="s">
        <v>37</v>
      </c>
      <c r="AX2633" s="14" t="s">
        <v>77</v>
      </c>
      <c r="AY2633" s="215" t="s">
        <v>144</v>
      </c>
    </row>
    <row r="2634" spans="1:65" s="15" customFormat="1" ht="11.25">
      <c r="B2634" s="216"/>
      <c r="C2634" s="217"/>
      <c r="D2634" s="196" t="s">
        <v>159</v>
      </c>
      <c r="E2634" s="218" t="s">
        <v>19</v>
      </c>
      <c r="F2634" s="219" t="s">
        <v>165</v>
      </c>
      <c r="G2634" s="217"/>
      <c r="H2634" s="220">
        <v>177.91000000000003</v>
      </c>
      <c r="I2634" s="221"/>
      <c r="J2634" s="217"/>
      <c r="K2634" s="217"/>
      <c r="L2634" s="222"/>
      <c r="M2634" s="223"/>
      <c r="N2634" s="224"/>
      <c r="O2634" s="224"/>
      <c r="P2634" s="224"/>
      <c r="Q2634" s="224"/>
      <c r="R2634" s="224"/>
      <c r="S2634" s="224"/>
      <c r="T2634" s="225"/>
      <c r="AT2634" s="226" t="s">
        <v>159</v>
      </c>
      <c r="AU2634" s="226" t="s">
        <v>87</v>
      </c>
      <c r="AV2634" s="15" t="s">
        <v>155</v>
      </c>
      <c r="AW2634" s="15" t="s">
        <v>37</v>
      </c>
      <c r="AX2634" s="15" t="s">
        <v>77</v>
      </c>
      <c r="AY2634" s="226" t="s">
        <v>144</v>
      </c>
    </row>
    <row r="2635" spans="1:65" s="16" customFormat="1" ht="11.25">
      <c r="B2635" s="227"/>
      <c r="C2635" s="228"/>
      <c r="D2635" s="196" t="s">
        <v>159</v>
      </c>
      <c r="E2635" s="229" t="s">
        <v>19</v>
      </c>
      <c r="F2635" s="230" t="s">
        <v>275</v>
      </c>
      <c r="G2635" s="228"/>
      <c r="H2635" s="231">
        <v>874.52999999999986</v>
      </c>
      <c r="I2635" s="232"/>
      <c r="J2635" s="228"/>
      <c r="K2635" s="228"/>
      <c r="L2635" s="233"/>
      <c r="M2635" s="234"/>
      <c r="N2635" s="235"/>
      <c r="O2635" s="235"/>
      <c r="P2635" s="235"/>
      <c r="Q2635" s="235"/>
      <c r="R2635" s="235"/>
      <c r="S2635" s="235"/>
      <c r="T2635" s="236"/>
      <c r="AT2635" s="237" t="s">
        <v>159</v>
      </c>
      <c r="AU2635" s="237" t="s">
        <v>87</v>
      </c>
      <c r="AV2635" s="16" t="s">
        <v>154</v>
      </c>
      <c r="AW2635" s="16" t="s">
        <v>37</v>
      </c>
      <c r="AX2635" s="16" t="s">
        <v>85</v>
      </c>
      <c r="AY2635" s="237" t="s">
        <v>144</v>
      </c>
    </row>
    <row r="2636" spans="1:65" s="2" customFormat="1" ht="16.5" customHeight="1">
      <c r="A2636" s="37"/>
      <c r="B2636" s="38"/>
      <c r="C2636" s="238" t="s">
        <v>1315</v>
      </c>
      <c r="D2636" s="238" t="s">
        <v>830</v>
      </c>
      <c r="E2636" s="239" t="s">
        <v>1316</v>
      </c>
      <c r="F2636" s="240" t="s">
        <v>1317</v>
      </c>
      <c r="G2636" s="241" t="s">
        <v>956</v>
      </c>
      <c r="H2636" s="242">
        <v>1005.71</v>
      </c>
      <c r="I2636" s="243"/>
      <c r="J2636" s="244">
        <f>ROUND(I2636*H2636,2)</f>
        <v>0</v>
      </c>
      <c r="K2636" s="240" t="s">
        <v>153</v>
      </c>
      <c r="L2636" s="245"/>
      <c r="M2636" s="246" t="s">
        <v>19</v>
      </c>
      <c r="N2636" s="247" t="s">
        <v>48</v>
      </c>
      <c r="O2636" s="67"/>
      <c r="P2636" s="185">
        <f>O2636*H2636</f>
        <v>0</v>
      </c>
      <c r="Q2636" s="185">
        <v>5.0000000000000001E-4</v>
      </c>
      <c r="R2636" s="185">
        <f>Q2636*H2636</f>
        <v>0.50285500000000005</v>
      </c>
      <c r="S2636" s="185">
        <v>0</v>
      </c>
      <c r="T2636" s="186">
        <f>S2636*H2636</f>
        <v>0</v>
      </c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R2636" s="187" t="s">
        <v>833</v>
      </c>
      <c r="AT2636" s="187" t="s">
        <v>830</v>
      </c>
      <c r="AU2636" s="187" t="s">
        <v>87</v>
      </c>
      <c r="AY2636" s="20" t="s">
        <v>144</v>
      </c>
      <c r="BE2636" s="188">
        <f>IF(N2636="základní",J2636,0)</f>
        <v>0</v>
      </c>
      <c r="BF2636" s="188">
        <f>IF(N2636="snížená",J2636,0)</f>
        <v>0</v>
      </c>
      <c r="BG2636" s="188">
        <f>IF(N2636="zákl. přenesená",J2636,0)</f>
        <v>0</v>
      </c>
      <c r="BH2636" s="188">
        <f>IF(N2636="sníž. přenesená",J2636,0)</f>
        <v>0</v>
      </c>
      <c r="BI2636" s="188">
        <f>IF(N2636="nulová",J2636,0)</f>
        <v>0</v>
      </c>
      <c r="BJ2636" s="20" t="s">
        <v>85</v>
      </c>
      <c r="BK2636" s="188">
        <f>ROUND(I2636*H2636,2)</f>
        <v>0</v>
      </c>
      <c r="BL2636" s="20" t="s">
        <v>556</v>
      </c>
      <c r="BM2636" s="187" t="s">
        <v>1318</v>
      </c>
    </row>
    <row r="2637" spans="1:65" s="14" customFormat="1" ht="11.25">
      <c r="B2637" s="205"/>
      <c r="C2637" s="206"/>
      <c r="D2637" s="196" t="s">
        <v>159</v>
      </c>
      <c r="E2637" s="207" t="s">
        <v>19</v>
      </c>
      <c r="F2637" s="208" t="s">
        <v>1319</v>
      </c>
      <c r="G2637" s="206"/>
      <c r="H2637" s="209">
        <v>1005.71</v>
      </c>
      <c r="I2637" s="210"/>
      <c r="J2637" s="206"/>
      <c r="K2637" s="206"/>
      <c r="L2637" s="211"/>
      <c r="M2637" s="212"/>
      <c r="N2637" s="213"/>
      <c r="O2637" s="213"/>
      <c r="P2637" s="213"/>
      <c r="Q2637" s="213"/>
      <c r="R2637" s="213"/>
      <c r="S2637" s="213"/>
      <c r="T2637" s="214"/>
      <c r="AT2637" s="215" t="s">
        <v>159</v>
      </c>
      <c r="AU2637" s="215" t="s">
        <v>87</v>
      </c>
      <c r="AV2637" s="14" t="s">
        <v>87</v>
      </c>
      <c r="AW2637" s="14" t="s">
        <v>37</v>
      </c>
      <c r="AX2637" s="14" t="s">
        <v>77</v>
      </c>
      <c r="AY2637" s="215" t="s">
        <v>144</v>
      </c>
    </row>
    <row r="2638" spans="1:65" s="16" customFormat="1" ht="11.25">
      <c r="B2638" s="227"/>
      <c r="C2638" s="228"/>
      <c r="D2638" s="196" t="s">
        <v>159</v>
      </c>
      <c r="E2638" s="229" t="s">
        <v>19</v>
      </c>
      <c r="F2638" s="230" t="s">
        <v>275</v>
      </c>
      <c r="G2638" s="228"/>
      <c r="H2638" s="231">
        <v>1005.71</v>
      </c>
      <c r="I2638" s="232"/>
      <c r="J2638" s="228"/>
      <c r="K2638" s="228"/>
      <c r="L2638" s="233"/>
      <c r="M2638" s="234"/>
      <c r="N2638" s="235"/>
      <c r="O2638" s="235"/>
      <c r="P2638" s="235"/>
      <c r="Q2638" s="235"/>
      <c r="R2638" s="235"/>
      <c r="S2638" s="235"/>
      <c r="T2638" s="236"/>
      <c r="AT2638" s="237" t="s">
        <v>159</v>
      </c>
      <c r="AU2638" s="237" t="s">
        <v>87</v>
      </c>
      <c r="AV2638" s="16" t="s">
        <v>154</v>
      </c>
      <c r="AW2638" s="16" t="s">
        <v>37</v>
      </c>
      <c r="AX2638" s="16" t="s">
        <v>85</v>
      </c>
      <c r="AY2638" s="237" t="s">
        <v>144</v>
      </c>
    </row>
    <row r="2639" spans="1:65" s="2" customFormat="1" ht="16.5" customHeight="1">
      <c r="A2639" s="37"/>
      <c r="B2639" s="38"/>
      <c r="C2639" s="176" t="s">
        <v>147</v>
      </c>
      <c r="D2639" s="176" t="s">
        <v>149</v>
      </c>
      <c r="E2639" s="177" t="s">
        <v>1320</v>
      </c>
      <c r="F2639" s="178" t="s">
        <v>1321</v>
      </c>
      <c r="G2639" s="179" t="s">
        <v>956</v>
      </c>
      <c r="H2639" s="180">
        <v>124.2</v>
      </c>
      <c r="I2639" s="181"/>
      <c r="J2639" s="182">
        <f>ROUND(I2639*H2639,2)</f>
        <v>0</v>
      </c>
      <c r="K2639" s="178" t="s">
        <v>153</v>
      </c>
      <c r="L2639" s="42"/>
      <c r="M2639" s="183" t="s">
        <v>19</v>
      </c>
      <c r="N2639" s="184" t="s">
        <v>48</v>
      </c>
      <c r="O2639" s="67"/>
      <c r="P2639" s="185">
        <f>O2639*H2639</f>
        <v>0</v>
      </c>
      <c r="Q2639" s="185">
        <v>0</v>
      </c>
      <c r="R2639" s="185">
        <f>Q2639*H2639</f>
        <v>0</v>
      </c>
      <c r="S2639" s="185">
        <v>0</v>
      </c>
      <c r="T2639" s="186">
        <f>S2639*H2639</f>
        <v>0</v>
      </c>
      <c r="U2639" s="37"/>
      <c r="V2639" s="37"/>
      <c r="W2639" s="37"/>
      <c r="X2639" s="37"/>
      <c r="Y2639" s="37"/>
      <c r="Z2639" s="37"/>
      <c r="AA2639" s="37"/>
      <c r="AB2639" s="37"/>
      <c r="AC2639" s="37"/>
      <c r="AD2639" s="37"/>
      <c r="AE2639" s="37"/>
      <c r="AR2639" s="187" t="s">
        <v>556</v>
      </c>
      <c r="AT2639" s="187" t="s">
        <v>149</v>
      </c>
      <c r="AU2639" s="187" t="s">
        <v>87</v>
      </c>
      <c r="AY2639" s="20" t="s">
        <v>144</v>
      </c>
      <c r="BE2639" s="188">
        <f>IF(N2639="základní",J2639,0)</f>
        <v>0</v>
      </c>
      <c r="BF2639" s="188">
        <f>IF(N2639="snížená",J2639,0)</f>
        <v>0</v>
      </c>
      <c r="BG2639" s="188">
        <f>IF(N2639="zákl. přenesená",J2639,0)</f>
        <v>0</v>
      </c>
      <c r="BH2639" s="188">
        <f>IF(N2639="sníž. přenesená",J2639,0)</f>
        <v>0</v>
      </c>
      <c r="BI2639" s="188">
        <f>IF(N2639="nulová",J2639,0)</f>
        <v>0</v>
      </c>
      <c r="BJ2639" s="20" t="s">
        <v>85</v>
      </c>
      <c r="BK2639" s="188">
        <f>ROUND(I2639*H2639,2)</f>
        <v>0</v>
      </c>
      <c r="BL2639" s="20" t="s">
        <v>556</v>
      </c>
      <c r="BM2639" s="187" t="s">
        <v>1322</v>
      </c>
    </row>
    <row r="2640" spans="1:65" s="2" customFormat="1" ht="11.25">
      <c r="A2640" s="37"/>
      <c r="B2640" s="38"/>
      <c r="C2640" s="39"/>
      <c r="D2640" s="189" t="s">
        <v>157</v>
      </c>
      <c r="E2640" s="39"/>
      <c r="F2640" s="190" t="s">
        <v>1323</v>
      </c>
      <c r="G2640" s="39"/>
      <c r="H2640" s="39"/>
      <c r="I2640" s="191"/>
      <c r="J2640" s="39"/>
      <c r="K2640" s="39"/>
      <c r="L2640" s="42"/>
      <c r="M2640" s="192"/>
      <c r="N2640" s="193"/>
      <c r="O2640" s="67"/>
      <c r="P2640" s="67"/>
      <c r="Q2640" s="67"/>
      <c r="R2640" s="67"/>
      <c r="S2640" s="67"/>
      <c r="T2640" s="68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T2640" s="20" t="s">
        <v>157</v>
      </c>
      <c r="AU2640" s="20" t="s">
        <v>87</v>
      </c>
    </row>
    <row r="2641" spans="2:51" s="13" customFormat="1" ht="11.25">
      <c r="B2641" s="194"/>
      <c r="C2641" s="195"/>
      <c r="D2641" s="196" t="s">
        <v>159</v>
      </c>
      <c r="E2641" s="197" t="s">
        <v>19</v>
      </c>
      <c r="F2641" s="198" t="s">
        <v>160</v>
      </c>
      <c r="G2641" s="195"/>
      <c r="H2641" s="197" t="s">
        <v>19</v>
      </c>
      <c r="I2641" s="199"/>
      <c r="J2641" s="195"/>
      <c r="K2641" s="195"/>
      <c r="L2641" s="200"/>
      <c r="M2641" s="201"/>
      <c r="N2641" s="202"/>
      <c r="O2641" s="202"/>
      <c r="P2641" s="202"/>
      <c r="Q2641" s="202"/>
      <c r="R2641" s="202"/>
      <c r="S2641" s="202"/>
      <c r="T2641" s="203"/>
      <c r="AT2641" s="204" t="s">
        <v>159</v>
      </c>
      <c r="AU2641" s="204" t="s">
        <v>87</v>
      </c>
      <c r="AV2641" s="13" t="s">
        <v>85</v>
      </c>
      <c r="AW2641" s="13" t="s">
        <v>37</v>
      </c>
      <c r="AX2641" s="13" t="s">
        <v>77</v>
      </c>
      <c r="AY2641" s="204" t="s">
        <v>144</v>
      </c>
    </row>
    <row r="2642" spans="2:51" s="14" customFormat="1" ht="11.25">
      <c r="B2642" s="205"/>
      <c r="C2642" s="206"/>
      <c r="D2642" s="196" t="s">
        <v>159</v>
      </c>
      <c r="E2642" s="207" t="s">
        <v>19</v>
      </c>
      <c r="F2642" s="208" t="s">
        <v>1324</v>
      </c>
      <c r="G2642" s="206"/>
      <c r="H2642" s="209">
        <v>2.2999999999999998</v>
      </c>
      <c r="I2642" s="210"/>
      <c r="J2642" s="206"/>
      <c r="K2642" s="206"/>
      <c r="L2642" s="211"/>
      <c r="M2642" s="212"/>
      <c r="N2642" s="213"/>
      <c r="O2642" s="213"/>
      <c r="P2642" s="213"/>
      <c r="Q2642" s="213"/>
      <c r="R2642" s="213"/>
      <c r="S2642" s="213"/>
      <c r="T2642" s="214"/>
      <c r="AT2642" s="215" t="s">
        <v>159</v>
      </c>
      <c r="AU2642" s="215" t="s">
        <v>87</v>
      </c>
      <c r="AV2642" s="14" t="s">
        <v>87</v>
      </c>
      <c r="AW2642" s="14" t="s">
        <v>37</v>
      </c>
      <c r="AX2642" s="14" t="s">
        <v>77</v>
      </c>
      <c r="AY2642" s="215" t="s">
        <v>144</v>
      </c>
    </row>
    <row r="2643" spans="2:51" s="14" customFormat="1" ht="11.25">
      <c r="B2643" s="205"/>
      <c r="C2643" s="206"/>
      <c r="D2643" s="196" t="s">
        <v>159</v>
      </c>
      <c r="E2643" s="207" t="s">
        <v>19</v>
      </c>
      <c r="F2643" s="208" t="s">
        <v>1325</v>
      </c>
      <c r="G2643" s="206"/>
      <c r="H2643" s="209">
        <v>2.2999999999999998</v>
      </c>
      <c r="I2643" s="210"/>
      <c r="J2643" s="206"/>
      <c r="K2643" s="206"/>
      <c r="L2643" s="211"/>
      <c r="M2643" s="212"/>
      <c r="N2643" s="213"/>
      <c r="O2643" s="213"/>
      <c r="P2643" s="213"/>
      <c r="Q2643" s="213"/>
      <c r="R2643" s="213"/>
      <c r="S2643" s="213"/>
      <c r="T2643" s="214"/>
      <c r="AT2643" s="215" t="s">
        <v>159</v>
      </c>
      <c r="AU2643" s="215" t="s">
        <v>87</v>
      </c>
      <c r="AV2643" s="14" t="s">
        <v>87</v>
      </c>
      <c r="AW2643" s="14" t="s">
        <v>37</v>
      </c>
      <c r="AX2643" s="14" t="s">
        <v>77</v>
      </c>
      <c r="AY2643" s="215" t="s">
        <v>144</v>
      </c>
    </row>
    <row r="2644" spans="2:51" s="15" customFormat="1" ht="11.25">
      <c r="B2644" s="216"/>
      <c r="C2644" s="217"/>
      <c r="D2644" s="196" t="s">
        <v>159</v>
      </c>
      <c r="E2644" s="218" t="s">
        <v>19</v>
      </c>
      <c r="F2644" s="219" t="s">
        <v>165</v>
      </c>
      <c r="G2644" s="217"/>
      <c r="H2644" s="220">
        <v>4.5999999999999996</v>
      </c>
      <c r="I2644" s="221"/>
      <c r="J2644" s="217"/>
      <c r="K2644" s="217"/>
      <c r="L2644" s="222"/>
      <c r="M2644" s="223"/>
      <c r="N2644" s="224"/>
      <c r="O2644" s="224"/>
      <c r="P2644" s="224"/>
      <c r="Q2644" s="224"/>
      <c r="R2644" s="224"/>
      <c r="S2644" s="224"/>
      <c r="T2644" s="225"/>
      <c r="AT2644" s="226" t="s">
        <v>159</v>
      </c>
      <c r="AU2644" s="226" t="s">
        <v>87</v>
      </c>
      <c r="AV2644" s="15" t="s">
        <v>155</v>
      </c>
      <c r="AW2644" s="15" t="s">
        <v>37</v>
      </c>
      <c r="AX2644" s="15" t="s">
        <v>77</v>
      </c>
      <c r="AY2644" s="226" t="s">
        <v>144</v>
      </c>
    </row>
    <row r="2645" spans="2:51" s="13" customFormat="1" ht="11.25">
      <c r="B2645" s="194"/>
      <c r="C2645" s="195"/>
      <c r="D2645" s="196" t="s">
        <v>159</v>
      </c>
      <c r="E2645" s="197" t="s">
        <v>19</v>
      </c>
      <c r="F2645" s="198" t="s">
        <v>166</v>
      </c>
      <c r="G2645" s="195"/>
      <c r="H2645" s="197" t="s">
        <v>19</v>
      </c>
      <c r="I2645" s="199"/>
      <c r="J2645" s="195"/>
      <c r="K2645" s="195"/>
      <c r="L2645" s="200"/>
      <c r="M2645" s="201"/>
      <c r="N2645" s="202"/>
      <c r="O2645" s="202"/>
      <c r="P2645" s="202"/>
      <c r="Q2645" s="202"/>
      <c r="R2645" s="202"/>
      <c r="S2645" s="202"/>
      <c r="T2645" s="203"/>
      <c r="AT2645" s="204" t="s">
        <v>159</v>
      </c>
      <c r="AU2645" s="204" t="s">
        <v>87</v>
      </c>
      <c r="AV2645" s="13" t="s">
        <v>85</v>
      </c>
      <c r="AW2645" s="13" t="s">
        <v>37</v>
      </c>
      <c r="AX2645" s="13" t="s">
        <v>77</v>
      </c>
      <c r="AY2645" s="204" t="s">
        <v>144</v>
      </c>
    </row>
    <row r="2646" spans="2:51" s="14" customFormat="1" ht="11.25">
      <c r="B2646" s="205"/>
      <c r="C2646" s="206"/>
      <c r="D2646" s="196" t="s">
        <v>159</v>
      </c>
      <c r="E2646" s="207" t="s">
        <v>19</v>
      </c>
      <c r="F2646" s="208" t="s">
        <v>1326</v>
      </c>
      <c r="G2646" s="206"/>
      <c r="H2646" s="209">
        <v>2.2999999999999998</v>
      </c>
      <c r="I2646" s="210"/>
      <c r="J2646" s="206"/>
      <c r="K2646" s="206"/>
      <c r="L2646" s="211"/>
      <c r="M2646" s="212"/>
      <c r="N2646" s="213"/>
      <c r="O2646" s="213"/>
      <c r="P2646" s="213"/>
      <c r="Q2646" s="213"/>
      <c r="R2646" s="213"/>
      <c r="S2646" s="213"/>
      <c r="T2646" s="214"/>
      <c r="AT2646" s="215" t="s">
        <v>159</v>
      </c>
      <c r="AU2646" s="215" t="s">
        <v>87</v>
      </c>
      <c r="AV2646" s="14" t="s">
        <v>87</v>
      </c>
      <c r="AW2646" s="14" t="s">
        <v>37</v>
      </c>
      <c r="AX2646" s="14" t="s">
        <v>77</v>
      </c>
      <c r="AY2646" s="215" t="s">
        <v>144</v>
      </c>
    </row>
    <row r="2647" spans="2:51" s="14" customFormat="1" ht="11.25">
      <c r="B2647" s="205"/>
      <c r="C2647" s="206"/>
      <c r="D2647" s="196" t="s">
        <v>159</v>
      </c>
      <c r="E2647" s="207" t="s">
        <v>19</v>
      </c>
      <c r="F2647" s="208" t="s">
        <v>1327</v>
      </c>
      <c r="G2647" s="206"/>
      <c r="H2647" s="209">
        <v>2.2999999999999998</v>
      </c>
      <c r="I2647" s="210"/>
      <c r="J2647" s="206"/>
      <c r="K2647" s="206"/>
      <c r="L2647" s="211"/>
      <c r="M2647" s="212"/>
      <c r="N2647" s="213"/>
      <c r="O2647" s="213"/>
      <c r="P2647" s="213"/>
      <c r="Q2647" s="213"/>
      <c r="R2647" s="213"/>
      <c r="S2647" s="213"/>
      <c r="T2647" s="214"/>
      <c r="AT2647" s="215" t="s">
        <v>159</v>
      </c>
      <c r="AU2647" s="215" t="s">
        <v>87</v>
      </c>
      <c r="AV2647" s="14" t="s">
        <v>87</v>
      </c>
      <c r="AW2647" s="14" t="s">
        <v>37</v>
      </c>
      <c r="AX2647" s="14" t="s">
        <v>77</v>
      </c>
      <c r="AY2647" s="215" t="s">
        <v>144</v>
      </c>
    </row>
    <row r="2648" spans="2:51" s="14" customFormat="1" ht="11.25">
      <c r="B2648" s="205"/>
      <c r="C2648" s="206"/>
      <c r="D2648" s="196" t="s">
        <v>159</v>
      </c>
      <c r="E2648" s="207" t="s">
        <v>19</v>
      </c>
      <c r="F2648" s="208" t="s">
        <v>1328</v>
      </c>
      <c r="G2648" s="206"/>
      <c r="H2648" s="209">
        <v>2.2999999999999998</v>
      </c>
      <c r="I2648" s="210"/>
      <c r="J2648" s="206"/>
      <c r="K2648" s="206"/>
      <c r="L2648" s="211"/>
      <c r="M2648" s="212"/>
      <c r="N2648" s="213"/>
      <c r="O2648" s="213"/>
      <c r="P2648" s="213"/>
      <c r="Q2648" s="213"/>
      <c r="R2648" s="213"/>
      <c r="S2648" s="213"/>
      <c r="T2648" s="214"/>
      <c r="AT2648" s="215" t="s">
        <v>159</v>
      </c>
      <c r="AU2648" s="215" t="s">
        <v>87</v>
      </c>
      <c r="AV2648" s="14" t="s">
        <v>87</v>
      </c>
      <c r="AW2648" s="14" t="s">
        <v>37</v>
      </c>
      <c r="AX2648" s="14" t="s">
        <v>77</v>
      </c>
      <c r="AY2648" s="215" t="s">
        <v>144</v>
      </c>
    </row>
    <row r="2649" spans="2:51" s="14" customFormat="1" ht="11.25">
      <c r="B2649" s="205"/>
      <c r="C2649" s="206"/>
      <c r="D2649" s="196" t="s">
        <v>159</v>
      </c>
      <c r="E2649" s="207" t="s">
        <v>19</v>
      </c>
      <c r="F2649" s="208" t="s">
        <v>1329</v>
      </c>
      <c r="G2649" s="206"/>
      <c r="H2649" s="209">
        <v>2.2999999999999998</v>
      </c>
      <c r="I2649" s="210"/>
      <c r="J2649" s="206"/>
      <c r="K2649" s="206"/>
      <c r="L2649" s="211"/>
      <c r="M2649" s="212"/>
      <c r="N2649" s="213"/>
      <c r="O2649" s="213"/>
      <c r="P2649" s="213"/>
      <c r="Q2649" s="213"/>
      <c r="R2649" s="213"/>
      <c r="S2649" s="213"/>
      <c r="T2649" s="214"/>
      <c r="AT2649" s="215" t="s">
        <v>159</v>
      </c>
      <c r="AU2649" s="215" t="s">
        <v>87</v>
      </c>
      <c r="AV2649" s="14" t="s">
        <v>87</v>
      </c>
      <c r="AW2649" s="14" t="s">
        <v>37</v>
      </c>
      <c r="AX2649" s="14" t="s">
        <v>77</v>
      </c>
      <c r="AY2649" s="215" t="s">
        <v>144</v>
      </c>
    </row>
    <row r="2650" spans="2:51" s="14" customFormat="1" ht="11.25">
      <c r="B2650" s="205"/>
      <c r="C2650" s="206"/>
      <c r="D2650" s="196" t="s">
        <v>159</v>
      </c>
      <c r="E2650" s="207" t="s">
        <v>19</v>
      </c>
      <c r="F2650" s="208" t="s">
        <v>1330</v>
      </c>
      <c r="G2650" s="206"/>
      <c r="H2650" s="209">
        <v>2.2999999999999998</v>
      </c>
      <c r="I2650" s="210"/>
      <c r="J2650" s="206"/>
      <c r="K2650" s="206"/>
      <c r="L2650" s="211"/>
      <c r="M2650" s="212"/>
      <c r="N2650" s="213"/>
      <c r="O2650" s="213"/>
      <c r="P2650" s="213"/>
      <c r="Q2650" s="213"/>
      <c r="R2650" s="213"/>
      <c r="S2650" s="213"/>
      <c r="T2650" s="214"/>
      <c r="AT2650" s="215" t="s">
        <v>159</v>
      </c>
      <c r="AU2650" s="215" t="s">
        <v>87</v>
      </c>
      <c r="AV2650" s="14" t="s">
        <v>87</v>
      </c>
      <c r="AW2650" s="14" t="s">
        <v>37</v>
      </c>
      <c r="AX2650" s="14" t="s">
        <v>77</v>
      </c>
      <c r="AY2650" s="215" t="s">
        <v>144</v>
      </c>
    </row>
    <row r="2651" spans="2:51" s="14" customFormat="1" ht="11.25">
      <c r="B2651" s="205"/>
      <c r="C2651" s="206"/>
      <c r="D2651" s="196" t="s">
        <v>159</v>
      </c>
      <c r="E2651" s="207" t="s">
        <v>19</v>
      </c>
      <c r="F2651" s="208" t="s">
        <v>1331</v>
      </c>
      <c r="G2651" s="206"/>
      <c r="H2651" s="209">
        <v>2.2999999999999998</v>
      </c>
      <c r="I2651" s="210"/>
      <c r="J2651" s="206"/>
      <c r="K2651" s="206"/>
      <c r="L2651" s="211"/>
      <c r="M2651" s="212"/>
      <c r="N2651" s="213"/>
      <c r="O2651" s="213"/>
      <c r="P2651" s="213"/>
      <c r="Q2651" s="213"/>
      <c r="R2651" s="213"/>
      <c r="S2651" s="213"/>
      <c r="T2651" s="214"/>
      <c r="AT2651" s="215" t="s">
        <v>159</v>
      </c>
      <c r="AU2651" s="215" t="s">
        <v>87</v>
      </c>
      <c r="AV2651" s="14" t="s">
        <v>87</v>
      </c>
      <c r="AW2651" s="14" t="s">
        <v>37</v>
      </c>
      <c r="AX2651" s="14" t="s">
        <v>77</v>
      </c>
      <c r="AY2651" s="215" t="s">
        <v>144</v>
      </c>
    </row>
    <row r="2652" spans="2:51" s="14" customFormat="1" ht="11.25">
      <c r="B2652" s="205"/>
      <c r="C2652" s="206"/>
      <c r="D2652" s="196" t="s">
        <v>159</v>
      </c>
      <c r="E2652" s="207" t="s">
        <v>19</v>
      </c>
      <c r="F2652" s="208" t="s">
        <v>1332</v>
      </c>
      <c r="G2652" s="206"/>
      <c r="H2652" s="209">
        <v>2.2999999999999998</v>
      </c>
      <c r="I2652" s="210"/>
      <c r="J2652" s="206"/>
      <c r="K2652" s="206"/>
      <c r="L2652" s="211"/>
      <c r="M2652" s="212"/>
      <c r="N2652" s="213"/>
      <c r="O2652" s="213"/>
      <c r="P2652" s="213"/>
      <c r="Q2652" s="213"/>
      <c r="R2652" s="213"/>
      <c r="S2652" s="213"/>
      <c r="T2652" s="214"/>
      <c r="AT2652" s="215" t="s">
        <v>159</v>
      </c>
      <c r="AU2652" s="215" t="s">
        <v>87</v>
      </c>
      <c r="AV2652" s="14" t="s">
        <v>87</v>
      </c>
      <c r="AW2652" s="14" t="s">
        <v>37</v>
      </c>
      <c r="AX2652" s="14" t="s">
        <v>77</v>
      </c>
      <c r="AY2652" s="215" t="s">
        <v>144</v>
      </c>
    </row>
    <row r="2653" spans="2:51" s="14" customFormat="1" ht="11.25">
      <c r="B2653" s="205"/>
      <c r="C2653" s="206"/>
      <c r="D2653" s="196" t="s">
        <v>159</v>
      </c>
      <c r="E2653" s="207" t="s">
        <v>19</v>
      </c>
      <c r="F2653" s="208" t="s">
        <v>1333</v>
      </c>
      <c r="G2653" s="206"/>
      <c r="H2653" s="209">
        <v>2.2999999999999998</v>
      </c>
      <c r="I2653" s="210"/>
      <c r="J2653" s="206"/>
      <c r="K2653" s="206"/>
      <c r="L2653" s="211"/>
      <c r="M2653" s="212"/>
      <c r="N2653" s="213"/>
      <c r="O2653" s="213"/>
      <c r="P2653" s="213"/>
      <c r="Q2653" s="213"/>
      <c r="R2653" s="213"/>
      <c r="S2653" s="213"/>
      <c r="T2653" s="214"/>
      <c r="AT2653" s="215" t="s">
        <v>159</v>
      </c>
      <c r="AU2653" s="215" t="s">
        <v>87</v>
      </c>
      <c r="AV2653" s="14" t="s">
        <v>87</v>
      </c>
      <c r="AW2653" s="14" t="s">
        <v>37</v>
      </c>
      <c r="AX2653" s="14" t="s">
        <v>77</v>
      </c>
      <c r="AY2653" s="215" t="s">
        <v>144</v>
      </c>
    </row>
    <row r="2654" spans="2:51" s="14" customFormat="1" ht="11.25">
      <c r="B2654" s="205"/>
      <c r="C2654" s="206"/>
      <c r="D2654" s="196" t="s">
        <v>159</v>
      </c>
      <c r="E2654" s="207" t="s">
        <v>19</v>
      </c>
      <c r="F2654" s="208" t="s">
        <v>1334</v>
      </c>
      <c r="G2654" s="206"/>
      <c r="H2654" s="209">
        <v>2.2999999999999998</v>
      </c>
      <c r="I2654" s="210"/>
      <c r="J2654" s="206"/>
      <c r="K2654" s="206"/>
      <c r="L2654" s="211"/>
      <c r="M2654" s="212"/>
      <c r="N2654" s="213"/>
      <c r="O2654" s="213"/>
      <c r="P2654" s="213"/>
      <c r="Q2654" s="213"/>
      <c r="R2654" s="213"/>
      <c r="S2654" s="213"/>
      <c r="T2654" s="214"/>
      <c r="AT2654" s="215" t="s">
        <v>159</v>
      </c>
      <c r="AU2654" s="215" t="s">
        <v>87</v>
      </c>
      <c r="AV2654" s="14" t="s">
        <v>87</v>
      </c>
      <c r="AW2654" s="14" t="s">
        <v>37</v>
      </c>
      <c r="AX2654" s="14" t="s">
        <v>77</v>
      </c>
      <c r="AY2654" s="215" t="s">
        <v>144</v>
      </c>
    </row>
    <row r="2655" spans="2:51" s="14" customFormat="1" ht="11.25">
      <c r="B2655" s="205"/>
      <c r="C2655" s="206"/>
      <c r="D2655" s="196" t="s">
        <v>159</v>
      </c>
      <c r="E2655" s="207" t="s">
        <v>19</v>
      </c>
      <c r="F2655" s="208" t="s">
        <v>1335</v>
      </c>
      <c r="G2655" s="206"/>
      <c r="H2655" s="209">
        <v>2.2999999999999998</v>
      </c>
      <c r="I2655" s="210"/>
      <c r="J2655" s="206"/>
      <c r="K2655" s="206"/>
      <c r="L2655" s="211"/>
      <c r="M2655" s="212"/>
      <c r="N2655" s="213"/>
      <c r="O2655" s="213"/>
      <c r="P2655" s="213"/>
      <c r="Q2655" s="213"/>
      <c r="R2655" s="213"/>
      <c r="S2655" s="213"/>
      <c r="T2655" s="214"/>
      <c r="AT2655" s="215" t="s">
        <v>159</v>
      </c>
      <c r="AU2655" s="215" t="s">
        <v>87</v>
      </c>
      <c r="AV2655" s="14" t="s">
        <v>87</v>
      </c>
      <c r="AW2655" s="14" t="s">
        <v>37</v>
      </c>
      <c r="AX2655" s="14" t="s">
        <v>77</v>
      </c>
      <c r="AY2655" s="215" t="s">
        <v>144</v>
      </c>
    </row>
    <row r="2656" spans="2:51" s="15" customFormat="1" ht="11.25">
      <c r="B2656" s="216"/>
      <c r="C2656" s="217"/>
      <c r="D2656" s="196" t="s">
        <v>159</v>
      </c>
      <c r="E2656" s="218" t="s">
        <v>19</v>
      </c>
      <c r="F2656" s="219" t="s">
        <v>165</v>
      </c>
      <c r="G2656" s="217"/>
      <c r="H2656" s="220">
        <v>23.000000000000004</v>
      </c>
      <c r="I2656" s="221"/>
      <c r="J2656" s="217"/>
      <c r="K2656" s="217"/>
      <c r="L2656" s="222"/>
      <c r="M2656" s="223"/>
      <c r="N2656" s="224"/>
      <c r="O2656" s="224"/>
      <c r="P2656" s="224"/>
      <c r="Q2656" s="224"/>
      <c r="R2656" s="224"/>
      <c r="S2656" s="224"/>
      <c r="T2656" s="225"/>
      <c r="AT2656" s="226" t="s">
        <v>159</v>
      </c>
      <c r="AU2656" s="226" t="s">
        <v>87</v>
      </c>
      <c r="AV2656" s="15" t="s">
        <v>155</v>
      </c>
      <c r="AW2656" s="15" t="s">
        <v>37</v>
      </c>
      <c r="AX2656" s="15" t="s">
        <v>77</v>
      </c>
      <c r="AY2656" s="226" t="s">
        <v>144</v>
      </c>
    </row>
    <row r="2657" spans="2:51" s="13" customFormat="1" ht="11.25">
      <c r="B2657" s="194"/>
      <c r="C2657" s="195"/>
      <c r="D2657" s="196" t="s">
        <v>159</v>
      </c>
      <c r="E2657" s="197" t="s">
        <v>19</v>
      </c>
      <c r="F2657" s="198" t="s">
        <v>187</v>
      </c>
      <c r="G2657" s="195"/>
      <c r="H2657" s="197" t="s">
        <v>19</v>
      </c>
      <c r="I2657" s="199"/>
      <c r="J2657" s="195"/>
      <c r="K2657" s="195"/>
      <c r="L2657" s="200"/>
      <c r="M2657" s="201"/>
      <c r="N2657" s="202"/>
      <c r="O2657" s="202"/>
      <c r="P2657" s="202"/>
      <c r="Q2657" s="202"/>
      <c r="R2657" s="202"/>
      <c r="S2657" s="202"/>
      <c r="T2657" s="203"/>
      <c r="AT2657" s="204" t="s">
        <v>159</v>
      </c>
      <c r="AU2657" s="204" t="s">
        <v>87</v>
      </c>
      <c r="AV2657" s="13" t="s">
        <v>85</v>
      </c>
      <c r="AW2657" s="13" t="s">
        <v>37</v>
      </c>
      <c r="AX2657" s="13" t="s">
        <v>77</v>
      </c>
      <c r="AY2657" s="204" t="s">
        <v>144</v>
      </c>
    </row>
    <row r="2658" spans="2:51" s="14" customFormat="1" ht="11.25">
      <c r="B2658" s="205"/>
      <c r="C2658" s="206"/>
      <c r="D2658" s="196" t="s">
        <v>159</v>
      </c>
      <c r="E2658" s="207" t="s">
        <v>19</v>
      </c>
      <c r="F2658" s="208" t="s">
        <v>1336</v>
      </c>
      <c r="G2658" s="206"/>
      <c r="H2658" s="209">
        <v>2.2999999999999998</v>
      </c>
      <c r="I2658" s="210"/>
      <c r="J2658" s="206"/>
      <c r="K2658" s="206"/>
      <c r="L2658" s="211"/>
      <c r="M2658" s="212"/>
      <c r="N2658" s="213"/>
      <c r="O2658" s="213"/>
      <c r="P2658" s="213"/>
      <c r="Q2658" s="213"/>
      <c r="R2658" s="213"/>
      <c r="S2658" s="213"/>
      <c r="T2658" s="214"/>
      <c r="AT2658" s="215" t="s">
        <v>159</v>
      </c>
      <c r="AU2658" s="215" t="s">
        <v>87</v>
      </c>
      <c r="AV2658" s="14" t="s">
        <v>87</v>
      </c>
      <c r="AW2658" s="14" t="s">
        <v>37</v>
      </c>
      <c r="AX2658" s="14" t="s">
        <v>77</v>
      </c>
      <c r="AY2658" s="215" t="s">
        <v>144</v>
      </c>
    </row>
    <row r="2659" spans="2:51" s="14" customFormat="1" ht="11.25">
      <c r="B2659" s="205"/>
      <c r="C2659" s="206"/>
      <c r="D2659" s="196" t="s">
        <v>159</v>
      </c>
      <c r="E2659" s="207" t="s">
        <v>19</v>
      </c>
      <c r="F2659" s="208" t="s">
        <v>1337</v>
      </c>
      <c r="G2659" s="206"/>
      <c r="H2659" s="209">
        <v>2.2999999999999998</v>
      </c>
      <c r="I2659" s="210"/>
      <c r="J2659" s="206"/>
      <c r="K2659" s="206"/>
      <c r="L2659" s="211"/>
      <c r="M2659" s="212"/>
      <c r="N2659" s="213"/>
      <c r="O2659" s="213"/>
      <c r="P2659" s="213"/>
      <c r="Q2659" s="213"/>
      <c r="R2659" s="213"/>
      <c r="S2659" s="213"/>
      <c r="T2659" s="214"/>
      <c r="AT2659" s="215" t="s">
        <v>159</v>
      </c>
      <c r="AU2659" s="215" t="s">
        <v>87</v>
      </c>
      <c r="AV2659" s="14" t="s">
        <v>87</v>
      </c>
      <c r="AW2659" s="14" t="s">
        <v>37</v>
      </c>
      <c r="AX2659" s="14" t="s">
        <v>77</v>
      </c>
      <c r="AY2659" s="215" t="s">
        <v>144</v>
      </c>
    </row>
    <row r="2660" spans="2:51" s="14" customFormat="1" ht="11.25">
      <c r="B2660" s="205"/>
      <c r="C2660" s="206"/>
      <c r="D2660" s="196" t="s">
        <v>159</v>
      </c>
      <c r="E2660" s="207" t="s">
        <v>19</v>
      </c>
      <c r="F2660" s="208" t="s">
        <v>1338</v>
      </c>
      <c r="G2660" s="206"/>
      <c r="H2660" s="209">
        <v>2.2999999999999998</v>
      </c>
      <c r="I2660" s="210"/>
      <c r="J2660" s="206"/>
      <c r="K2660" s="206"/>
      <c r="L2660" s="211"/>
      <c r="M2660" s="212"/>
      <c r="N2660" s="213"/>
      <c r="O2660" s="213"/>
      <c r="P2660" s="213"/>
      <c r="Q2660" s="213"/>
      <c r="R2660" s="213"/>
      <c r="S2660" s="213"/>
      <c r="T2660" s="214"/>
      <c r="AT2660" s="215" t="s">
        <v>159</v>
      </c>
      <c r="AU2660" s="215" t="s">
        <v>87</v>
      </c>
      <c r="AV2660" s="14" t="s">
        <v>87</v>
      </c>
      <c r="AW2660" s="14" t="s">
        <v>37</v>
      </c>
      <c r="AX2660" s="14" t="s">
        <v>77</v>
      </c>
      <c r="AY2660" s="215" t="s">
        <v>144</v>
      </c>
    </row>
    <row r="2661" spans="2:51" s="14" customFormat="1" ht="11.25">
      <c r="B2661" s="205"/>
      <c r="C2661" s="206"/>
      <c r="D2661" s="196" t="s">
        <v>159</v>
      </c>
      <c r="E2661" s="207" t="s">
        <v>19</v>
      </c>
      <c r="F2661" s="208" t="s">
        <v>1339</v>
      </c>
      <c r="G2661" s="206"/>
      <c r="H2661" s="209">
        <v>2.2999999999999998</v>
      </c>
      <c r="I2661" s="210"/>
      <c r="J2661" s="206"/>
      <c r="K2661" s="206"/>
      <c r="L2661" s="211"/>
      <c r="M2661" s="212"/>
      <c r="N2661" s="213"/>
      <c r="O2661" s="213"/>
      <c r="P2661" s="213"/>
      <c r="Q2661" s="213"/>
      <c r="R2661" s="213"/>
      <c r="S2661" s="213"/>
      <c r="T2661" s="214"/>
      <c r="AT2661" s="215" t="s">
        <v>159</v>
      </c>
      <c r="AU2661" s="215" t="s">
        <v>87</v>
      </c>
      <c r="AV2661" s="14" t="s">
        <v>87</v>
      </c>
      <c r="AW2661" s="14" t="s">
        <v>37</v>
      </c>
      <c r="AX2661" s="14" t="s">
        <v>77</v>
      </c>
      <c r="AY2661" s="215" t="s">
        <v>144</v>
      </c>
    </row>
    <row r="2662" spans="2:51" s="14" customFormat="1" ht="11.25">
      <c r="B2662" s="205"/>
      <c r="C2662" s="206"/>
      <c r="D2662" s="196" t="s">
        <v>159</v>
      </c>
      <c r="E2662" s="207" t="s">
        <v>19</v>
      </c>
      <c r="F2662" s="208" t="s">
        <v>1340</v>
      </c>
      <c r="G2662" s="206"/>
      <c r="H2662" s="209">
        <v>2.2999999999999998</v>
      </c>
      <c r="I2662" s="210"/>
      <c r="J2662" s="206"/>
      <c r="K2662" s="206"/>
      <c r="L2662" s="211"/>
      <c r="M2662" s="212"/>
      <c r="N2662" s="213"/>
      <c r="O2662" s="213"/>
      <c r="P2662" s="213"/>
      <c r="Q2662" s="213"/>
      <c r="R2662" s="213"/>
      <c r="S2662" s="213"/>
      <c r="T2662" s="214"/>
      <c r="AT2662" s="215" t="s">
        <v>159</v>
      </c>
      <c r="AU2662" s="215" t="s">
        <v>87</v>
      </c>
      <c r="AV2662" s="14" t="s">
        <v>87</v>
      </c>
      <c r="AW2662" s="14" t="s">
        <v>37</v>
      </c>
      <c r="AX2662" s="14" t="s">
        <v>77</v>
      </c>
      <c r="AY2662" s="215" t="s">
        <v>144</v>
      </c>
    </row>
    <row r="2663" spans="2:51" s="14" customFormat="1" ht="11.25">
      <c r="B2663" s="205"/>
      <c r="C2663" s="206"/>
      <c r="D2663" s="196" t="s">
        <v>159</v>
      </c>
      <c r="E2663" s="207" t="s">
        <v>19</v>
      </c>
      <c r="F2663" s="208" t="s">
        <v>1341</v>
      </c>
      <c r="G2663" s="206"/>
      <c r="H2663" s="209">
        <v>2.2999999999999998</v>
      </c>
      <c r="I2663" s="210"/>
      <c r="J2663" s="206"/>
      <c r="K2663" s="206"/>
      <c r="L2663" s="211"/>
      <c r="M2663" s="212"/>
      <c r="N2663" s="213"/>
      <c r="O2663" s="213"/>
      <c r="P2663" s="213"/>
      <c r="Q2663" s="213"/>
      <c r="R2663" s="213"/>
      <c r="S2663" s="213"/>
      <c r="T2663" s="214"/>
      <c r="AT2663" s="215" t="s">
        <v>159</v>
      </c>
      <c r="AU2663" s="215" t="s">
        <v>87</v>
      </c>
      <c r="AV2663" s="14" t="s">
        <v>87</v>
      </c>
      <c r="AW2663" s="14" t="s">
        <v>37</v>
      </c>
      <c r="AX2663" s="14" t="s">
        <v>77</v>
      </c>
      <c r="AY2663" s="215" t="s">
        <v>144</v>
      </c>
    </row>
    <row r="2664" spans="2:51" s="14" customFormat="1" ht="11.25">
      <c r="B2664" s="205"/>
      <c r="C2664" s="206"/>
      <c r="D2664" s="196" t="s">
        <v>159</v>
      </c>
      <c r="E2664" s="207" t="s">
        <v>19</v>
      </c>
      <c r="F2664" s="208" t="s">
        <v>1342</v>
      </c>
      <c r="G2664" s="206"/>
      <c r="H2664" s="209">
        <v>2.2999999999999998</v>
      </c>
      <c r="I2664" s="210"/>
      <c r="J2664" s="206"/>
      <c r="K2664" s="206"/>
      <c r="L2664" s="211"/>
      <c r="M2664" s="212"/>
      <c r="N2664" s="213"/>
      <c r="O2664" s="213"/>
      <c r="P2664" s="213"/>
      <c r="Q2664" s="213"/>
      <c r="R2664" s="213"/>
      <c r="S2664" s="213"/>
      <c r="T2664" s="214"/>
      <c r="AT2664" s="215" t="s">
        <v>159</v>
      </c>
      <c r="AU2664" s="215" t="s">
        <v>87</v>
      </c>
      <c r="AV2664" s="14" t="s">
        <v>87</v>
      </c>
      <c r="AW2664" s="14" t="s">
        <v>37</v>
      </c>
      <c r="AX2664" s="14" t="s">
        <v>77</v>
      </c>
      <c r="AY2664" s="215" t="s">
        <v>144</v>
      </c>
    </row>
    <row r="2665" spans="2:51" s="14" customFormat="1" ht="11.25">
      <c r="B2665" s="205"/>
      <c r="C2665" s="206"/>
      <c r="D2665" s="196" t="s">
        <v>159</v>
      </c>
      <c r="E2665" s="207" t="s">
        <v>19</v>
      </c>
      <c r="F2665" s="208" t="s">
        <v>1343</v>
      </c>
      <c r="G2665" s="206"/>
      <c r="H2665" s="209">
        <v>2.2999999999999998</v>
      </c>
      <c r="I2665" s="210"/>
      <c r="J2665" s="206"/>
      <c r="K2665" s="206"/>
      <c r="L2665" s="211"/>
      <c r="M2665" s="212"/>
      <c r="N2665" s="213"/>
      <c r="O2665" s="213"/>
      <c r="P2665" s="213"/>
      <c r="Q2665" s="213"/>
      <c r="R2665" s="213"/>
      <c r="S2665" s="213"/>
      <c r="T2665" s="214"/>
      <c r="AT2665" s="215" t="s">
        <v>159</v>
      </c>
      <c r="AU2665" s="215" t="s">
        <v>87</v>
      </c>
      <c r="AV2665" s="14" t="s">
        <v>87</v>
      </c>
      <c r="AW2665" s="14" t="s">
        <v>37</v>
      </c>
      <c r="AX2665" s="14" t="s">
        <v>77</v>
      </c>
      <c r="AY2665" s="215" t="s">
        <v>144</v>
      </c>
    </row>
    <row r="2666" spans="2:51" s="14" customFormat="1" ht="11.25">
      <c r="B2666" s="205"/>
      <c r="C2666" s="206"/>
      <c r="D2666" s="196" t="s">
        <v>159</v>
      </c>
      <c r="E2666" s="207" t="s">
        <v>19</v>
      </c>
      <c r="F2666" s="208" t="s">
        <v>1344</v>
      </c>
      <c r="G2666" s="206"/>
      <c r="H2666" s="209">
        <v>2.2999999999999998</v>
      </c>
      <c r="I2666" s="210"/>
      <c r="J2666" s="206"/>
      <c r="K2666" s="206"/>
      <c r="L2666" s="211"/>
      <c r="M2666" s="212"/>
      <c r="N2666" s="213"/>
      <c r="O2666" s="213"/>
      <c r="P2666" s="213"/>
      <c r="Q2666" s="213"/>
      <c r="R2666" s="213"/>
      <c r="S2666" s="213"/>
      <c r="T2666" s="214"/>
      <c r="AT2666" s="215" t="s">
        <v>159</v>
      </c>
      <c r="AU2666" s="215" t="s">
        <v>87</v>
      </c>
      <c r="AV2666" s="14" t="s">
        <v>87</v>
      </c>
      <c r="AW2666" s="14" t="s">
        <v>37</v>
      </c>
      <c r="AX2666" s="14" t="s">
        <v>77</v>
      </c>
      <c r="AY2666" s="215" t="s">
        <v>144</v>
      </c>
    </row>
    <row r="2667" spans="2:51" s="14" customFormat="1" ht="11.25">
      <c r="B2667" s="205"/>
      <c r="C2667" s="206"/>
      <c r="D2667" s="196" t="s">
        <v>159</v>
      </c>
      <c r="E2667" s="207" t="s">
        <v>19</v>
      </c>
      <c r="F2667" s="208" t="s">
        <v>1345</v>
      </c>
      <c r="G2667" s="206"/>
      <c r="H2667" s="209">
        <v>2.2999999999999998</v>
      </c>
      <c r="I2667" s="210"/>
      <c r="J2667" s="206"/>
      <c r="K2667" s="206"/>
      <c r="L2667" s="211"/>
      <c r="M2667" s="212"/>
      <c r="N2667" s="213"/>
      <c r="O2667" s="213"/>
      <c r="P2667" s="213"/>
      <c r="Q2667" s="213"/>
      <c r="R2667" s="213"/>
      <c r="S2667" s="213"/>
      <c r="T2667" s="214"/>
      <c r="AT2667" s="215" t="s">
        <v>159</v>
      </c>
      <c r="AU2667" s="215" t="s">
        <v>87</v>
      </c>
      <c r="AV2667" s="14" t="s">
        <v>87</v>
      </c>
      <c r="AW2667" s="14" t="s">
        <v>37</v>
      </c>
      <c r="AX2667" s="14" t="s">
        <v>77</v>
      </c>
      <c r="AY2667" s="215" t="s">
        <v>144</v>
      </c>
    </row>
    <row r="2668" spans="2:51" s="15" customFormat="1" ht="11.25">
      <c r="B2668" s="216"/>
      <c r="C2668" s="217"/>
      <c r="D2668" s="196" t="s">
        <v>159</v>
      </c>
      <c r="E2668" s="218" t="s">
        <v>19</v>
      </c>
      <c r="F2668" s="219" t="s">
        <v>165</v>
      </c>
      <c r="G2668" s="217"/>
      <c r="H2668" s="220">
        <v>23.000000000000004</v>
      </c>
      <c r="I2668" s="221"/>
      <c r="J2668" s="217"/>
      <c r="K2668" s="217"/>
      <c r="L2668" s="222"/>
      <c r="M2668" s="223"/>
      <c r="N2668" s="224"/>
      <c r="O2668" s="224"/>
      <c r="P2668" s="224"/>
      <c r="Q2668" s="224"/>
      <c r="R2668" s="224"/>
      <c r="S2668" s="224"/>
      <c r="T2668" s="225"/>
      <c r="AT2668" s="226" t="s">
        <v>159</v>
      </c>
      <c r="AU2668" s="226" t="s">
        <v>87</v>
      </c>
      <c r="AV2668" s="15" t="s">
        <v>155</v>
      </c>
      <c r="AW2668" s="15" t="s">
        <v>37</v>
      </c>
      <c r="AX2668" s="15" t="s">
        <v>77</v>
      </c>
      <c r="AY2668" s="226" t="s">
        <v>144</v>
      </c>
    </row>
    <row r="2669" spans="2:51" s="13" customFormat="1" ht="11.25">
      <c r="B2669" s="194"/>
      <c r="C2669" s="195"/>
      <c r="D2669" s="196" t="s">
        <v>159</v>
      </c>
      <c r="E2669" s="197" t="s">
        <v>19</v>
      </c>
      <c r="F2669" s="198" t="s">
        <v>208</v>
      </c>
      <c r="G2669" s="195"/>
      <c r="H2669" s="197" t="s">
        <v>19</v>
      </c>
      <c r="I2669" s="199"/>
      <c r="J2669" s="195"/>
      <c r="K2669" s="195"/>
      <c r="L2669" s="200"/>
      <c r="M2669" s="201"/>
      <c r="N2669" s="202"/>
      <c r="O2669" s="202"/>
      <c r="P2669" s="202"/>
      <c r="Q2669" s="202"/>
      <c r="R2669" s="202"/>
      <c r="S2669" s="202"/>
      <c r="T2669" s="203"/>
      <c r="AT2669" s="204" t="s">
        <v>159</v>
      </c>
      <c r="AU2669" s="204" t="s">
        <v>87</v>
      </c>
      <c r="AV2669" s="13" t="s">
        <v>85</v>
      </c>
      <c r="AW2669" s="13" t="s">
        <v>37</v>
      </c>
      <c r="AX2669" s="13" t="s">
        <v>77</v>
      </c>
      <c r="AY2669" s="204" t="s">
        <v>144</v>
      </c>
    </row>
    <row r="2670" spans="2:51" s="14" customFormat="1" ht="11.25">
      <c r="B2670" s="205"/>
      <c r="C2670" s="206"/>
      <c r="D2670" s="196" t="s">
        <v>159</v>
      </c>
      <c r="E2670" s="207" t="s">
        <v>19</v>
      </c>
      <c r="F2670" s="208" t="s">
        <v>1346</v>
      </c>
      <c r="G2670" s="206"/>
      <c r="H2670" s="209">
        <v>2.2999999999999998</v>
      </c>
      <c r="I2670" s="210"/>
      <c r="J2670" s="206"/>
      <c r="K2670" s="206"/>
      <c r="L2670" s="211"/>
      <c r="M2670" s="212"/>
      <c r="N2670" s="213"/>
      <c r="O2670" s="213"/>
      <c r="P2670" s="213"/>
      <c r="Q2670" s="213"/>
      <c r="R2670" s="213"/>
      <c r="S2670" s="213"/>
      <c r="T2670" s="214"/>
      <c r="AT2670" s="215" t="s">
        <v>159</v>
      </c>
      <c r="AU2670" s="215" t="s">
        <v>87</v>
      </c>
      <c r="AV2670" s="14" t="s">
        <v>87</v>
      </c>
      <c r="AW2670" s="14" t="s">
        <v>37</v>
      </c>
      <c r="AX2670" s="14" t="s">
        <v>77</v>
      </c>
      <c r="AY2670" s="215" t="s">
        <v>144</v>
      </c>
    </row>
    <row r="2671" spans="2:51" s="14" customFormat="1" ht="11.25">
      <c r="B2671" s="205"/>
      <c r="C2671" s="206"/>
      <c r="D2671" s="196" t="s">
        <v>159</v>
      </c>
      <c r="E2671" s="207" t="s">
        <v>19</v>
      </c>
      <c r="F2671" s="208" t="s">
        <v>1347</v>
      </c>
      <c r="G2671" s="206"/>
      <c r="H2671" s="209">
        <v>2.2999999999999998</v>
      </c>
      <c r="I2671" s="210"/>
      <c r="J2671" s="206"/>
      <c r="K2671" s="206"/>
      <c r="L2671" s="211"/>
      <c r="M2671" s="212"/>
      <c r="N2671" s="213"/>
      <c r="O2671" s="213"/>
      <c r="P2671" s="213"/>
      <c r="Q2671" s="213"/>
      <c r="R2671" s="213"/>
      <c r="S2671" s="213"/>
      <c r="T2671" s="214"/>
      <c r="AT2671" s="215" t="s">
        <v>159</v>
      </c>
      <c r="AU2671" s="215" t="s">
        <v>87</v>
      </c>
      <c r="AV2671" s="14" t="s">
        <v>87</v>
      </c>
      <c r="AW2671" s="14" t="s">
        <v>37</v>
      </c>
      <c r="AX2671" s="14" t="s">
        <v>77</v>
      </c>
      <c r="AY2671" s="215" t="s">
        <v>144</v>
      </c>
    </row>
    <row r="2672" spans="2:51" s="14" customFormat="1" ht="11.25">
      <c r="B2672" s="205"/>
      <c r="C2672" s="206"/>
      <c r="D2672" s="196" t="s">
        <v>159</v>
      </c>
      <c r="E2672" s="207" t="s">
        <v>19</v>
      </c>
      <c r="F2672" s="208" t="s">
        <v>1348</v>
      </c>
      <c r="G2672" s="206"/>
      <c r="H2672" s="209">
        <v>2.2999999999999998</v>
      </c>
      <c r="I2672" s="210"/>
      <c r="J2672" s="206"/>
      <c r="K2672" s="206"/>
      <c r="L2672" s="211"/>
      <c r="M2672" s="212"/>
      <c r="N2672" s="213"/>
      <c r="O2672" s="213"/>
      <c r="P2672" s="213"/>
      <c r="Q2672" s="213"/>
      <c r="R2672" s="213"/>
      <c r="S2672" s="213"/>
      <c r="T2672" s="214"/>
      <c r="AT2672" s="215" t="s">
        <v>159</v>
      </c>
      <c r="AU2672" s="215" t="s">
        <v>87</v>
      </c>
      <c r="AV2672" s="14" t="s">
        <v>87</v>
      </c>
      <c r="AW2672" s="14" t="s">
        <v>37</v>
      </c>
      <c r="AX2672" s="14" t="s">
        <v>77</v>
      </c>
      <c r="AY2672" s="215" t="s">
        <v>144</v>
      </c>
    </row>
    <row r="2673" spans="2:51" s="14" customFormat="1" ht="11.25">
      <c r="B2673" s="205"/>
      <c r="C2673" s="206"/>
      <c r="D2673" s="196" t="s">
        <v>159</v>
      </c>
      <c r="E2673" s="207" t="s">
        <v>19</v>
      </c>
      <c r="F2673" s="208" t="s">
        <v>1349</v>
      </c>
      <c r="G2673" s="206"/>
      <c r="H2673" s="209">
        <v>2.2999999999999998</v>
      </c>
      <c r="I2673" s="210"/>
      <c r="J2673" s="206"/>
      <c r="K2673" s="206"/>
      <c r="L2673" s="211"/>
      <c r="M2673" s="212"/>
      <c r="N2673" s="213"/>
      <c r="O2673" s="213"/>
      <c r="P2673" s="213"/>
      <c r="Q2673" s="213"/>
      <c r="R2673" s="213"/>
      <c r="S2673" s="213"/>
      <c r="T2673" s="214"/>
      <c r="AT2673" s="215" t="s">
        <v>159</v>
      </c>
      <c r="AU2673" s="215" t="s">
        <v>87</v>
      </c>
      <c r="AV2673" s="14" t="s">
        <v>87</v>
      </c>
      <c r="AW2673" s="14" t="s">
        <v>37</v>
      </c>
      <c r="AX2673" s="14" t="s">
        <v>77</v>
      </c>
      <c r="AY2673" s="215" t="s">
        <v>144</v>
      </c>
    </row>
    <row r="2674" spans="2:51" s="14" customFormat="1" ht="11.25">
      <c r="B2674" s="205"/>
      <c r="C2674" s="206"/>
      <c r="D2674" s="196" t="s">
        <v>159</v>
      </c>
      <c r="E2674" s="207" t="s">
        <v>19</v>
      </c>
      <c r="F2674" s="208" t="s">
        <v>1350</v>
      </c>
      <c r="G2674" s="206"/>
      <c r="H2674" s="209">
        <v>2.2999999999999998</v>
      </c>
      <c r="I2674" s="210"/>
      <c r="J2674" s="206"/>
      <c r="K2674" s="206"/>
      <c r="L2674" s="211"/>
      <c r="M2674" s="212"/>
      <c r="N2674" s="213"/>
      <c r="O2674" s="213"/>
      <c r="P2674" s="213"/>
      <c r="Q2674" s="213"/>
      <c r="R2674" s="213"/>
      <c r="S2674" s="213"/>
      <c r="T2674" s="214"/>
      <c r="AT2674" s="215" t="s">
        <v>159</v>
      </c>
      <c r="AU2674" s="215" t="s">
        <v>87</v>
      </c>
      <c r="AV2674" s="14" t="s">
        <v>87</v>
      </c>
      <c r="AW2674" s="14" t="s">
        <v>37</v>
      </c>
      <c r="AX2674" s="14" t="s">
        <v>77</v>
      </c>
      <c r="AY2674" s="215" t="s">
        <v>144</v>
      </c>
    </row>
    <row r="2675" spans="2:51" s="14" customFormat="1" ht="11.25">
      <c r="B2675" s="205"/>
      <c r="C2675" s="206"/>
      <c r="D2675" s="196" t="s">
        <v>159</v>
      </c>
      <c r="E2675" s="207" t="s">
        <v>19</v>
      </c>
      <c r="F2675" s="208" t="s">
        <v>1351</v>
      </c>
      <c r="G2675" s="206"/>
      <c r="H2675" s="209">
        <v>2.2999999999999998</v>
      </c>
      <c r="I2675" s="210"/>
      <c r="J2675" s="206"/>
      <c r="K2675" s="206"/>
      <c r="L2675" s="211"/>
      <c r="M2675" s="212"/>
      <c r="N2675" s="213"/>
      <c r="O2675" s="213"/>
      <c r="P2675" s="213"/>
      <c r="Q2675" s="213"/>
      <c r="R2675" s="213"/>
      <c r="S2675" s="213"/>
      <c r="T2675" s="214"/>
      <c r="AT2675" s="215" t="s">
        <v>159</v>
      </c>
      <c r="AU2675" s="215" t="s">
        <v>87</v>
      </c>
      <c r="AV2675" s="14" t="s">
        <v>87</v>
      </c>
      <c r="AW2675" s="14" t="s">
        <v>37</v>
      </c>
      <c r="AX2675" s="14" t="s">
        <v>77</v>
      </c>
      <c r="AY2675" s="215" t="s">
        <v>144</v>
      </c>
    </row>
    <row r="2676" spans="2:51" s="14" customFormat="1" ht="11.25">
      <c r="B2676" s="205"/>
      <c r="C2676" s="206"/>
      <c r="D2676" s="196" t="s">
        <v>159</v>
      </c>
      <c r="E2676" s="207" t="s">
        <v>19</v>
      </c>
      <c r="F2676" s="208" t="s">
        <v>1352</v>
      </c>
      <c r="G2676" s="206"/>
      <c r="H2676" s="209">
        <v>2.2999999999999998</v>
      </c>
      <c r="I2676" s="210"/>
      <c r="J2676" s="206"/>
      <c r="K2676" s="206"/>
      <c r="L2676" s="211"/>
      <c r="M2676" s="212"/>
      <c r="N2676" s="213"/>
      <c r="O2676" s="213"/>
      <c r="P2676" s="213"/>
      <c r="Q2676" s="213"/>
      <c r="R2676" s="213"/>
      <c r="S2676" s="213"/>
      <c r="T2676" s="214"/>
      <c r="AT2676" s="215" t="s">
        <v>159</v>
      </c>
      <c r="AU2676" s="215" t="s">
        <v>87</v>
      </c>
      <c r="AV2676" s="14" t="s">
        <v>87</v>
      </c>
      <c r="AW2676" s="14" t="s">
        <v>37</v>
      </c>
      <c r="AX2676" s="14" t="s">
        <v>77</v>
      </c>
      <c r="AY2676" s="215" t="s">
        <v>144</v>
      </c>
    </row>
    <row r="2677" spans="2:51" s="14" customFormat="1" ht="11.25">
      <c r="B2677" s="205"/>
      <c r="C2677" s="206"/>
      <c r="D2677" s="196" t="s">
        <v>159</v>
      </c>
      <c r="E2677" s="207" t="s">
        <v>19</v>
      </c>
      <c r="F2677" s="208" t="s">
        <v>1353</v>
      </c>
      <c r="G2677" s="206"/>
      <c r="H2677" s="209">
        <v>2.2999999999999998</v>
      </c>
      <c r="I2677" s="210"/>
      <c r="J2677" s="206"/>
      <c r="K2677" s="206"/>
      <c r="L2677" s="211"/>
      <c r="M2677" s="212"/>
      <c r="N2677" s="213"/>
      <c r="O2677" s="213"/>
      <c r="P2677" s="213"/>
      <c r="Q2677" s="213"/>
      <c r="R2677" s="213"/>
      <c r="S2677" s="213"/>
      <c r="T2677" s="214"/>
      <c r="AT2677" s="215" t="s">
        <v>159</v>
      </c>
      <c r="AU2677" s="215" t="s">
        <v>87</v>
      </c>
      <c r="AV2677" s="14" t="s">
        <v>87</v>
      </c>
      <c r="AW2677" s="14" t="s">
        <v>37</v>
      </c>
      <c r="AX2677" s="14" t="s">
        <v>77</v>
      </c>
      <c r="AY2677" s="215" t="s">
        <v>144</v>
      </c>
    </row>
    <row r="2678" spans="2:51" s="14" customFormat="1" ht="11.25">
      <c r="B2678" s="205"/>
      <c r="C2678" s="206"/>
      <c r="D2678" s="196" t="s">
        <v>159</v>
      </c>
      <c r="E2678" s="207" t="s">
        <v>19</v>
      </c>
      <c r="F2678" s="208" t="s">
        <v>1354</v>
      </c>
      <c r="G2678" s="206"/>
      <c r="H2678" s="209">
        <v>2.2999999999999998</v>
      </c>
      <c r="I2678" s="210"/>
      <c r="J2678" s="206"/>
      <c r="K2678" s="206"/>
      <c r="L2678" s="211"/>
      <c r="M2678" s="212"/>
      <c r="N2678" s="213"/>
      <c r="O2678" s="213"/>
      <c r="P2678" s="213"/>
      <c r="Q2678" s="213"/>
      <c r="R2678" s="213"/>
      <c r="S2678" s="213"/>
      <c r="T2678" s="214"/>
      <c r="AT2678" s="215" t="s">
        <v>159</v>
      </c>
      <c r="AU2678" s="215" t="s">
        <v>87</v>
      </c>
      <c r="AV2678" s="14" t="s">
        <v>87</v>
      </c>
      <c r="AW2678" s="14" t="s">
        <v>37</v>
      </c>
      <c r="AX2678" s="14" t="s">
        <v>77</v>
      </c>
      <c r="AY2678" s="215" t="s">
        <v>144</v>
      </c>
    </row>
    <row r="2679" spans="2:51" s="14" customFormat="1" ht="11.25">
      <c r="B2679" s="205"/>
      <c r="C2679" s="206"/>
      <c r="D2679" s="196" t="s">
        <v>159</v>
      </c>
      <c r="E2679" s="207" t="s">
        <v>19</v>
      </c>
      <c r="F2679" s="208" t="s">
        <v>1355</v>
      </c>
      <c r="G2679" s="206"/>
      <c r="H2679" s="209">
        <v>2.2999999999999998</v>
      </c>
      <c r="I2679" s="210"/>
      <c r="J2679" s="206"/>
      <c r="K2679" s="206"/>
      <c r="L2679" s="211"/>
      <c r="M2679" s="212"/>
      <c r="N2679" s="213"/>
      <c r="O2679" s="213"/>
      <c r="P2679" s="213"/>
      <c r="Q2679" s="213"/>
      <c r="R2679" s="213"/>
      <c r="S2679" s="213"/>
      <c r="T2679" s="214"/>
      <c r="AT2679" s="215" t="s">
        <v>159</v>
      </c>
      <c r="AU2679" s="215" t="s">
        <v>87</v>
      </c>
      <c r="AV2679" s="14" t="s">
        <v>87</v>
      </c>
      <c r="AW2679" s="14" t="s">
        <v>37</v>
      </c>
      <c r="AX2679" s="14" t="s">
        <v>77</v>
      </c>
      <c r="AY2679" s="215" t="s">
        <v>144</v>
      </c>
    </row>
    <row r="2680" spans="2:51" s="15" customFormat="1" ht="11.25">
      <c r="B2680" s="216"/>
      <c r="C2680" s="217"/>
      <c r="D2680" s="196" t="s">
        <v>159</v>
      </c>
      <c r="E2680" s="218" t="s">
        <v>19</v>
      </c>
      <c r="F2680" s="219" t="s">
        <v>165</v>
      </c>
      <c r="G2680" s="217"/>
      <c r="H2680" s="220">
        <v>23.000000000000004</v>
      </c>
      <c r="I2680" s="221"/>
      <c r="J2680" s="217"/>
      <c r="K2680" s="217"/>
      <c r="L2680" s="222"/>
      <c r="M2680" s="223"/>
      <c r="N2680" s="224"/>
      <c r="O2680" s="224"/>
      <c r="P2680" s="224"/>
      <c r="Q2680" s="224"/>
      <c r="R2680" s="224"/>
      <c r="S2680" s="224"/>
      <c r="T2680" s="225"/>
      <c r="AT2680" s="226" t="s">
        <v>159</v>
      </c>
      <c r="AU2680" s="226" t="s">
        <v>87</v>
      </c>
      <c r="AV2680" s="15" t="s">
        <v>155</v>
      </c>
      <c r="AW2680" s="15" t="s">
        <v>37</v>
      </c>
      <c r="AX2680" s="15" t="s">
        <v>77</v>
      </c>
      <c r="AY2680" s="226" t="s">
        <v>144</v>
      </c>
    </row>
    <row r="2681" spans="2:51" s="13" customFormat="1" ht="11.25">
      <c r="B2681" s="194"/>
      <c r="C2681" s="195"/>
      <c r="D2681" s="196" t="s">
        <v>159</v>
      </c>
      <c r="E2681" s="197" t="s">
        <v>19</v>
      </c>
      <c r="F2681" s="198" t="s">
        <v>229</v>
      </c>
      <c r="G2681" s="195"/>
      <c r="H2681" s="197" t="s">
        <v>19</v>
      </c>
      <c r="I2681" s="199"/>
      <c r="J2681" s="195"/>
      <c r="K2681" s="195"/>
      <c r="L2681" s="200"/>
      <c r="M2681" s="201"/>
      <c r="N2681" s="202"/>
      <c r="O2681" s="202"/>
      <c r="P2681" s="202"/>
      <c r="Q2681" s="202"/>
      <c r="R2681" s="202"/>
      <c r="S2681" s="202"/>
      <c r="T2681" s="203"/>
      <c r="AT2681" s="204" t="s">
        <v>159</v>
      </c>
      <c r="AU2681" s="204" t="s">
        <v>87</v>
      </c>
      <c r="AV2681" s="13" t="s">
        <v>85</v>
      </c>
      <c r="AW2681" s="13" t="s">
        <v>37</v>
      </c>
      <c r="AX2681" s="13" t="s">
        <v>77</v>
      </c>
      <c r="AY2681" s="204" t="s">
        <v>144</v>
      </c>
    </row>
    <row r="2682" spans="2:51" s="14" customFormat="1" ht="11.25">
      <c r="B2682" s="205"/>
      <c r="C2682" s="206"/>
      <c r="D2682" s="196" t="s">
        <v>159</v>
      </c>
      <c r="E2682" s="207" t="s">
        <v>19</v>
      </c>
      <c r="F2682" s="208" t="s">
        <v>1356</v>
      </c>
      <c r="G2682" s="206"/>
      <c r="H2682" s="209">
        <v>2.2999999999999998</v>
      </c>
      <c r="I2682" s="210"/>
      <c r="J2682" s="206"/>
      <c r="K2682" s="206"/>
      <c r="L2682" s="211"/>
      <c r="M2682" s="212"/>
      <c r="N2682" s="213"/>
      <c r="O2682" s="213"/>
      <c r="P2682" s="213"/>
      <c r="Q2682" s="213"/>
      <c r="R2682" s="213"/>
      <c r="S2682" s="213"/>
      <c r="T2682" s="214"/>
      <c r="AT2682" s="215" t="s">
        <v>159</v>
      </c>
      <c r="AU2682" s="215" t="s">
        <v>87</v>
      </c>
      <c r="AV2682" s="14" t="s">
        <v>87</v>
      </c>
      <c r="AW2682" s="14" t="s">
        <v>37</v>
      </c>
      <c r="AX2682" s="14" t="s">
        <v>77</v>
      </c>
      <c r="AY2682" s="215" t="s">
        <v>144</v>
      </c>
    </row>
    <row r="2683" spans="2:51" s="14" customFormat="1" ht="11.25">
      <c r="B2683" s="205"/>
      <c r="C2683" s="206"/>
      <c r="D2683" s="196" t="s">
        <v>159</v>
      </c>
      <c r="E2683" s="207" t="s">
        <v>19</v>
      </c>
      <c r="F2683" s="208" t="s">
        <v>1357</v>
      </c>
      <c r="G2683" s="206"/>
      <c r="H2683" s="209">
        <v>2.2999999999999998</v>
      </c>
      <c r="I2683" s="210"/>
      <c r="J2683" s="206"/>
      <c r="K2683" s="206"/>
      <c r="L2683" s="211"/>
      <c r="M2683" s="212"/>
      <c r="N2683" s="213"/>
      <c r="O2683" s="213"/>
      <c r="P2683" s="213"/>
      <c r="Q2683" s="213"/>
      <c r="R2683" s="213"/>
      <c r="S2683" s="213"/>
      <c r="T2683" s="214"/>
      <c r="AT2683" s="215" t="s">
        <v>159</v>
      </c>
      <c r="AU2683" s="215" t="s">
        <v>87</v>
      </c>
      <c r="AV2683" s="14" t="s">
        <v>87</v>
      </c>
      <c r="AW2683" s="14" t="s">
        <v>37</v>
      </c>
      <c r="AX2683" s="14" t="s">
        <v>77</v>
      </c>
      <c r="AY2683" s="215" t="s">
        <v>144</v>
      </c>
    </row>
    <row r="2684" spans="2:51" s="14" customFormat="1" ht="11.25">
      <c r="B2684" s="205"/>
      <c r="C2684" s="206"/>
      <c r="D2684" s="196" t="s">
        <v>159</v>
      </c>
      <c r="E2684" s="207" t="s">
        <v>19</v>
      </c>
      <c r="F2684" s="208" t="s">
        <v>1358</v>
      </c>
      <c r="G2684" s="206"/>
      <c r="H2684" s="209">
        <v>2.2999999999999998</v>
      </c>
      <c r="I2684" s="210"/>
      <c r="J2684" s="206"/>
      <c r="K2684" s="206"/>
      <c r="L2684" s="211"/>
      <c r="M2684" s="212"/>
      <c r="N2684" s="213"/>
      <c r="O2684" s="213"/>
      <c r="P2684" s="213"/>
      <c r="Q2684" s="213"/>
      <c r="R2684" s="213"/>
      <c r="S2684" s="213"/>
      <c r="T2684" s="214"/>
      <c r="AT2684" s="215" t="s">
        <v>159</v>
      </c>
      <c r="AU2684" s="215" t="s">
        <v>87</v>
      </c>
      <c r="AV2684" s="14" t="s">
        <v>87</v>
      </c>
      <c r="AW2684" s="14" t="s">
        <v>37</v>
      </c>
      <c r="AX2684" s="14" t="s">
        <v>77</v>
      </c>
      <c r="AY2684" s="215" t="s">
        <v>144</v>
      </c>
    </row>
    <row r="2685" spans="2:51" s="14" customFormat="1" ht="11.25">
      <c r="B2685" s="205"/>
      <c r="C2685" s="206"/>
      <c r="D2685" s="196" t="s">
        <v>159</v>
      </c>
      <c r="E2685" s="207" t="s">
        <v>19</v>
      </c>
      <c r="F2685" s="208" t="s">
        <v>1359</v>
      </c>
      <c r="G2685" s="206"/>
      <c r="H2685" s="209">
        <v>2.2999999999999998</v>
      </c>
      <c r="I2685" s="210"/>
      <c r="J2685" s="206"/>
      <c r="K2685" s="206"/>
      <c r="L2685" s="211"/>
      <c r="M2685" s="212"/>
      <c r="N2685" s="213"/>
      <c r="O2685" s="213"/>
      <c r="P2685" s="213"/>
      <c r="Q2685" s="213"/>
      <c r="R2685" s="213"/>
      <c r="S2685" s="213"/>
      <c r="T2685" s="214"/>
      <c r="AT2685" s="215" t="s">
        <v>159</v>
      </c>
      <c r="AU2685" s="215" t="s">
        <v>87</v>
      </c>
      <c r="AV2685" s="14" t="s">
        <v>87</v>
      </c>
      <c r="AW2685" s="14" t="s">
        <v>37</v>
      </c>
      <c r="AX2685" s="14" t="s">
        <v>77</v>
      </c>
      <c r="AY2685" s="215" t="s">
        <v>144</v>
      </c>
    </row>
    <row r="2686" spans="2:51" s="14" customFormat="1" ht="11.25">
      <c r="B2686" s="205"/>
      <c r="C2686" s="206"/>
      <c r="D2686" s="196" t="s">
        <v>159</v>
      </c>
      <c r="E2686" s="207" t="s">
        <v>19</v>
      </c>
      <c r="F2686" s="208" t="s">
        <v>1360</v>
      </c>
      <c r="G2686" s="206"/>
      <c r="H2686" s="209">
        <v>2.2999999999999998</v>
      </c>
      <c r="I2686" s="210"/>
      <c r="J2686" s="206"/>
      <c r="K2686" s="206"/>
      <c r="L2686" s="211"/>
      <c r="M2686" s="212"/>
      <c r="N2686" s="213"/>
      <c r="O2686" s="213"/>
      <c r="P2686" s="213"/>
      <c r="Q2686" s="213"/>
      <c r="R2686" s="213"/>
      <c r="S2686" s="213"/>
      <c r="T2686" s="214"/>
      <c r="AT2686" s="215" t="s">
        <v>159</v>
      </c>
      <c r="AU2686" s="215" t="s">
        <v>87</v>
      </c>
      <c r="AV2686" s="14" t="s">
        <v>87</v>
      </c>
      <c r="AW2686" s="14" t="s">
        <v>37</v>
      </c>
      <c r="AX2686" s="14" t="s">
        <v>77</v>
      </c>
      <c r="AY2686" s="215" t="s">
        <v>144</v>
      </c>
    </row>
    <row r="2687" spans="2:51" s="14" customFormat="1" ht="11.25">
      <c r="B2687" s="205"/>
      <c r="C2687" s="206"/>
      <c r="D2687" s="196" t="s">
        <v>159</v>
      </c>
      <c r="E2687" s="207" t="s">
        <v>19</v>
      </c>
      <c r="F2687" s="208" t="s">
        <v>1361</v>
      </c>
      <c r="G2687" s="206"/>
      <c r="H2687" s="209">
        <v>2.2999999999999998</v>
      </c>
      <c r="I2687" s="210"/>
      <c r="J2687" s="206"/>
      <c r="K2687" s="206"/>
      <c r="L2687" s="211"/>
      <c r="M2687" s="212"/>
      <c r="N2687" s="213"/>
      <c r="O2687" s="213"/>
      <c r="P2687" s="213"/>
      <c r="Q2687" s="213"/>
      <c r="R2687" s="213"/>
      <c r="S2687" s="213"/>
      <c r="T2687" s="214"/>
      <c r="AT2687" s="215" t="s">
        <v>159</v>
      </c>
      <c r="AU2687" s="215" t="s">
        <v>87</v>
      </c>
      <c r="AV2687" s="14" t="s">
        <v>87</v>
      </c>
      <c r="AW2687" s="14" t="s">
        <v>37</v>
      </c>
      <c r="AX2687" s="14" t="s">
        <v>77</v>
      </c>
      <c r="AY2687" s="215" t="s">
        <v>144</v>
      </c>
    </row>
    <row r="2688" spans="2:51" s="14" customFormat="1" ht="11.25">
      <c r="B2688" s="205"/>
      <c r="C2688" s="206"/>
      <c r="D2688" s="196" t="s">
        <v>159</v>
      </c>
      <c r="E2688" s="207" t="s">
        <v>19</v>
      </c>
      <c r="F2688" s="208" t="s">
        <v>1362</v>
      </c>
      <c r="G2688" s="206"/>
      <c r="H2688" s="209">
        <v>2.2999999999999998</v>
      </c>
      <c r="I2688" s="210"/>
      <c r="J2688" s="206"/>
      <c r="K2688" s="206"/>
      <c r="L2688" s="211"/>
      <c r="M2688" s="212"/>
      <c r="N2688" s="213"/>
      <c r="O2688" s="213"/>
      <c r="P2688" s="213"/>
      <c r="Q2688" s="213"/>
      <c r="R2688" s="213"/>
      <c r="S2688" s="213"/>
      <c r="T2688" s="214"/>
      <c r="AT2688" s="215" t="s">
        <v>159</v>
      </c>
      <c r="AU2688" s="215" t="s">
        <v>87</v>
      </c>
      <c r="AV2688" s="14" t="s">
        <v>87</v>
      </c>
      <c r="AW2688" s="14" t="s">
        <v>37</v>
      </c>
      <c r="AX2688" s="14" t="s">
        <v>77</v>
      </c>
      <c r="AY2688" s="215" t="s">
        <v>144</v>
      </c>
    </row>
    <row r="2689" spans="2:51" s="14" customFormat="1" ht="11.25">
      <c r="B2689" s="205"/>
      <c r="C2689" s="206"/>
      <c r="D2689" s="196" t="s">
        <v>159</v>
      </c>
      <c r="E2689" s="207" t="s">
        <v>19</v>
      </c>
      <c r="F2689" s="208" t="s">
        <v>1363</v>
      </c>
      <c r="G2689" s="206"/>
      <c r="H2689" s="209">
        <v>2.2999999999999998</v>
      </c>
      <c r="I2689" s="210"/>
      <c r="J2689" s="206"/>
      <c r="K2689" s="206"/>
      <c r="L2689" s="211"/>
      <c r="M2689" s="212"/>
      <c r="N2689" s="213"/>
      <c r="O2689" s="213"/>
      <c r="P2689" s="213"/>
      <c r="Q2689" s="213"/>
      <c r="R2689" s="213"/>
      <c r="S2689" s="213"/>
      <c r="T2689" s="214"/>
      <c r="AT2689" s="215" t="s">
        <v>159</v>
      </c>
      <c r="AU2689" s="215" t="s">
        <v>87</v>
      </c>
      <c r="AV2689" s="14" t="s">
        <v>87</v>
      </c>
      <c r="AW2689" s="14" t="s">
        <v>37</v>
      </c>
      <c r="AX2689" s="14" t="s">
        <v>77</v>
      </c>
      <c r="AY2689" s="215" t="s">
        <v>144</v>
      </c>
    </row>
    <row r="2690" spans="2:51" s="14" customFormat="1" ht="11.25">
      <c r="B2690" s="205"/>
      <c r="C2690" s="206"/>
      <c r="D2690" s="196" t="s">
        <v>159</v>
      </c>
      <c r="E2690" s="207" t="s">
        <v>19</v>
      </c>
      <c r="F2690" s="208" t="s">
        <v>1364</v>
      </c>
      <c r="G2690" s="206"/>
      <c r="H2690" s="209">
        <v>2.2999999999999998</v>
      </c>
      <c r="I2690" s="210"/>
      <c r="J2690" s="206"/>
      <c r="K2690" s="206"/>
      <c r="L2690" s="211"/>
      <c r="M2690" s="212"/>
      <c r="N2690" s="213"/>
      <c r="O2690" s="213"/>
      <c r="P2690" s="213"/>
      <c r="Q2690" s="213"/>
      <c r="R2690" s="213"/>
      <c r="S2690" s="213"/>
      <c r="T2690" s="214"/>
      <c r="AT2690" s="215" t="s">
        <v>159</v>
      </c>
      <c r="AU2690" s="215" t="s">
        <v>87</v>
      </c>
      <c r="AV2690" s="14" t="s">
        <v>87</v>
      </c>
      <c r="AW2690" s="14" t="s">
        <v>37</v>
      </c>
      <c r="AX2690" s="14" t="s">
        <v>77</v>
      </c>
      <c r="AY2690" s="215" t="s">
        <v>144</v>
      </c>
    </row>
    <row r="2691" spans="2:51" s="14" customFormat="1" ht="11.25">
      <c r="B2691" s="205"/>
      <c r="C2691" s="206"/>
      <c r="D2691" s="196" t="s">
        <v>159</v>
      </c>
      <c r="E2691" s="207" t="s">
        <v>19</v>
      </c>
      <c r="F2691" s="208" t="s">
        <v>1365</v>
      </c>
      <c r="G2691" s="206"/>
      <c r="H2691" s="209">
        <v>2.2999999999999998</v>
      </c>
      <c r="I2691" s="210"/>
      <c r="J2691" s="206"/>
      <c r="K2691" s="206"/>
      <c r="L2691" s="211"/>
      <c r="M2691" s="212"/>
      <c r="N2691" s="213"/>
      <c r="O2691" s="213"/>
      <c r="P2691" s="213"/>
      <c r="Q2691" s="213"/>
      <c r="R2691" s="213"/>
      <c r="S2691" s="213"/>
      <c r="T2691" s="214"/>
      <c r="AT2691" s="215" t="s">
        <v>159</v>
      </c>
      <c r="AU2691" s="215" t="s">
        <v>87</v>
      </c>
      <c r="AV2691" s="14" t="s">
        <v>87</v>
      </c>
      <c r="AW2691" s="14" t="s">
        <v>37</v>
      </c>
      <c r="AX2691" s="14" t="s">
        <v>77</v>
      </c>
      <c r="AY2691" s="215" t="s">
        <v>144</v>
      </c>
    </row>
    <row r="2692" spans="2:51" s="14" customFormat="1" ht="11.25">
      <c r="B2692" s="205"/>
      <c r="C2692" s="206"/>
      <c r="D2692" s="196" t="s">
        <v>159</v>
      </c>
      <c r="E2692" s="207" t="s">
        <v>19</v>
      </c>
      <c r="F2692" s="208" t="s">
        <v>1366</v>
      </c>
      <c r="G2692" s="206"/>
      <c r="H2692" s="209">
        <v>2.2999999999999998</v>
      </c>
      <c r="I2692" s="210"/>
      <c r="J2692" s="206"/>
      <c r="K2692" s="206"/>
      <c r="L2692" s="211"/>
      <c r="M2692" s="212"/>
      <c r="N2692" s="213"/>
      <c r="O2692" s="213"/>
      <c r="P2692" s="213"/>
      <c r="Q2692" s="213"/>
      <c r="R2692" s="213"/>
      <c r="S2692" s="213"/>
      <c r="T2692" s="214"/>
      <c r="AT2692" s="215" t="s">
        <v>159</v>
      </c>
      <c r="AU2692" s="215" t="s">
        <v>87</v>
      </c>
      <c r="AV2692" s="14" t="s">
        <v>87</v>
      </c>
      <c r="AW2692" s="14" t="s">
        <v>37</v>
      </c>
      <c r="AX2692" s="14" t="s">
        <v>77</v>
      </c>
      <c r="AY2692" s="215" t="s">
        <v>144</v>
      </c>
    </row>
    <row r="2693" spans="2:51" s="15" customFormat="1" ht="11.25">
      <c r="B2693" s="216"/>
      <c r="C2693" s="217"/>
      <c r="D2693" s="196" t="s">
        <v>159</v>
      </c>
      <c r="E2693" s="218" t="s">
        <v>19</v>
      </c>
      <c r="F2693" s="219" t="s">
        <v>165</v>
      </c>
      <c r="G2693" s="217"/>
      <c r="H2693" s="220">
        <v>25.300000000000004</v>
      </c>
      <c r="I2693" s="221"/>
      <c r="J2693" s="217"/>
      <c r="K2693" s="217"/>
      <c r="L2693" s="222"/>
      <c r="M2693" s="223"/>
      <c r="N2693" s="224"/>
      <c r="O2693" s="224"/>
      <c r="P2693" s="224"/>
      <c r="Q2693" s="224"/>
      <c r="R2693" s="224"/>
      <c r="S2693" s="224"/>
      <c r="T2693" s="225"/>
      <c r="AT2693" s="226" t="s">
        <v>159</v>
      </c>
      <c r="AU2693" s="226" t="s">
        <v>87</v>
      </c>
      <c r="AV2693" s="15" t="s">
        <v>155</v>
      </c>
      <c r="AW2693" s="15" t="s">
        <v>37</v>
      </c>
      <c r="AX2693" s="15" t="s">
        <v>77</v>
      </c>
      <c r="AY2693" s="226" t="s">
        <v>144</v>
      </c>
    </row>
    <row r="2694" spans="2:51" s="13" customFormat="1" ht="11.25">
      <c r="B2694" s="194"/>
      <c r="C2694" s="195"/>
      <c r="D2694" s="196" t="s">
        <v>159</v>
      </c>
      <c r="E2694" s="197" t="s">
        <v>19</v>
      </c>
      <c r="F2694" s="198" t="s">
        <v>252</v>
      </c>
      <c r="G2694" s="195"/>
      <c r="H2694" s="197" t="s">
        <v>19</v>
      </c>
      <c r="I2694" s="199"/>
      <c r="J2694" s="195"/>
      <c r="K2694" s="195"/>
      <c r="L2694" s="200"/>
      <c r="M2694" s="201"/>
      <c r="N2694" s="202"/>
      <c r="O2694" s="202"/>
      <c r="P2694" s="202"/>
      <c r="Q2694" s="202"/>
      <c r="R2694" s="202"/>
      <c r="S2694" s="202"/>
      <c r="T2694" s="203"/>
      <c r="AT2694" s="204" t="s">
        <v>159</v>
      </c>
      <c r="AU2694" s="204" t="s">
        <v>87</v>
      </c>
      <c r="AV2694" s="13" t="s">
        <v>85</v>
      </c>
      <c r="AW2694" s="13" t="s">
        <v>37</v>
      </c>
      <c r="AX2694" s="13" t="s">
        <v>77</v>
      </c>
      <c r="AY2694" s="204" t="s">
        <v>144</v>
      </c>
    </row>
    <row r="2695" spans="2:51" s="14" customFormat="1" ht="11.25">
      <c r="B2695" s="205"/>
      <c r="C2695" s="206"/>
      <c r="D2695" s="196" t="s">
        <v>159</v>
      </c>
      <c r="E2695" s="207" t="s">
        <v>19</v>
      </c>
      <c r="F2695" s="208" t="s">
        <v>1367</v>
      </c>
      <c r="G2695" s="206"/>
      <c r="H2695" s="209">
        <v>2.2999999999999998</v>
      </c>
      <c r="I2695" s="210"/>
      <c r="J2695" s="206"/>
      <c r="K2695" s="206"/>
      <c r="L2695" s="211"/>
      <c r="M2695" s="212"/>
      <c r="N2695" s="213"/>
      <c r="O2695" s="213"/>
      <c r="P2695" s="213"/>
      <c r="Q2695" s="213"/>
      <c r="R2695" s="213"/>
      <c r="S2695" s="213"/>
      <c r="T2695" s="214"/>
      <c r="AT2695" s="215" t="s">
        <v>159</v>
      </c>
      <c r="AU2695" s="215" t="s">
        <v>87</v>
      </c>
      <c r="AV2695" s="14" t="s">
        <v>87</v>
      </c>
      <c r="AW2695" s="14" t="s">
        <v>37</v>
      </c>
      <c r="AX2695" s="14" t="s">
        <v>77</v>
      </c>
      <c r="AY2695" s="215" t="s">
        <v>144</v>
      </c>
    </row>
    <row r="2696" spans="2:51" s="14" customFormat="1" ht="11.25">
      <c r="B2696" s="205"/>
      <c r="C2696" s="206"/>
      <c r="D2696" s="196" t="s">
        <v>159</v>
      </c>
      <c r="E2696" s="207" t="s">
        <v>19</v>
      </c>
      <c r="F2696" s="208" t="s">
        <v>1368</v>
      </c>
      <c r="G2696" s="206"/>
      <c r="H2696" s="209">
        <v>2.2999999999999998</v>
      </c>
      <c r="I2696" s="210"/>
      <c r="J2696" s="206"/>
      <c r="K2696" s="206"/>
      <c r="L2696" s="211"/>
      <c r="M2696" s="212"/>
      <c r="N2696" s="213"/>
      <c r="O2696" s="213"/>
      <c r="P2696" s="213"/>
      <c r="Q2696" s="213"/>
      <c r="R2696" s="213"/>
      <c r="S2696" s="213"/>
      <c r="T2696" s="214"/>
      <c r="AT2696" s="215" t="s">
        <v>159</v>
      </c>
      <c r="AU2696" s="215" t="s">
        <v>87</v>
      </c>
      <c r="AV2696" s="14" t="s">
        <v>87</v>
      </c>
      <c r="AW2696" s="14" t="s">
        <v>37</v>
      </c>
      <c r="AX2696" s="14" t="s">
        <v>77</v>
      </c>
      <c r="AY2696" s="215" t="s">
        <v>144</v>
      </c>
    </row>
    <row r="2697" spans="2:51" s="14" customFormat="1" ht="11.25">
      <c r="B2697" s="205"/>
      <c r="C2697" s="206"/>
      <c r="D2697" s="196" t="s">
        <v>159</v>
      </c>
      <c r="E2697" s="207" t="s">
        <v>19</v>
      </c>
      <c r="F2697" s="208" t="s">
        <v>1369</v>
      </c>
      <c r="G2697" s="206"/>
      <c r="H2697" s="209">
        <v>2.2999999999999998</v>
      </c>
      <c r="I2697" s="210"/>
      <c r="J2697" s="206"/>
      <c r="K2697" s="206"/>
      <c r="L2697" s="211"/>
      <c r="M2697" s="212"/>
      <c r="N2697" s="213"/>
      <c r="O2697" s="213"/>
      <c r="P2697" s="213"/>
      <c r="Q2697" s="213"/>
      <c r="R2697" s="213"/>
      <c r="S2697" s="213"/>
      <c r="T2697" s="214"/>
      <c r="AT2697" s="215" t="s">
        <v>159</v>
      </c>
      <c r="AU2697" s="215" t="s">
        <v>87</v>
      </c>
      <c r="AV2697" s="14" t="s">
        <v>87</v>
      </c>
      <c r="AW2697" s="14" t="s">
        <v>37</v>
      </c>
      <c r="AX2697" s="14" t="s">
        <v>77</v>
      </c>
      <c r="AY2697" s="215" t="s">
        <v>144</v>
      </c>
    </row>
    <row r="2698" spans="2:51" s="14" customFormat="1" ht="11.25">
      <c r="B2698" s="205"/>
      <c r="C2698" s="206"/>
      <c r="D2698" s="196" t="s">
        <v>159</v>
      </c>
      <c r="E2698" s="207" t="s">
        <v>19</v>
      </c>
      <c r="F2698" s="208" t="s">
        <v>1370</v>
      </c>
      <c r="G2698" s="206"/>
      <c r="H2698" s="209">
        <v>2.2999999999999998</v>
      </c>
      <c r="I2698" s="210"/>
      <c r="J2698" s="206"/>
      <c r="K2698" s="206"/>
      <c r="L2698" s="211"/>
      <c r="M2698" s="212"/>
      <c r="N2698" s="213"/>
      <c r="O2698" s="213"/>
      <c r="P2698" s="213"/>
      <c r="Q2698" s="213"/>
      <c r="R2698" s="213"/>
      <c r="S2698" s="213"/>
      <c r="T2698" s="214"/>
      <c r="AT2698" s="215" t="s">
        <v>159</v>
      </c>
      <c r="AU2698" s="215" t="s">
        <v>87</v>
      </c>
      <c r="AV2698" s="14" t="s">
        <v>87</v>
      </c>
      <c r="AW2698" s="14" t="s">
        <v>37</v>
      </c>
      <c r="AX2698" s="14" t="s">
        <v>77</v>
      </c>
      <c r="AY2698" s="215" t="s">
        <v>144</v>
      </c>
    </row>
    <row r="2699" spans="2:51" s="14" customFormat="1" ht="11.25">
      <c r="B2699" s="205"/>
      <c r="C2699" s="206"/>
      <c r="D2699" s="196" t="s">
        <v>159</v>
      </c>
      <c r="E2699" s="207" t="s">
        <v>19</v>
      </c>
      <c r="F2699" s="208" t="s">
        <v>1371</v>
      </c>
      <c r="G2699" s="206"/>
      <c r="H2699" s="209">
        <v>2.2999999999999998</v>
      </c>
      <c r="I2699" s="210"/>
      <c r="J2699" s="206"/>
      <c r="K2699" s="206"/>
      <c r="L2699" s="211"/>
      <c r="M2699" s="212"/>
      <c r="N2699" s="213"/>
      <c r="O2699" s="213"/>
      <c r="P2699" s="213"/>
      <c r="Q2699" s="213"/>
      <c r="R2699" s="213"/>
      <c r="S2699" s="213"/>
      <c r="T2699" s="214"/>
      <c r="AT2699" s="215" t="s">
        <v>159</v>
      </c>
      <c r="AU2699" s="215" t="s">
        <v>87</v>
      </c>
      <c r="AV2699" s="14" t="s">
        <v>87</v>
      </c>
      <c r="AW2699" s="14" t="s">
        <v>37</v>
      </c>
      <c r="AX2699" s="14" t="s">
        <v>77</v>
      </c>
      <c r="AY2699" s="215" t="s">
        <v>144</v>
      </c>
    </row>
    <row r="2700" spans="2:51" s="14" customFormat="1" ht="11.25">
      <c r="B2700" s="205"/>
      <c r="C2700" s="206"/>
      <c r="D2700" s="196" t="s">
        <v>159</v>
      </c>
      <c r="E2700" s="207" t="s">
        <v>19</v>
      </c>
      <c r="F2700" s="208" t="s">
        <v>1372</v>
      </c>
      <c r="G2700" s="206"/>
      <c r="H2700" s="209">
        <v>2.2999999999999998</v>
      </c>
      <c r="I2700" s="210"/>
      <c r="J2700" s="206"/>
      <c r="K2700" s="206"/>
      <c r="L2700" s="211"/>
      <c r="M2700" s="212"/>
      <c r="N2700" s="213"/>
      <c r="O2700" s="213"/>
      <c r="P2700" s="213"/>
      <c r="Q2700" s="213"/>
      <c r="R2700" s="213"/>
      <c r="S2700" s="213"/>
      <c r="T2700" s="214"/>
      <c r="AT2700" s="215" t="s">
        <v>159</v>
      </c>
      <c r="AU2700" s="215" t="s">
        <v>87</v>
      </c>
      <c r="AV2700" s="14" t="s">
        <v>87</v>
      </c>
      <c r="AW2700" s="14" t="s">
        <v>37</v>
      </c>
      <c r="AX2700" s="14" t="s">
        <v>77</v>
      </c>
      <c r="AY2700" s="215" t="s">
        <v>144</v>
      </c>
    </row>
    <row r="2701" spans="2:51" s="14" customFormat="1" ht="11.25">
      <c r="B2701" s="205"/>
      <c r="C2701" s="206"/>
      <c r="D2701" s="196" t="s">
        <v>159</v>
      </c>
      <c r="E2701" s="207" t="s">
        <v>19</v>
      </c>
      <c r="F2701" s="208" t="s">
        <v>1373</v>
      </c>
      <c r="G2701" s="206"/>
      <c r="H2701" s="209">
        <v>2.2999999999999998</v>
      </c>
      <c r="I2701" s="210"/>
      <c r="J2701" s="206"/>
      <c r="K2701" s="206"/>
      <c r="L2701" s="211"/>
      <c r="M2701" s="212"/>
      <c r="N2701" s="213"/>
      <c r="O2701" s="213"/>
      <c r="P2701" s="213"/>
      <c r="Q2701" s="213"/>
      <c r="R2701" s="213"/>
      <c r="S2701" s="213"/>
      <c r="T2701" s="214"/>
      <c r="AT2701" s="215" t="s">
        <v>159</v>
      </c>
      <c r="AU2701" s="215" t="s">
        <v>87</v>
      </c>
      <c r="AV2701" s="14" t="s">
        <v>87</v>
      </c>
      <c r="AW2701" s="14" t="s">
        <v>37</v>
      </c>
      <c r="AX2701" s="14" t="s">
        <v>77</v>
      </c>
      <c r="AY2701" s="215" t="s">
        <v>144</v>
      </c>
    </row>
    <row r="2702" spans="2:51" s="14" customFormat="1" ht="11.25">
      <c r="B2702" s="205"/>
      <c r="C2702" s="206"/>
      <c r="D2702" s="196" t="s">
        <v>159</v>
      </c>
      <c r="E2702" s="207" t="s">
        <v>19</v>
      </c>
      <c r="F2702" s="208" t="s">
        <v>1374</v>
      </c>
      <c r="G2702" s="206"/>
      <c r="H2702" s="209">
        <v>2.2999999999999998</v>
      </c>
      <c r="I2702" s="210"/>
      <c r="J2702" s="206"/>
      <c r="K2702" s="206"/>
      <c r="L2702" s="211"/>
      <c r="M2702" s="212"/>
      <c r="N2702" s="213"/>
      <c r="O2702" s="213"/>
      <c r="P2702" s="213"/>
      <c r="Q2702" s="213"/>
      <c r="R2702" s="213"/>
      <c r="S2702" s="213"/>
      <c r="T2702" s="214"/>
      <c r="AT2702" s="215" t="s">
        <v>159</v>
      </c>
      <c r="AU2702" s="215" t="s">
        <v>87</v>
      </c>
      <c r="AV2702" s="14" t="s">
        <v>87</v>
      </c>
      <c r="AW2702" s="14" t="s">
        <v>37</v>
      </c>
      <c r="AX2702" s="14" t="s">
        <v>77</v>
      </c>
      <c r="AY2702" s="215" t="s">
        <v>144</v>
      </c>
    </row>
    <row r="2703" spans="2:51" s="14" customFormat="1" ht="11.25">
      <c r="B2703" s="205"/>
      <c r="C2703" s="206"/>
      <c r="D2703" s="196" t="s">
        <v>159</v>
      </c>
      <c r="E2703" s="207" t="s">
        <v>19</v>
      </c>
      <c r="F2703" s="208" t="s">
        <v>1375</v>
      </c>
      <c r="G2703" s="206"/>
      <c r="H2703" s="209">
        <v>2.2999999999999998</v>
      </c>
      <c r="I2703" s="210"/>
      <c r="J2703" s="206"/>
      <c r="K2703" s="206"/>
      <c r="L2703" s="211"/>
      <c r="M2703" s="212"/>
      <c r="N2703" s="213"/>
      <c r="O2703" s="213"/>
      <c r="P2703" s="213"/>
      <c r="Q2703" s="213"/>
      <c r="R2703" s="213"/>
      <c r="S2703" s="213"/>
      <c r="T2703" s="214"/>
      <c r="AT2703" s="215" t="s">
        <v>159</v>
      </c>
      <c r="AU2703" s="215" t="s">
        <v>87</v>
      </c>
      <c r="AV2703" s="14" t="s">
        <v>87</v>
      </c>
      <c r="AW2703" s="14" t="s">
        <v>37</v>
      </c>
      <c r="AX2703" s="14" t="s">
        <v>77</v>
      </c>
      <c r="AY2703" s="215" t="s">
        <v>144</v>
      </c>
    </row>
    <row r="2704" spans="2:51" s="14" customFormat="1" ht="11.25">
      <c r="B2704" s="205"/>
      <c r="C2704" s="206"/>
      <c r="D2704" s="196" t="s">
        <v>159</v>
      </c>
      <c r="E2704" s="207" t="s">
        <v>19</v>
      </c>
      <c r="F2704" s="208" t="s">
        <v>1376</v>
      </c>
      <c r="G2704" s="206"/>
      <c r="H2704" s="209">
        <v>2.2999999999999998</v>
      </c>
      <c r="I2704" s="210"/>
      <c r="J2704" s="206"/>
      <c r="K2704" s="206"/>
      <c r="L2704" s="211"/>
      <c r="M2704" s="212"/>
      <c r="N2704" s="213"/>
      <c r="O2704" s="213"/>
      <c r="P2704" s="213"/>
      <c r="Q2704" s="213"/>
      <c r="R2704" s="213"/>
      <c r="S2704" s="213"/>
      <c r="T2704" s="214"/>
      <c r="AT2704" s="215" t="s">
        <v>159</v>
      </c>
      <c r="AU2704" s="215" t="s">
        <v>87</v>
      </c>
      <c r="AV2704" s="14" t="s">
        <v>87</v>
      </c>
      <c r="AW2704" s="14" t="s">
        <v>37</v>
      </c>
      <c r="AX2704" s="14" t="s">
        <v>77</v>
      </c>
      <c r="AY2704" s="215" t="s">
        <v>144</v>
      </c>
    </row>
    <row r="2705" spans="1:65" s="14" customFormat="1" ht="11.25">
      <c r="B2705" s="205"/>
      <c r="C2705" s="206"/>
      <c r="D2705" s="196" t="s">
        <v>159</v>
      </c>
      <c r="E2705" s="207" t="s">
        <v>19</v>
      </c>
      <c r="F2705" s="208" t="s">
        <v>1377</v>
      </c>
      <c r="G2705" s="206"/>
      <c r="H2705" s="209">
        <v>2.2999999999999998</v>
      </c>
      <c r="I2705" s="210"/>
      <c r="J2705" s="206"/>
      <c r="K2705" s="206"/>
      <c r="L2705" s="211"/>
      <c r="M2705" s="212"/>
      <c r="N2705" s="213"/>
      <c r="O2705" s="213"/>
      <c r="P2705" s="213"/>
      <c r="Q2705" s="213"/>
      <c r="R2705" s="213"/>
      <c r="S2705" s="213"/>
      <c r="T2705" s="214"/>
      <c r="AT2705" s="215" t="s">
        <v>159</v>
      </c>
      <c r="AU2705" s="215" t="s">
        <v>87</v>
      </c>
      <c r="AV2705" s="14" t="s">
        <v>87</v>
      </c>
      <c r="AW2705" s="14" t="s">
        <v>37</v>
      </c>
      <c r="AX2705" s="14" t="s">
        <v>77</v>
      </c>
      <c r="AY2705" s="215" t="s">
        <v>144</v>
      </c>
    </row>
    <row r="2706" spans="1:65" s="15" customFormat="1" ht="11.25">
      <c r="B2706" s="216"/>
      <c r="C2706" s="217"/>
      <c r="D2706" s="196" t="s">
        <v>159</v>
      </c>
      <c r="E2706" s="218" t="s">
        <v>19</v>
      </c>
      <c r="F2706" s="219" t="s">
        <v>165</v>
      </c>
      <c r="G2706" s="217"/>
      <c r="H2706" s="220">
        <v>25.300000000000004</v>
      </c>
      <c r="I2706" s="221"/>
      <c r="J2706" s="217"/>
      <c r="K2706" s="217"/>
      <c r="L2706" s="222"/>
      <c r="M2706" s="223"/>
      <c r="N2706" s="224"/>
      <c r="O2706" s="224"/>
      <c r="P2706" s="224"/>
      <c r="Q2706" s="224"/>
      <c r="R2706" s="224"/>
      <c r="S2706" s="224"/>
      <c r="T2706" s="225"/>
      <c r="AT2706" s="226" t="s">
        <v>159</v>
      </c>
      <c r="AU2706" s="226" t="s">
        <v>87</v>
      </c>
      <c r="AV2706" s="15" t="s">
        <v>155</v>
      </c>
      <c r="AW2706" s="15" t="s">
        <v>37</v>
      </c>
      <c r="AX2706" s="15" t="s">
        <v>77</v>
      </c>
      <c r="AY2706" s="226" t="s">
        <v>144</v>
      </c>
    </row>
    <row r="2707" spans="1:65" s="16" customFormat="1" ht="11.25">
      <c r="B2707" s="227"/>
      <c r="C2707" s="228"/>
      <c r="D2707" s="196" t="s">
        <v>159</v>
      </c>
      <c r="E2707" s="229" t="s">
        <v>19</v>
      </c>
      <c r="F2707" s="230" t="s">
        <v>275</v>
      </c>
      <c r="G2707" s="228"/>
      <c r="H2707" s="231">
        <v>124.19999999999989</v>
      </c>
      <c r="I2707" s="232"/>
      <c r="J2707" s="228"/>
      <c r="K2707" s="228"/>
      <c r="L2707" s="233"/>
      <c r="M2707" s="234"/>
      <c r="N2707" s="235"/>
      <c r="O2707" s="235"/>
      <c r="P2707" s="235"/>
      <c r="Q2707" s="235"/>
      <c r="R2707" s="235"/>
      <c r="S2707" s="235"/>
      <c r="T2707" s="236"/>
      <c r="AT2707" s="237" t="s">
        <v>159</v>
      </c>
      <c r="AU2707" s="237" t="s">
        <v>87</v>
      </c>
      <c r="AV2707" s="16" t="s">
        <v>154</v>
      </c>
      <c r="AW2707" s="16" t="s">
        <v>37</v>
      </c>
      <c r="AX2707" s="16" t="s">
        <v>85</v>
      </c>
      <c r="AY2707" s="237" t="s">
        <v>144</v>
      </c>
    </row>
    <row r="2708" spans="1:65" s="2" customFormat="1" ht="24.2" customHeight="1">
      <c r="A2708" s="37"/>
      <c r="B2708" s="38"/>
      <c r="C2708" s="238" t="s">
        <v>1378</v>
      </c>
      <c r="D2708" s="238" t="s">
        <v>830</v>
      </c>
      <c r="E2708" s="239" t="s">
        <v>1379</v>
      </c>
      <c r="F2708" s="240" t="s">
        <v>1380</v>
      </c>
      <c r="G2708" s="241" t="s">
        <v>956</v>
      </c>
      <c r="H2708" s="242">
        <v>142.83000000000001</v>
      </c>
      <c r="I2708" s="243"/>
      <c r="J2708" s="244">
        <f>ROUND(I2708*H2708,2)</f>
        <v>0</v>
      </c>
      <c r="K2708" s="240" t="s">
        <v>153</v>
      </c>
      <c r="L2708" s="245"/>
      <c r="M2708" s="246" t="s">
        <v>19</v>
      </c>
      <c r="N2708" s="247" t="s">
        <v>48</v>
      </c>
      <c r="O2708" s="67"/>
      <c r="P2708" s="185">
        <f>O2708*H2708</f>
        <v>0</v>
      </c>
      <c r="Q2708" s="185">
        <v>1.7000000000000001E-4</v>
      </c>
      <c r="R2708" s="185">
        <f>Q2708*H2708</f>
        <v>2.4281100000000003E-2</v>
      </c>
      <c r="S2708" s="185">
        <v>0</v>
      </c>
      <c r="T2708" s="186">
        <f>S2708*H2708</f>
        <v>0</v>
      </c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R2708" s="187" t="s">
        <v>833</v>
      </c>
      <c r="AT2708" s="187" t="s">
        <v>830</v>
      </c>
      <c r="AU2708" s="187" t="s">
        <v>87</v>
      </c>
      <c r="AY2708" s="20" t="s">
        <v>144</v>
      </c>
      <c r="BE2708" s="188">
        <f>IF(N2708="základní",J2708,0)</f>
        <v>0</v>
      </c>
      <c r="BF2708" s="188">
        <f>IF(N2708="snížená",J2708,0)</f>
        <v>0</v>
      </c>
      <c r="BG2708" s="188">
        <f>IF(N2708="zákl. přenesená",J2708,0)</f>
        <v>0</v>
      </c>
      <c r="BH2708" s="188">
        <f>IF(N2708="sníž. přenesená",J2708,0)</f>
        <v>0</v>
      </c>
      <c r="BI2708" s="188">
        <f>IF(N2708="nulová",J2708,0)</f>
        <v>0</v>
      </c>
      <c r="BJ2708" s="20" t="s">
        <v>85</v>
      </c>
      <c r="BK2708" s="188">
        <f>ROUND(I2708*H2708,2)</f>
        <v>0</v>
      </c>
      <c r="BL2708" s="20" t="s">
        <v>556</v>
      </c>
      <c r="BM2708" s="187" t="s">
        <v>1381</v>
      </c>
    </row>
    <row r="2709" spans="1:65" s="14" customFormat="1" ht="11.25">
      <c r="B2709" s="205"/>
      <c r="C2709" s="206"/>
      <c r="D2709" s="196" t="s">
        <v>159</v>
      </c>
      <c r="E2709" s="207" t="s">
        <v>19</v>
      </c>
      <c r="F2709" s="208" t="s">
        <v>1382</v>
      </c>
      <c r="G2709" s="206"/>
      <c r="H2709" s="209">
        <v>142.83000000000001</v>
      </c>
      <c r="I2709" s="210"/>
      <c r="J2709" s="206"/>
      <c r="K2709" s="206"/>
      <c r="L2709" s="211"/>
      <c r="M2709" s="212"/>
      <c r="N2709" s="213"/>
      <c r="O2709" s="213"/>
      <c r="P2709" s="213"/>
      <c r="Q2709" s="213"/>
      <c r="R2709" s="213"/>
      <c r="S2709" s="213"/>
      <c r="T2709" s="214"/>
      <c r="AT2709" s="215" t="s">
        <v>159</v>
      </c>
      <c r="AU2709" s="215" t="s">
        <v>87</v>
      </c>
      <c r="AV2709" s="14" t="s">
        <v>87</v>
      </c>
      <c r="AW2709" s="14" t="s">
        <v>37</v>
      </c>
      <c r="AX2709" s="14" t="s">
        <v>77</v>
      </c>
      <c r="AY2709" s="215" t="s">
        <v>144</v>
      </c>
    </row>
    <row r="2710" spans="1:65" s="16" customFormat="1" ht="11.25">
      <c r="B2710" s="227"/>
      <c r="C2710" s="228"/>
      <c r="D2710" s="196" t="s">
        <v>159</v>
      </c>
      <c r="E2710" s="229" t="s">
        <v>19</v>
      </c>
      <c r="F2710" s="230" t="s">
        <v>275</v>
      </c>
      <c r="G2710" s="228"/>
      <c r="H2710" s="231">
        <v>142.83000000000001</v>
      </c>
      <c r="I2710" s="232"/>
      <c r="J2710" s="228"/>
      <c r="K2710" s="228"/>
      <c r="L2710" s="233"/>
      <c r="M2710" s="234"/>
      <c r="N2710" s="235"/>
      <c r="O2710" s="235"/>
      <c r="P2710" s="235"/>
      <c r="Q2710" s="235"/>
      <c r="R2710" s="235"/>
      <c r="S2710" s="235"/>
      <c r="T2710" s="236"/>
      <c r="AT2710" s="237" t="s">
        <v>159</v>
      </c>
      <c r="AU2710" s="237" t="s">
        <v>87</v>
      </c>
      <c r="AV2710" s="16" t="s">
        <v>154</v>
      </c>
      <c r="AW2710" s="16" t="s">
        <v>37</v>
      </c>
      <c r="AX2710" s="16" t="s">
        <v>85</v>
      </c>
      <c r="AY2710" s="237" t="s">
        <v>144</v>
      </c>
    </row>
    <row r="2711" spans="1:65" s="2" customFormat="1" ht="24.2" customHeight="1">
      <c r="A2711" s="37"/>
      <c r="B2711" s="38"/>
      <c r="C2711" s="176" t="s">
        <v>1383</v>
      </c>
      <c r="D2711" s="176" t="s">
        <v>149</v>
      </c>
      <c r="E2711" s="177" t="s">
        <v>1384</v>
      </c>
      <c r="F2711" s="178" t="s">
        <v>1385</v>
      </c>
      <c r="G2711" s="179" t="s">
        <v>152</v>
      </c>
      <c r="H2711" s="180">
        <v>843.62</v>
      </c>
      <c r="I2711" s="181"/>
      <c r="J2711" s="182">
        <f>ROUND(I2711*H2711,2)</f>
        <v>0</v>
      </c>
      <c r="K2711" s="178" t="s">
        <v>153</v>
      </c>
      <c r="L2711" s="42"/>
      <c r="M2711" s="183" t="s">
        <v>19</v>
      </c>
      <c r="N2711" s="184" t="s">
        <v>48</v>
      </c>
      <c r="O2711" s="67"/>
      <c r="P2711" s="185">
        <f>O2711*H2711</f>
        <v>0</v>
      </c>
      <c r="Q2711" s="185">
        <v>0</v>
      </c>
      <c r="R2711" s="185">
        <f>Q2711*H2711</f>
        <v>0</v>
      </c>
      <c r="S2711" s="185">
        <v>0</v>
      </c>
      <c r="T2711" s="186">
        <f>S2711*H2711</f>
        <v>0</v>
      </c>
      <c r="U2711" s="37"/>
      <c r="V2711" s="37"/>
      <c r="W2711" s="37"/>
      <c r="X2711" s="37"/>
      <c r="Y2711" s="37"/>
      <c r="Z2711" s="37"/>
      <c r="AA2711" s="37"/>
      <c r="AB2711" s="37"/>
      <c r="AC2711" s="37"/>
      <c r="AD2711" s="37"/>
      <c r="AE2711" s="37"/>
      <c r="AR2711" s="187" t="s">
        <v>556</v>
      </c>
      <c r="AT2711" s="187" t="s">
        <v>149</v>
      </c>
      <c r="AU2711" s="187" t="s">
        <v>87</v>
      </c>
      <c r="AY2711" s="20" t="s">
        <v>144</v>
      </c>
      <c r="BE2711" s="188">
        <f>IF(N2711="základní",J2711,0)</f>
        <v>0</v>
      </c>
      <c r="BF2711" s="188">
        <f>IF(N2711="snížená",J2711,0)</f>
        <v>0</v>
      </c>
      <c r="BG2711" s="188">
        <f>IF(N2711="zákl. přenesená",J2711,0)</f>
        <v>0</v>
      </c>
      <c r="BH2711" s="188">
        <f>IF(N2711="sníž. přenesená",J2711,0)</f>
        <v>0</v>
      </c>
      <c r="BI2711" s="188">
        <f>IF(N2711="nulová",J2711,0)</f>
        <v>0</v>
      </c>
      <c r="BJ2711" s="20" t="s">
        <v>85</v>
      </c>
      <c r="BK2711" s="188">
        <f>ROUND(I2711*H2711,2)</f>
        <v>0</v>
      </c>
      <c r="BL2711" s="20" t="s">
        <v>556</v>
      </c>
      <c r="BM2711" s="187" t="s">
        <v>1386</v>
      </c>
    </row>
    <row r="2712" spans="1:65" s="2" customFormat="1" ht="11.25">
      <c r="A2712" s="37"/>
      <c r="B2712" s="38"/>
      <c r="C2712" s="39"/>
      <c r="D2712" s="189" t="s">
        <v>157</v>
      </c>
      <c r="E2712" s="39"/>
      <c r="F2712" s="190" t="s">
        <v>1387</v>
      </c>
      <c r="G2712" s="39"/>
      <c r="H2712" s="39"/>
      <c r="I2712" s="191"/>
      <c r="J2712" s="39"/>
      <c r="K2712" s="39"/>
      <c r="L2712" s="42"/>
      <c r="M2712" s="192"/>
      <c r="N2712" s="193"/>
      <c r="O2712" s="67"/>
      <c r="P2712" s="67"/>
      <c r="Q2712" s="67"/>
      <c r="R2712" s="67"/>
      <c r="S2712" s="67"/>
      <c r="T2712" s="68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T2712" s="20" t="s">
        <v>157</v>
      </c>
      <c r="AU2712" s="20" t="s">
        <v>87</v>
      </c>
    </row>
    <row r="2713" spans="1:65" s="2" customFormat="1" ht="55.5" customHeight="1">
      <c r="A2713" s="37"/>
      <c r="B2713" s="38"/>
      <c r="C2713" s="176" t="s">
        <v>1388</v>
      </c>
      <c r="D2713" s="176" t="s">
        <v>149</v>
      </c>
      <c r="E2713" s="177" t="s">
        <v>1389</v>
      </c>
      <c r="F2713" s="178" t="s">
        <v>1390</v>
      </c>
      <c r="G2713" s="179" t="s">
        <v>519</v>
      </c>
      <c r="H2713" s="180">
        <v>11.164999999999999</v>
      </c>
      <c r="I2713" s="181"/>
      <c r="J2713" s="182">
        <f>ROUND(I2713*H2713,2)</f>
        <v>0</v>
      </c>
      <c r="K2713" s="178" t="s">
        <v>153</v>
      </c>
      <c r="L2713" s="42"/>
      <c r="M2713" s="183" t="s">
        <v>19</v>
      </c>
      <c r="N2713" s="184" t="s">
        <v>48</v>
      </c>
      <c r="O2713" s="67"/>
      <c r="P2713" s="185">
        <f>O2713*H2713</f>
        <v>0</v>
      </c>
      <c r="Q2713" s="185">
        <v>0</v>
      </c>
      <c r="R2713" s="185">
        <f>Q2713*H2713</f>
        <v>0</v>
      </c>
      <c r="S2713" s="185">
        <v>0</v>
      </c>
      <c r="T2713" s="186">
        <f>S2713*H2713</f>
        <v>0</v>
      </c>
      <c r="U2713" s="37"/>
      <c r="V2713" s="37"/>
      <c r="W2713" s="37"/>
      <c r="X2713" s="37"/>
      <c r="Y2713" s="37"/>
      <c r="Z2713" s="37"/>
      <c r="AA2713" s="37"/>
      <c r="AB2713" s="37"/>
      <c r="AC2713" s="37"/>
      <c r="AD2713" s="37"/>
      <c r="AE2713" s="37"/>
      <c r="AR2713" s="187" t="s">
        <v>556</v>
      </c>
      <c r="AT2713" s="187" t="s">
        <v>149</v>
      </c>
      <c r="AU2713" s="187" t="s">
        <v>87</v>
      </c>
      <c r="AY2713" s="20" t="s">
        <v>144</v>
      </c>
      <c r="BE2713" s="188">
        <f>IF(N2713="základní",J2713,0)</f>
        <v>0</v>
      </c>
      <c r="BF2713" s="188">
        <f>IF(N2713="snížená",J2713,0)</f>
        <v>0</v>
      </c>
      <c r="BG2713" s="188">
        <f>IF(N2713="zákl. přenesená",J2713,0)</f>
        <v>0</v>
      </c>
      <c r="BH2713" s="188">
        <f>IF(N2713="sníž. přenesená",J2713,0)</f>
        <v>0</v>
      </c>
      <c r="BI2713" s="188">
        <f>IF(N2713="nulová",J2713,0)</f>
        <v>0</v>
      </c>
      <c r="BJ2713" s="20" t="s">
        <v>85</v>
      </c>
      <c r="BK2713" s="188">
        <f>ROUND(I2713*H2713,2)</f>
        <v>0</v>
      </c>
      <c r="BL2713" s="20" t="s">
        <v>556</v>
      </c>
      <c r="BM2713" s="187" t="s">
        <v>1391</v>
      </c>
    </row>
    <row r="2714" spans="1:65" s="2" customFormat="1" ht="11.25">
      <c r="A2714" s="37"/>
      <c r="B2714" s="38"/>
      <c r="C2714" s="39"/>
      <c r="D2714" s="189" t="s">
        <v>157</v>
      </c>
      <c r="E2714" s="39"/>
      <c r="F2714" s="190" t="s">
        <v>1392</v>
      </c>
      <c r="G2714" s="39"/>
      <c r="H2714" s="39"/>
      <c r="I2714" s="191"/>
      <c r="J2714" s="39"/>
      <c r="K2714" s="39"/>
      <c r="L2714" s="42"/>
      <c r="M2714" s="192"/>
      <c r="N2714" s="193"/>
      <c r="O2714" s="67"/>
      <c r="P2714" s="67"/>
      <c r="Q2714" s="67"/>
      <c r="R2714" s="67"/>
      <c r="S2714" s="67"/>
      <c r="T2714" s="68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T2714" s="20" t="s">
        <v>157</v>
      </c>
      <c r="AU2714" s="20" t="s">
        <v>87</v>
      </c>
    </row>
    <row r="2715" spans="1:65" s="12" customFormat="1" ht="22.9" customHeight="1">
      <c r="B2715" s="160"/>
      <c r="C2715" s="161"/>
      <c r="D2715" s="162" t="s">
        <v>76</v>
      </c>
      <c r="E2715" s="174" t="s">
        <v>1393</v>
      </c>
      <c r="F2715" s="174" t="s">
        <v>1394</v>
      </c>
      <c r="G2715" s="161"/>
      <c r="H2715" s="161"/>
      <c r="I2715" s="164"/>
      <c r="J2715" s="175">
        <f>BK2715</f>
        <v>0</v>
      </c>
      <c r="K2715" s="161"/>
      <c r="L2715" s="166"/>
      <c r="M2715" s="167"/>
      <c r="N2715" s="168"/>
      <c r="O2715" s="168"/>
      <c r="P2715" s="169">
        <f>SUM(P2716:P3143)</f>
        <v>0</v>
      </c>
      <c r="Q2715" s="168"/>
      <c r="R2715" s="169">
        <f>SUM(R2716:R3143)</f>
        <v>29.544295579999996</v>
      </c>
      <c r="S2715" s="168"/>
      <c r="T2715" s="170">
        <f>SUM(T2716:T3143)</f>
        <v>12.4319776</v>
      </c>
      <c r="AR2715" s="171" t="s">
        <v>87</v>
      </c>
      <c r="AT2715" s="172" t="s">
        <v>76</v>
      </c>
      <c r="AU2715" s="172" t="s">
        <v>85</v>
      </c>
      <c r="AY2715" s="171" t="s">
        <v>144</v>
      </c>
      <c r="BK2715" s="173">
        <f>SUM(BK2716:BK3143)</f>
        <v>0</v>
      </c>
    </row>
    <row r="2716" spans="1:65" s="2" customFormat="1" ht="21.75" customHeight="1">
      <c r="A2716" s="37"/>
      <c r="B2716" s="38"/>
      <c r="C2716" s="176" t="s">
        <v>1395</v>
      </c>
      <c r="D2716" s="176" t="s">
        <v>149</v>
      </c>
      <c r="E2716" s="177" t="s">
        <v>1396</v>
      </c>
      <c r="F2716" s="178" t="s">
        <v>1397</v>
      </c>
      <c r="G2716" s="179" t="s">
        <v>152</v>
      </c>
      <c r="H2716" s="180">
        <v>457.05799999999999</v>
      </c>
      <c r="I2716" s="181"/>
      <c r="J2716" s="182">
        <f>ROUND(I2716*H2716,2)</f>
        <v>0</v>
      </c>
      <c r="K2716" s="178" t="s">
        <v>153</v>
      </c>
      <c r="L2716" s="42"/>
      <c r="M2716" s="183" t="s">
        <v>19</v>
      </c>
      <c r="N2716" s="184" t="s">
        <v>48</v>
      </c>
      <c r="O2716" s="67"/>
      <c r="P2716" s="185">
        <f>O2716*H2716</f>
        <v>0</v>
      </c>
      <c r="Q2716" s="185">
        <v>0</v>
      </c>
      <c r="R2716" s="185">
        <f>Q2716*H2716</f>
        <v>0</v>
      </c>
      <c r="S2716" s="185">
        <v>2.7199999999999998E-2</v>
      </c>
      <c r="T2716" s="186">
        <f>S2716*H2716</f>
        <v>12.4319776</v>
      </c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R2716" s="187" t="s">
        <v>556</v>
      </c>
      <c r="AT2716" s="187" t="s">
        <v>149</v>
      </c>
      <c r="AU2716" s="187" t="s">
        <v>87</v>
      </c>
      <c r="AY2716" s="20" t="s">
        <v>144</v>
      </c>
      <c r="BE2716" s="188">
        <f>IF(N2716="základní",J2716,0)</f>
        <v>0</v>
      </c>
      <c r="BF2716" s="188">
        <f>IF(N2716="snížená",J2716,0)</f>
        <v>0</v>
      </c>
      <c r="BG2716" s="188">
        <f>IF(N2716="zákl. přenesená",J2716,0)</f>
        <v>0</v>
      </c>
      <c r="BH2716" s="188">
        <f>IF(N2716="sníž. přenesená",J2716,0)</f>
        <v>0</v>
      </c>
      <c r="BI2716" s="188">
        <f>IF(N2716="nulová",J2716,0)</f>
        <v>0</v>
      </c>
      <c r="BJ2716" s="20" t="s">
        <v>85</v>
      </c>
      <c r="BK2716" s="188">
        <f>ROUND(I2716*H2716,2)</f>
        <v>0</v>
      </c>
      <c r="BL2716" s="20" t="s">
        <v>556</v>
      </c>
      <c r="BM2716" s="187" t="s">
        <v>1398</v>
      </c>
    </row>
    <row r="2717" spans="1:65" s="2" customFormat="1" ht="11.25">
      <c r="A2717" s="37"/>
      <c r="B2717" s="38"/>
      <c r="C2717" s="39"/>
      <c r="D2717" s="189" t="s">
        <v>157</v>
      </c>
      <c r="E2717" s="39"/>
      <c r="F2717" s="190" t="s">
        <v>1399</v>
      </c>
      <c r="G2717" s="39"/>
      <c r="H2717" s="39"/>
      <c r="I2717" s="191"/>
      <c r="J2717" s="39"/>
      <c r="K2717" s="39"/>
      <c r="L2717" s="42"/>
      <c r="M2717" s="192"/>
      <c r="N2717" s="193"/>
      <c r="O2717" s="67"/>
      <c r="P2717" s="67"/>
      <c r="Q2717" s="67"/>
      <c r="R2717" s="67"/>
      <c r="S2717" s="67"/>
      <c r="T2717" s="68"/>
      <c r="U2717" s="37"/>
      <c r="V2717" s="37"/>
      <c r="W2717" s="37"/>
      <c r="X2717" s="37"/>
      <c r="Y2717" s="37"/>
      <c r="Z2717" s="37"/>
      <c r="AA2717" s="37"/>
      <c r="AB2717" s="37"/>
      <c r="AC2717" s="37"/>
      <c r="AD2717" s="37"/>
      <c r="AE2717" s="37"/>
      <c r="AT2717" s="20" t="s">
        <v>157</v>
      </c>
      <c r="AU2717" s="20" t="s">
        <v>87</v>
      </c>
    </row>
    <row r="2718" spans="1:65" s="13" customFormat="1" ht="11.25">
      <c r="B2718" s="194"/>
      <c r="C2718" s="195"/>
      <c r="D2718" s="196" t="s">
        <v>159</v>
      </c>
      <c r="E2718" s="197" t="s">
        <v>19</v>
      </c>
      <c r="F2718" s="198" t="s">
        <v>160</v>
      </c>
      <c r="G2718" s="195"/>
      <c r="H2718" s="197" t="s">
        <v>19</v>
      </c>
      <c r="I2718" s="199"/>
      <c r="J2718" s="195"/>
      <c r="K2718" s="195"/>
      <c r="L2718" s="200"/>
      <c r="M2718" s="201"/>
      <c r="N2718" s="202"/>
      <c r="O2718" s="202"/>
      <c r="P2718" s="202"/>
      <c r="Q2718" s="202"/>
      <c r="R2718" s="202"/>
      <c r="S2718" s="202"/>
      <c r="T2718" s="203"/>
      <c r="AT2718" s="204" t="s">
        <v>159</v>
      </c>
      <c r="AU2718" s="204" t="s">
        <v>87</v>
      </c>
      <c r="AV2718" s="13" t="s">
        <v>85</v>
      </c>
      <c r="AW2718" s="13" t="s">
        <v>37</v>
      </c>
      <c r="AX2718" s="13" t="s">
        <v>77</v>
      </c>
      <c r="AY2718" s="204" t="s">
        <v>144</v>
      </c>
    </row>
    <row r="2719" spans="1:65" s="14" customFormat="1" ht="11.25">
      <c r="B2719" s="205"/>
      <c r="C2719" s="206"/>
      <c r="D2719" s="196" t="s">
        <v>159</v>
      </c>
      <c r="E2719" s="207" t="s">
        <v>19</v>
      </c>
      <c r="F2719" s="208" t="s">
        <v>1400</v>
      </c>
      <c r="G2719" s="206"/>
      <c r="H2719" s="209">
        <v>8.2479999999999993</v>
      </c>
      <c r="I2719" s="210"/>
      <c r="J2719" s="206"/>
      <c r="K2719" s="206"/>
      <c r="L2719" s="211"/>
      <c r="M2719" s="212"/>
      <c r="N2719" s="213"/>
      <c r="O2719" s="213"/>
      <c r="P2719" s="213"/>
      <c r="Q2719" s="213"/>
      <c r="R2719" s="213"/>
      <c r="S2719" s="213"/>
      <c r="T2719" s="214"/>
      <c r="AT2719" s="215" t="s">
        <v>159</v>
      </c>
      <c r="AU2719" s="215" t="s">
        <v>87</v>
      </c>
      <c r="AV2719" s="14" t="s">
        <v>87</v>
      </c>
      <c r="AW2719" s="14" t="s">
        <v>37</v>
      </c>
      <c r="AX2719" s="14" t="s">
        <v>77</v>
      </c>
      <c r="AY2719" s="215" t="s">
        <v>144</v>
      </c>
    </row>
    <row r="2720" spans="1:65" s="14" customFormat="1" ht="11.25">
      <c r="B2720" s="205"/>
      <c r="C2720" s="206"/>
      <c r="D2720" s="196" t="s">
        <v>159</v>
      </c>
      <c r="E2720" s="207" t="s">
        <v>19</v>
      </c>
      <c r="F2720" s="208" t="s">
        <v>1401</v>
      </c>
      <c r="G2720" s="206"/>
      <c r="H2720" s="209">
        <v>9.76</v>
      </c>
      <c r="I2720" s="210"/>
      <c r="J2720" s="206"/>
      <c r="K2720" s="206"/>
      <c r="L2720" s="211"/>
      <c r="M2720" s="212"/>
      <c r="N2720" s="213"/>
      <c r="O2720" s="213"/>
      <c r="P2720" s="213"/>
      <c r="Q2720" s="213"/>
      <c r="R2720" s="213"/>
      <c r="S2720" s="213"/>
      <c r="T2720" s="214"/>
      <c r="AT2720" s="215" t="s">
        <v>159</v>
      </c>
      <c r="AU2720" s="215" t="s">
        <v>87</v>
      </c>
      <c r="AV2720" s="14" t="s">
        <v>87</v>
      </c>
      <c r="AW2720" s="14" t="s">
        <v>37</v>
      </c>
      <c r="AX2720" s="14" t="s">
        <v>77</v>
      </c>
      <c r="AY2720" s="215" t="s">
        <v>144</v>
      </c>
    </row>
    <row r="2721" spans="2:51" s="15" customFormat="1" ht="11.25">
      <c r="B2721" s="216"/>
      <c r="C2721" s="217"/>
      <c r="D2721" s="196" t="s">
        <v>159</v>
      </c>
      <c r="E2721" s="218" t="s">
        <v>19</v>
      </c>
      <c r="F2721" s="219" t="s">
        <v>165</v>
      </c>
      <c r="G2721" s="217"/>
      <c r="H2721" s="220">
        <v>18.007999999999999</v>
      </c>
      <c r="I2721" s="221"/>
      <c r="J2721" s="217"/>
      <c r="K2721" s="217"/>
      <c r="L2721" s="222"/>
      <c r="M2721" s="223"/>
      <c r="N2721" s="224"/>
      <c r="O2721" s="224"/>
      <c r="P2721" s="224"/>
      <c r="Q2721" s="224"/>
      <c r="R2721" s="224"/>
      <c r="S2721" s="224"/>
      <c r="T2721" s="225"/>
      <c r="AT2721" s="226" t="s">
        <v>159</v>
      </c>
      <c r="AU2721" s="226" t="s">
        <v>87</v>
      </c>
      <c r="AV2721" s="15" t="s">
        <v>155</v>
      </c>
      <c r="AW2721" s="15" t="s">
        <v>37</v>
      </c>
      <c r="AX2721" s="15" t="s">
        <v>77</v>
      </c>
      <c r="AY2721" s="226" t="s">
        <v>144</v>
      </c>
    </row>
    <row r="2722" spans="2:51" s="13" customFormat="1" ht="11.25">
      <c r="B2722" s="194"/>
      <c r="C2722" s="195"/>
      <c r="D2722" s="196" t="s">
        <v>159</v>
      </c>
      <c r="E2722" s="197" t="s">
        <v>19</v>
      </c>
      <c r="F2722" s="198" t="s">
        <v>166</v>
      </c>
      <c r="G2722" s="195"/>
      <c r="H2722" s="197" t="s">
        <v>19</v>
      </c>
      <c r="I2722" s="199"/>
      <c r="J2722" s="195"/>
      <c r="K2722" s="195"/>
      <c r="L2722" s="200"/>
      <c r="M2722" s="201"/>
      <c r="N2722" s="202"/>
      <c r="O2722" s="202"/>
      <c r="P2722" s="202"/>
      <c r="Q2722" s="202"/>
      <c r="R2722" s="202"/>
      <c r="S2722" s="202"/>
      <c r="T2722" s="203"/>
      <c r="AT2722" s="204" t="s">
        <v>159</v>
      </c>
      <c r="AU2722" s="204" t="s">
        <v>87</v>
      </c>
      <c r="AV2722" s="13" t="s">
        <v>85</v>
      </c>
      <c r="AW2722" s="13" t="s">
        <v>37</v>
      </c>
      <c r="AX2722" s="13" t="s">
        <v>77</v>
      </c>
      <c r="AY2722" s="204" t="s">
        <v>144</v>
      </c>
    </row>
    <row r="2723" spans="2:51" s="14" customFormat="1" ht="11.25">
      <c r="B2723" s="205"/>
      <c r="C2723" s="206"/>
      <c r="D2723" s="196" t="s">
        <v>159</v>
      </c>
      <c r="E2723" s="207" t="s">
        <v>19</v>
      </c>
      <c r="F2723" s="208" t="s">
        <v>1402</v>
      </c>
      <c r="G2723" s="206"/>
      <c r="H2723" s="209">
        <v>7.9580000000000002</v>
      </c>
      <c r="I2723" s="210"/>
      <c r="J2723" s="206"/>
      <c r="K2723" s="206"/>
      <c r="L2723" s="211"/>
      <c r="M2723" s="212"/>
      <c r="N2723" s="213"/>
      <c r="O2723" s="213"/>
      <c r="P2723" s="213"/>
      <c r="Q2723" s="213"/>
      <c r="R2723" s="213"/>
      <c r="S2723" s="213"/>
      <c r="T2723" s="214"/>
      <c r="AT2723" s="215" t="s">
        <v>159</v>
      </c>
      <c r="AU2723" s="215" t="s">
        <v>87</v>
      </c>
      <c r="AV2723" s="14" t="s">
        <v>87</v>
      </c>
      <c r="AW2723" s="14" t="s">
        <v>37</v>
      </c>
      <c r="AX2723" s="14" t="s">
        <v>77</v>
      </c>
      <c r="AY2723" s="215" t="s">
        <v>144</v>
      </c>
    </row>
    <row r="2724" spans="2:51" s="14" customFormat="1" ht="11.25">
      <c r="B2724" s="205"/>
      <c r="C2724" s="206"/>
      <c r="D2724" s="196" t="s">
        <v>159</v>
      </c>
      <c r="E2724" s="207" t="s">
        <v>19</v>
      </c>
      <c r="F2724" s="208" t="s">
        <v>1403</v>
      </c>
      <c r="G2724" s="206"/>
      <c r="H2724" s="209">
        <v>8.24</v>
      </c>
      <c r="I2724" s="210"/>
      <c r="J2724" s="206"/>
      <c r="K2724" s="206"/>
      <c r="L2724" s="211"/>
      <c r="M2724" s="212"/>
      <c r="N2724" s="213"/>
      <c r="O2724" s="213"/>
      <c r="P2724" s="213"/>
      <c r="Q2724" s="213"/>
      <c r="R2724" s="213"/>
      <c r="S2724" s="213"/>
      <c r="T2724" s="214"/>
      <c r="AT2724" s="215" t="s">
        <v>159</v>
      </c>
      <c r="AU2724" s="215" t="s">
        <v>87</v>
      </c>
      <c r="AV2724" s="14" t="s">
        <v>87</v>
      </c>
      <c r="AW2724" s="14" t="s">
        <v>37</v>
      </c>
      <c r="AX2724" s="14" t="s">
        <v>77</v>
      </c>
      <c r="AY2724" s="215" t="s">
        <v>144</v>
      </c>
    </row>
    <row r="2725" spans="2:51" s="14" customFormat="1" ht="11.25">
      <c r="B2725" s="205"/>
      <c r="C2725" s="206"/>
      <c r="D2725" s="196" t="s">
        <v>159</v>
      </c>
      <c r="E2725" s="207" t="s">
        <v>19</v>
      </c>
      <c r="F2725" s="208" t="s">
        <v>1404</v>
      </c>
      <c r="G2725" s="206"/>
      <c r="H2725" s="209">
        <v>7.88</v>
      </c>
      <c r="I2725" s="210"/>
      <c r="J2725" s="206"/>
      <c r="K2725" s="206"/>
      <c r="L2725" s="211"/>
      <c r="M2725" s="212"/>
      <c r="N2725" s="213"/>
      <c r="O2725" s="213"/>
      <c r="P2725" s="213"/>
      <c r="Q2725" s="213"/>
      <c r="R2725" s="213"/>
      <c r="S2725" s="213"/>
      <c r="T2725" s="214"/>
      <c r="AT2725" s="215" t="s">
        <v>159</v>
      </c>
      <c r="AU2725" s="215" t="s">
        <v>87</v>
      </c>
      <c r="AV2725" s="14" t="s">
        <v>87</v>
      </c>
      <c r="AW2725" s="14" t="s">
        <v>37</v>
      </c>
      <c r="AX2725" s="14" t="s">
        <v>77</v>
      </c>
      <c r="AY2725" s="215" t="s">
        <v>144</v>
      </c>
    </row>
    <row r="2726" spans="2:51" s="14" customFormat="1" ht="11.25">
      <c r="B2726" s="205"/>
      <c r="C2726" s="206"/>
      <c r="D2726" s="196" t="s">
        <v>159</v>
      </c>
      <c r="E2726" s="207" t="s">
        <v>19</v>
      </c>
      <c r="F2726" s="208" t="s">
        <v>1405</v>
      </c>
      <c r="G2726" s="206"/>
      <c r="H2726" s="209">
        <v>9.16</v>
      </c>
      <c r="I2726" s="210"/>
      <c r="J2726" s="206"/>
      <c r="K2726" s="206"/>
      <c r="L2726" s="211"/>
      <c r="M2726" s="212"/>
      <c r="N2726" s="213"/>
      <c r="O2726" s="213"/>
      <c r="P2726" s="213"/>
      <c r="Q2726" s="213"/>
      <c r="R2726" s="213"/>
      <c r="S2726" s="213"/>
      <c r="T2726" s="214"/>
      <c r="AT2726" s="215" t="s">
        <v>159</v>
      </c>
      <c r="AU2726" s="215" t="s">
        <v>87</v>
      </c>
      <c r="AV2726" s="14" t="s">
        <v>87</v>
      </c>
      <c r="AW2726" s="14" t="s">
        <v>37</v>
      </c>
      <c r="AX2726" s="14" t="s">
        <v>77</v>
      </c>
      <c r="AY2726" s="215" t="s">
        <v>144</v>
      </c>
    </row>
    <row r="2727" spans="2:51" s="14" customFormat="1" ht="11.25">
      <c r="B2727" s="205"/>
      <c r="C2727" s="206"/>
      <c r="D2727" s="196" t="s">
        <v>159</v>
      </c>
      <c r="E2727" s="207" t="s">
        <v>19</v>
      </c>
      <c r="F2727" s="208" t="s">
        <v>1406</v>
      </c>
      <c r="G2727" s="206"/>
      <c r="H2727" s="209">
        <v>8.56</v>
      </c>
      <c r="I2727" s="210"/>
      <c r="J2727" s="206"/>
      <c r="K2727" s="206"/>
      <c r="L2727" s="211"/>
      <c r="M2727" s="212"/>
      <c r="N2727" s="213"/>
      <c r="O2727" s="213"/>
      <c r="P2727" s="213"/>
      <c r="Q2727" s="213"/>
      <c r="R2727" s="213"/>
      <c r="S2727" s="213"/>
      <c r="T2727" s="214"/>
      <c r="AT2727" s="215" t="s">
        <v>159</v>
      </c>
      <c r="AU2727" s="215" t="s">
        <v>87</v>
      </c>
      <c r="AV2727" s="14" t="s">
        <v>87</v>
      </c>
      <c r="AW2727" s="14" t="s">
        <v>37</v>
      </c>
      <c r="AX2727" s="14" t="s">
        <v>77</v>
      </c>
      <c r="AY2727" s="215" t="s">
        <v>144</v>
      </c>
    </row>
    <row r="2728" spans="2:51" s="14" customFormat="1" ht="11.25">
      <c r="B2728" s="205"/>
      <c r="C2728" s="206"/>
      <c r="D2728" s="196" t="s">
        <v>159</v>
      </c>
      <c r="E2728" s="207" t="s">
        <v>19</v>
      </c>
      <c r="F2728" s="208" t="s">
        <v>1407</v>
      </c>
      <c r="G2728" s="206"/>
      <c r="H2728" s="209">
        <v>8.56</v>
      </c>
      <c r="I2728" s="210"/>
      <c r="J2728" s="206"/>
      <c r="K2728" s="206"/>
      <c r="L2728" s="211"/>
      <c r="M2728" s="212"/>
      <c r="N2728" s="213"/>
      <c r="O2728" s="213"/>
      <c r="P2728" s="213"/>
      <c r="Q2728" s="213"/>
      <c r="R2728" s="213"/>
      <c r="S2728" s="213"/>
      <c r="T2728" s="214"/>
      <c r="AT2728" s="215" t="s">
        <v>159</v>
      </c>
      <c r="AU2728" s="215" t="s">
        <v>87</v>
      </c>
      <c r="AV2728" s="14" t="s">
        <v>87</v>
      </c>
      <c r="AW2728" s="14" t="s">
        <v>37</v>
      </c>
      <c r="AX2728" s="14" t="s">
        <v>77</v>
      </c>
      <c r="AY2728" s="215" t="s">
        <v>144</v>
      </c>
    </row>
    <row r="2729" spans="2:51" s="14" customFormat="1" ht="11.25">
      <c r="B2729" s="205"/>
      <c r="C2729" s="206"/>
      <c r="D2729" s="196" t="s">
        <v>159</v>
      </c>
      <c r="E2729" s="207" t="s">
        <v>19</v>
      </c>
      <c r="F2729" s="208" t="s">
        <v>1408</v>
      </c>
      <c r="G2729" s="206"/>
      <c r="H2729" s="209">
        <v>8.5679999999999996</v>
      </c>
      <c r="I2729" s="210"/>
      <c r="J2729" s="206"/>
      <c r="K2729" s="206"/>
      <c r="L2729" s="211"/>
      <c r="M2729" s="212"/>
      <c r="N2729" s="213"/>
      <c r="O2729" s="213"/>
      <c r="P2729" s="213"/>
      <c r="Q2729" s="213"/>
      <c r="R2729" s="213"/>
      <c r="S2729" s="213"/>
      <c r="T2729" s="214"/>
      <c r="AT2729" s="215" t="s">
        <v>159</v>
      </c>
      <c r="AU2729" s="215" t="s">
        <v>87</v>
      </c>
      <c r="AV2729" s="14" t="s">
        <v>87</v>
      </c>
      <c r="AW2729" s="14" t="s">
        <v>37</v>
      </c>
      <c r="AX2729" s="14" t="s">
        <v>77</v>
      </c>
      <c r="AY2729" s="215" t="s">
        <v>144</v>
      </c>
    </row>
    <row r="2730" spans="2:51" s="14" customFormat="1" ht="11.25">
      <c r="B2730" s="205"/>
      <c r="C2730" s="206"/>
      <c r="D2730" s="196" t="s">
        <v>159</v>
      </c>
      <c r="E2730" s="207" t="s">
        <v>19</v>
      </c>
      <c r="F2730" s="208" t="s">
        <v>1409</v>
      </c>
      <c r="G2730" s="206"/>
      <c r="H2730" s="209">
        <v>7.6879999999999997</v>
      </c>
      <c r="I2730" s="210"/>
      <c r="J2730" s="206"/>
      <c r="K2730" s="206"/>
      <c r="L2730" s="211"/>
      <c r="M2730" s="212"/>
      <c r="N2730" s="213"/>
      <c r="O2730" s="213"/>
      <c r="P2730" s="213"/>
      <c r="Q2730" s="213"/>
      <c r="R2730" s="213"/>
      <c r="S2730" s="213"/>
      <c r="T2730" s="214"/>
      <c r="AT2730" s="215" t="s">
        <v>159</v>
      </c>
      <c r="AU2730" s="215" t="s">
        <v>87</v>
      </c>
      <c r="AV2730" s="14" t="s">
        <v>87</v>
      </c>
      <c r="AW2730" s="14" t="s">
        <v>37</v>
      </c>
      <c r="AX2730" s="14" t="s">
        <v>77</v>
      </c>
      <c r="AY2730" s="215" t="s">
        <v>144</v>
      </c>
    </row>
    <row r="2731" spans="2:51" s="14" customFormat="1" ht="11.25">
      <c r="B2731" s="205"/>
      <c r="C2731" s="206"/>
      <c r="D2731" s="196" t="s">
        <v>159</v>
      </c>
      <c r="E2731" s="207" t="s">
        <v>19</v>
      </c>
      <c r="F2731" s="208" t="s">
        <v>1410</v>
      </c>
      <c r="G2731" s="206"/>
      <c r="H2731" s="209">
        <v>9.76</v>
      </c>
      <c r="I2731" s="210"/>
      <c r="J2731" s="206"/>
      <c r="K2731" s="206"/>
      <c r="L2731" s="211"/>
      <c r="M2731" s="212"/>
      <c r="N2731" s="213"/>
      <c r="O2731" s="213"/>
      <c r="P2731" s="213"/>
      <c r="Q2731" s="213"/>
      <c r="R2731" s="213"/>
      <c r="S2731" s="213"/>
      <c r="T2731" s="214"/>
      <c r="AT2731" s="215" t="s">
        <v>159</v>
      </c>
      <c r="AU2731" s="215" t="s">
        <v>87</v>
      </c>
      <c r="AV2731" s="14" t="s">
        <v>87</v>
      </c>
      <c r="AW2731" s="14" t="s">
        <v>37</v>
      </c>
      <c r="AX2731" s="14" t="s">
        <v>77</v>
      </c>
      <c r="AY2731" s="215" t="s">
        <v>144</v>
      </c>
    </row>
    <row r="2732" spans="2:51" s="14" customFormat="1" ht="11.25">
      <c r="B2732" s="205"/>
      <c r="C2732" s="206"/>
      <c r="D2732" s="196" t="s">
        <v>159</v>
      </c>
      <c r="E2732" s="207" t="s">
        <v>19</v>
      </c>
      <c r="F2732" s="208" t="s">
        <v>1411</v>
      </c>
      <c r="G2732" s="206"/>
      <c r="H2732" s="209">
        <v>8.14</v>
      </c>
      <c r="I2732" s="210"/>
      <c r="J2732" s="206"/>
      <c r="K2732" s="206"/>
      <c r="L2732" s="211"/>
      <c r="M2732" s="212"/>
      <c r="N2732" s="213"/>
      <c r="O2732" s="213"/>
      <c r="P2732" s="213"/>
      <c r="Q2732" s="213"/>
      <c r="R2732" s="213"/>
      <c r="S2732" s="213"/>
      <c r="T2732" s="214"/>
      <c r="AT2732" s="215" t="s">
        <v>159</v>
      </c>
      <c r="AU2732" s="215" t="s">
        <v>87</v>
      </c>
      <c r="AV2732" s="14" t="s">
        <v>87</v>
      </c>
      <c r="AW2732" s="14" t="s">
        <v>37</v>
      </c>
      <c r="AX2732" s="14" t="s">
        <v>77</v>
      </c>
      <c r="AY2732" s="215" t="s">
        <v>144</v>
      </c>
    </row>
    <row r="2733" spans="2:51" s="15" customFormat="1" ht="11.25">
      <c r="B2733" s="216"/>
      <c r="C2733" s="217"/>
      <c r="D2733" s="196" t="s">
        <v>159</v>
      </c>
      <c r="E2733" s="218" t="s">
        <v>19</v>
      </c>
      <c r="F2733" s="219" t="s">
        <v>165</v>
      </c>
      <c r="G2733" s="217"/>
      <c r="H2733" s="220">
        <v>84.51400000000001</v>
      </c>
      <c r="I2733" s="221"/>
      <c r="J2733" s="217"/>
      <c r="K2733" s="217"/>
      <c r="L2733" s="222"/>
      <c r="M2733" s="223"/>
      <c r="N2733" s="224"/>
      <c r="O2733" s="224"/>
      <c r="P2733" s="224"/>
      <c r="Q2733" s="224"/>
      <c r="R2733" s="224"/>
      <c r="S2733" s="224"/>
      <c r="T2733" s="225"/>
      <c r="AT2733" s="226" t="s">
        <v>159</v>
      </c>
      <c r="AU2733" s="226" t="s">
        <v>87</v>
      </c>
      <c r="AV2733" s="15" t="s">
        <v>155</v>
      </c>
      <c r="AW2733" s="15" t="s">
        <v>37</v>
      </c>
      <c r="AX2733" s="15" t="s">
        <v>77</v>
      </c>
      <c r="AY2733" s="226" t="s">
        <v>144</v>
      </c>
    </row>
    <row r="2734" spans="2:51" s="13" customFormat="1" ht="11.25">
      <c r="B2734" s="194"/>
      <c r="C2734" s="195"/>
      <c r="D2734" s="196" t="s">
        <v>159</v>
      </c>
      <c r="E2734" s="197" t="s">
        <v>19</v>
      </c>
      <c r="F2734" s="198" t="s">
        <v>187</v>
      </c>
      <c r="G2734" s="195"/>
      <c r="H2734" s="197" t="s">
        <v>19</v>
      </c>
      <c r="I2734" s="199"/>
      <c r="J2734" s="195"/>
      <c r="K2734" s="195"/>
      <c r="L2734" s="200"/>
      <c r="M2734" s="201"/>
      <c r="N2734" s="202"/>
      <c r="O2734" s="202"/>
      <c r="P2734" s="202"/>
      <c r="Q2734" s="202"/>
      <c r="R2734" s="202"/>
      <c r="S2734" s="202"/>
      <c r="T2734" s="203"/>
      <c r="AT2734" s="204" t="s">
        <v>159</v>
      </c>
      <c r="AU2734" s="204" t="s">
        <v>87</v>
      </c>
      <c r="AV2734" s="13" t="s">
        <v>85</v>
      </c>
      <c r="AW2734" s="13" t="s">
        <v>37</v>
      </c>
      <c r="AX2734" s="13" t="s">
        <v>77</v>
      </c>
      <c r="AY2734" s="204" t="s">
        <v>144</v>
      </c>
    </row>
    <row r="2735" spans="2:51" s="14" customFormat="1" ht="11.25">
      <c r="B2735" s="205"/>
      <c r="C2735" s="206"/>
      <c r="D2735" s="196" t="s">
        <v>159</v>
      </c>
      <c r="E2735" s="207" t="s">
        <v>19</v>
      </c>
      <c r="F2735" s="208" t="s">
        <v>1412</v>
      </c>
      <c r="G2735" s="206"/>
      <c r="H2735" s="209">
        <v>7.9580000000000002</v>
      </c>
      <c r="I2735" s="210"/>
      <c r="J2735" s="206"/>
      <c r="K2735" s="206"/>
      <c r="L2735" s="211"/>
      <c r="M2735" s="212"/>
      <c r="N2735" s="213"/>
      <c r="O2735" s="213"/>
      <c r="P2735" s="213"/>
      <c r="Q2735" s="213"/>
      <c r="R2735" s="213"/>
      <c r="S2735" s="213"/>
      <c r="T2735" s="214"/>
      <c r="AT2735" s="215" t="s">
        <v>159</v>
      </c>
      <c r="AU2735" s="215" t="s">
        <v>87</v>
      </c>
      <c r="AV2735" s="14" t="s">
        <v>87</v>
      </c>
      <c r="AW2735" s="14" t="s">
        <v>37</v>
      </c>
      <c r="AX2735" s="14" t="s">
        <v>77</v>
      </c>
      <c r="AY2735" s="215" t="s">
        <v>144</v>
      </c>
    </row>
    <row r="2736" spans="2:51" s="14" customFormat="1" ht="11.25">
      <c r="B2736" s="205"/>
      <c r="C2736" s="206"/>
      <c r="D2736" s="196" t="s">
        <v>159</v>
      </c>
      <c r="E2736" s="207" t="s">
        <v>19</v>
      </c>
      <c r="F2736" s="208" t="s">
        <v>1413</v>
      </c>
      <c r="G2736" s="206"/>
      <c r="H2736" s="209">
        <v>8.24</v>
      </c>
      <c r="I2736" s="210"/>
      <c r="J2736" s="206"/>
      <c r="K2736" s="206"/>
      <c r="L2736" s="211"/>
      <c r="M2736" s="212"/>
      <c r="N2736" s="213"/>
      <c r="O2736" s="213"/>
      <c r="P2736" s="213"/>
      <c r="Q2736" s="213"/>
      <c r="R2736" s="213"/>
      <c r="S2736" s="213"/>
      <c r="T2736" s="214"/>
      <c r="AT2736" s="215" t="s">
        <v>159</v>
      </c>
      <c r="AU2736" s="215" t="s">
        <v>87</v>
      </c>
      <c r="AV2736" s="14" t="s">
        <v>87</v>
      </c>
      <c r="AW2736" s="14" t="s">
        <v>37</v>
      </c>
      <c r="AX2736" s="14" t="s">
        <v>77</v>
      </c>
      <c r="AY2736" s="215" t="s">
        <v>144</v>
      </c>
    </row>
    <row r="2737" spans="2:51" s="14" customFormat="1" ht="11.25">
      <c r="B2737" s="205"/>
      <c r="C2737" s="206"/>
      <c r="D2737" s="196" t="s">
        <v>159</v>
      </c>
      <c r="E2737" s="207" t="s">
        <v>19</v>
      </c>
      <c r="F2737" s="208" t="s">
        <v>1414</v>
      </c>
      <c r="G2737" s="206"/>
      <c r="H2737" s="209">
        <v>7.88</v>
      </c>
      <c r="I2737" s="210"/>
      <c r="J2737" s="206"/>
      <c r="K2737" s="206"/>
      <c r="L2737" s="211"/>
      <c r="M2737" s="212"/>
      <c r="N2737" s="213"/>
      <c r="O2737" s="213"/>
      <c r="P2737" s="213"/>
      <c r="Q2737" s="213"/>
      <c r="R2737" s="213"/>
      <c r="S2737" s="213"/>
      <c r="T2737" s="214"/>
      <c r="AT2737" s="215" t="s">
        <v>159</v>
      </c>
      <c r="AU2737" s="215" t="s">
        <v>87</v>
      </c>
      <c r="AV2737" s="14" t="s">
        <v>87</v>
      </c>
      <c r="AW2737" s="14" t="s">
        <v>37</v>
      </c>
      <c r="AX2737" s="14" t="s">
        <v>77</v>
      </c>
      <c r="AY2737" s="215" t="s">
        <v>144</v>
      </c>
    </row>
    <row r="2738" spans="2:51" s="14" customFormat="1" ht="11.25">
      <c r="B2738" s="205"/>
      <c r="C2738" s="206"/>
      <c r="D2738" s="196" t="s">
        <v>159</v>
      </c>
      <c r="E2738" s="207" t="s">
        <v>19</v>
      </c>
      <c r="F2738" s="208" t="s">
        <v>1415</v>
      </c>
      <c r="G2738" s="206"/>
      <c r="H2738" s="209">
        <v>9.16</v>
      </c>
      <c r="I2738" s="210"/>
      <c r="J2738" s="206"/>
      <c r="K2738" s="206"/>
      <c r="L2738" s="211"/>
      <c r="M2738" s="212"/>
      <c r="N2738" s="213"/>
      <c r="O2738" s="213"/>
      <c r="P2738" s="213"/>
      <c r="Q2738" s="213"/>
      <c r="R2738" s="213"/>
      <c r="S2738" s="213"/>
      <c r="T2738" s="214"/>
      <c r="AT2738" s="215" t="s">
        <v>159</v>
      </c>
      <c r="AU2738" s="215" t="s">
        <v>87</v>
      </c>
      <c r="AV2738" s="14" t="s">
        <v>87</v>
      </c>
      <c r="AW2738" s="14" t="s">
        <v>37</v>
      </c>
      <c r="AX2738" s="14" t="s">
        <v>77</v>
      </c>
      <c r="AY2738" s="215" t="s">
        <v>144</v>
      </c>
    </row>
    <row r="2739" spans="2:51" s="14" customFormat="1" ht="11.25">
      <c r="B2739" s="205"/>
      <c r="C2739" s="206"/>
      <c r="D2739" s="196" t="s">
        <v>159</v>
      </c>
      <c r="E2739" s="207" t="s">
        <v>19</v>
      </c>
      <c r="F2739" s="208" t="s">
        <v>1416</v>
      </c>
      <c r="G2739" s="206"/>
      <c r="H2739" s="209">
        <v>8.56</v>
      </c>
      <c r="I2739" s="210"/>
      <c r="J2739" s="206"/>
      <c r="K2739" s="206"/>
      <c r="L2739" s="211"/>
      <c r="M2739" s="212"/>
      <c r="N2739" s="213"/>
      <c r="O2739" s="213"/>
      <c r="P2739" s="213"/>
      <c r="Q2739" s="213"/>
      <c r="R2739" s="213"/>
      <c r="S2739" s="213"/>
      <c r="T2739" s="214"/>
      <c r="AT2739" s="215" t="s">
        <v>159</v>
      </c>
      <c r="AU2739" s="215" t="s">
        <v>87</v>
      </c>
      <c r="AV2739" s="14" t="s">
        <v>87</v>
      </c>
      <c r="AW2739" s="14" t="s">
        <v>37</v>
      </c>
      <c r="AX2739" s="14" t="s">
        <v>77</v>
      </c>
      <c r="AY2739" s="215" t="s">
        <v>144</v>
      </c>
    </row>
    <row r="2740" spans="2:51" s="14" customFormat="1" ht="11.25">
      <c r="B2740" s="205"/>
      <c r="C2740" s="206"/>
      <c r="D2740" s="196" t="s">
        <v>159</v>
      </c>
      <c r="E2740" s="207" t="s">
        <v>19</v>
      </c>
      <c r="F2740" s="208" t="s">
        <v>1417</v>
      </c>
      <c r="G2740" s="206"/>
      <c r="H2740" s="209">
        <v>8.56</v>
      </c>
      <c r="I2740" s="210"/>
      <c r="J2740" s="206"/>
      <c r="K2740" s="206"/>
      <c r="L2740" s="211"/>
      <c r="M2740" s="212"/>
      <c r="N2740" s="213"/>
      <c r="O2740" s="213"/>
      <c r="P2740" s="213"/>
      <c r="Q2740" s="213"/>
      <c r="R2740" s="213"/>
      <c r="S2740" s="213"/>
      <c r="T2740" s="214"/>
      <c r="AT2740" s="215" t="s">
        <v>159</v>
      </c>
      <c r="AU2740" s="215" t="s">
        <v>87</v>
      </c>
      <c r="AV2740" s="14" t="s">
        <v>87</v>
      </c>
      <c r="AW2740" s="14" t="s">
        <v>37</v>
      </c>
      <c r="AX2740" s="14" t="s">
        <v>77</v>
      </c>
      <c r="AY2740" s="215" t="s">
        <v>144</v>
      </c>
    </row>
    <row r="2741" spans="2:51" s="14" customFormat="1" ht="11.25">
      <c r="B2741" s="205"/>
      <c r="C2741" s="206"/>
      <c r="D2741" s="196" t="s">
        <v>159</v>
      </c>
      <c r="E2741" s="207" t="s">
        <v>19</v>
      </c>
      <c r="F2741" s="208" t="s">
        <v>1418</v>
      </c>
      <c r="G2741" s="206"/>
      <c r="H2741" s="209">
        <v>8.5679999999999996</v>
      </c>
      <c r="I2741" s="210"/>
      <c r="J2741" s="206"/>
      <c r="K2741" s="206"/>
      <c r="L2741" s="211"/>
      <c r="M2741" s="212"/>
      <c r="N2741" s="213"/>
      <c r="O2741" s="213"/>
      <c r="P2741" s="213"/>
      <c r="Q2741" s="213"/>
      <c r="R2741" s="213"/>
      <c r="S2741" s="213"/>
      <c r="T2741" s="214"/>
      <c r="AT2741" s="215" t="s">
        <v>159</v>
      </c>
      <c r="AU2741" s="215" t="s">
        <v>87</v>
      </c>
      <c r="AV2741" s="14" t="s">
        <v>87</v>
      </c>
      <c r="AW2741" s="14" t="s">
        <v>37</v>
      </c>
      <c r="AX2741" s="14" t="s">
        <v>77</v>
      </c>
      <c r="AY2741" s="215" t="s">
        <v>144</v>
      </c>
    </row>
    <row r="2742" spans="2:51" s="14" customFormat="1" ht="11.25">
      <c r="B2742" s="205"/>
      <c r="C2742" s="206"/>
      <c r="D2742" s="196" t="s">
        <v>159</v>
      </c>
      <c r="E2742" s="207" t="s">
        <v>19</v>
      </c>
      <c r="F2742" s="208" t="s">
        <v>1419</v>
      </c>
      <c r="G2742" s="206"/>
      <c r="H2742" s="209">
        <v>7.6879999999999997</v>
      </c>
      <c r="I2742" s="210"/>
      <c r="J2742" s="206"/>
      <c r="K2742" s="206"/>
      <c r="L2742" s="211"/>
      <c r="M2742" s="212"/>
      <c r="N2742" s="213"/>
      <c r="O2742" s="213"/>
      <c r="P2742" s="213"/>
      <c r="Q2742" s="213"/>
      <c r="R2742" s="213"/>
      <c r="S2742" s="213"/>
      <c r="T2742" s="214"/>
      <c r="AT2742" s="215" t="s">
        <v>159</v>
      </c>
      <c r="AU2742" s="215" t="s">
        <v>87</v>
      </c>
      <c r="AV2742" s="14" t="s">
        <v>87</v>
      </c>
      <c r="AW2742" s="14" t="s">
        <v>37</v>
      </c>
      <c r="AX2742" s="14" t="s">
        <v>77</v>
      </c>
      <c r="AY2742" s="215" t="s">
        <v>144</v>
      </c>
    </row>
    <row r="2743" spans="2:51" s="14" customFormat="1" ht="11.25">
      <c r="B2743" s="205"/>
      <c r="C2743" s="206"/>
      <c r="D2743" s="196" t="s">
        <v>159</v>
      </c>
      <c r="E2743" s="207" t="s">
        <v>19</v>
      </c>
      <c r="F2743" s="208" t="s">
        <v>1420</v>
      </c>
      <c r="G2743" s="206"/>
      <c r="H2743" s="209">
        <v>9.76</v>
      </c>
      <c r="I2743" s="210"/>
      <c r="J2743" s="206"/>
      <c r="K2743" s="206"/>
      <c r="L2743" s="211"/>
      <c r="M2743" s="212"/>
      <c r="N2743" s="213"/>
      <c r="O2743" s="213"/>
      <c r="P2743" s="213"/>
      <c r="Q2743" s="213"/>
      <c r="R2743" s="213"/>
      <c r="S2743" s="213"/>
      <c r="T2743" s="214"/>
      <c r="AT2743" s="215" t="s">
        <v>159</v>
      </c>
      <c r="AU2743" s="215" t="s">
        <v>87</v>
      </c>
      <c r="AV2743" s="14" t="s">
        <v>87</v>
      </c>
      <c r="AW2743" s="14" t="s">
        <v>37</v>
      </c>
      <c r="AX2743" s="14" t="s">
        <v>77</v>
      </c>
      <c r="AY2743" s="215" t="s">
        <v>144</v>
      </c>
    </row>
    <row r="2744" spans="2:51" s="14" customFormat="1" ht="11.25">
      <c r="B2744" s="205"/>
      <c r="C2744" s="206"/>
      <c r="D2744" s="196" t="s">
        <v>159</v>
      </c>
      <c r="E2744" s="207" t="s">
        <v>19</v>
      </c>
      <c r="F2744" s="208" t="s">
        <v>1421</v>
      </c>
      <c r="G2744" s="206"/>
      <c r="H2744" s="209">
        <v>8.14</v>
      </c>
      <c r="I2744" s="210"/>
      <c r="J2744" s="206"/>
      <c r="K2744" s="206"/>
      <c r="L2744" s="211"/>
      <c r="M2744" s="212"/>
      <c r="N2744" s="213"/>
      <c r="O2744" s="213"/>
      <c r="P2744" s="213"/>
      <c r="Q2744" s="213"/>
      <c r="R2744" s="213"/>
      <c r="S2744" s="213"/>
      <c r="T2744" s="214"/>
      <c r="AT2744" s="215" t="s">
        <v>159</v>
      </c>
      <c r="AU2744" s="215" t="s">
        <v>87</v>
      </c>
      <c r="AV2744" s="14" t="s">
        <v>87</v>
      </c>
      <c r="AW2744" s="14" t="s">
        <v>37</v>
      </c>
      <c r="AX2744" s="14" t="s">
        <v>77</v>
      </c>
      <c r="AY2744" s="215" t="s">
        <v>144</v>
      </c>
    </row>
    <row r="2745" spans="2:51" s="15" customFormat="1" ht="11.25">
      <c r="B2745" s="216"/>
      <c r="C2745" s="217"/>
      <c r="D2745" s="196" t="s">
        <v>159</v>
      </c>
      <c r="E2745" s="218" t="s">
        <v>19</v>
      </c>
      <c r="F2745" s="219" t="s">
        <v>165</v>
      </c>
      <c r="G2745" s="217"/>
      <c r="H2745" s="220">
        <v>84.51400000000001</v>
      </c>
      <c r="I2745" s="221"/>
      <c r="J2745" s="217"/>
      <c r="K2745" s="217"/>
      <c r="L2745" s="222"/>
      <c r="M2745" s="223"/>
      <c r="N2745" s="224"/>
      <c r="O2745" s="224"/>
      <c r="P2745" s="224"/>
      <c r="Q2745" s="224"/>
      <c r="R2745" s="224"/>
      <c r="S2745" s="224"/>
      <c r="T2745" s="225"/>
      <c r="AT2745" s="226" t="s">
        <v>159</v>
      </c>
      <c r="AU2745" s="226" t="s">
        <v>87</v>
      </c>
      <c r="AV2745" s="15" t="s">
        <v>155</v>
      </c>
      <c r="AW2745" s="15" t="s">
        <v>37</v>
      </c>
      <c r="AX2745" s="15" t="s">
        <v>77</v>
      </c>
      <c r="AY2745" s="226" t="s">
        <v>144</v>
      </c>
    </row>
    <row r="2746" spans="2:51" s="13" customFormat="1" ht="11.25">
      <c r="B2746" s="194"/>
      <c r="C2746" s="195"/>
      <c r="D2746" s="196" t="s">
        <v>159</v>
      </c>
      <c r="E2746" s="197" t="s">
        <v>19</v>
      </c>
      <c r="F2746" s="198" t="s">
        <v>208</v>
      </c>
      <c r="G2746" s="195"/>
      <c r="H2746" s="197" t="s">
        <v>19</v>
      </c>
      <c r="I2746" s="199"/>
      <c r="J2746" s="195"/>
      <c r="K2746" s="195"/>
      <c r="L2746" s="200"/>
      <c r="M2746" s="201"/>
      <c r="N2746" s="202"/>
      <c r="O2746" s="202"/>
      <c r="P2746" s="202"/>
      <c r="Q2746" s="202"/>
      <c r="R2746" s="202"/>
      <c r="S2746" s="202"/>
      <c r="T2746" s="203"/>
      <c r="AT2746" s="204" t="s">
        <v>159</v>
      </c>
      <c r="AU2746" s="204" t="s">
        <v>87</v>
      </c>
      <c r="AV2746" s="13" t="s">
        <v>85</v>
      </c>
      <c r="AW2746" s="13" t="s">
        <v>37</v>
      </c>
      <c r="AX2746" s="13" t="s">
        <v>77</v>
      </c>
      <c r="AY2746" s="204" t="s">
        <v>144</v>
      </c>
    </row>
    <row r="2747" spans="2:51" s="14" customFormat="1" ht="11.25">
      <c r="B2747" s="205"/>
      <c r="C2747" s="206"/>
      <c r="D2747" s="196" t="s">
        <v>159</v>
      </c>
      <c r="E2747" s="207" t="s">
        <v>19</v>
      </c>
      <c r="F2747" s="208" t="s">
        <v>1422</v>
      </c>
      <c r="G2747" s="206"/>
      <c r="H2747" s="209">
        <v>7.9580000000000002</v>
      </c>
      <c r="I2747" s="210"/>
      <c r="J2747" s="206"/>
      <c r="K2747" s="206"/>
      <c r="L2747" s="211"/>
      <c r="M2747" s="212"/>
      <c r="N2747" s="213"/>
      <c r="O2747" s="213"/>
      <c r="P2747" s="213"/>
      <c r="Q2747" s="213"/>
      <c r="R2747" s="213"/>
      <c r="S2747" s="213"/>
      <c r="T2747" s="214"/>
      <c r="AT2747" s="215" t="s">
        <v>159</v>
      </c>
      <c r="AU2747" s="215" t="s">
        <v>87</v>
      </c>
      <c r="AV2747" s="14" t="s">
        <v>87</v>
      </c>
      <c r="AW2747" s="14" t="s">
        <v>37</v>
      </c>
      <c r="AX2747" s="14" t="s">
        <v>77</v>
      </c>
      <c r="AY2747" s="215" t="s">
        <v>144</v>
      </c>
    </row>
    <row r="2748" spans="2:51" s="14" customFormat="1" ht="11.25">
      <c r="B2748" s="205"/>
      <c r="C2748" s="206"/>
      <c r="D2748" s="196" t="s">
        <v>159</v>
      </c>
      <c r="E2748" s="207" t="s">
        <v>19</v>
      </c>
      <c r="F2748" s="208" t="s">
        <v>1423</v>
      </c>
      <c r="G2748" s="206"/>
      <c r="H2748" s="209">
        <v>8.24</v>
      </c>
      <c r="I2748" s="210"/>
      <c r="J2748" s="206"/>
      <c r="K2748" s="206"/>
      <c r="L2748" s="211"/>
      <c r="M2748" s="212"/>
      <c r="N2748" s="213"/>
      <c r="O2748" s="213"/>
      <c r="P2748" s="213"/>
      <c r="Q2748" s="213"/>
      <c r="R2748" s="213"/>
      <c r="S2748" s="213"/>
      <c r="T2748" s="214"/>
      <c r="AT2748" s="215" t="s">
        <v>159</v>
      </c>
      <c r="AU2748" s="215" t="s">
        <v>87</v>
      </c>
      <c r="AV2748" s="14" t="s">
        <v>87</v>
      </c>
      <c r="AW2748" s="14" t="s">
        <v>37</v>
      </c>
      <c r="AX2748" s="14" t="s">
        <v>77</v>
      </c>
      <c r="AY2748" s="215" t="s">
        <v>144</v>
      </c>
    </row>
    <row r="2749" spans="2:51" s="14" customFormat="1" ht="11.25">
      <c r="B2749" s="205"/>
      <c r="C2749" s="206"/>
      <c r="D2749" s="196" t="s">
        <v>159</v>
      </c>
      <c r="E2749" s="207" t="s">
        <v>19</v>
      </c>
      <c r="F2749" s="208" t="s">
        <v>1424</v>
      </c>
      <c r="G2749" s="206"/>
      <c r="H2749" s="209">
        <v>7.88</v>
      </c>
      <c r="I2749" s="210"/>
      <c r="J2749" s="206"/>
      <c r="K2749" s="206"/>
      <c r="L2749" s="211"/>
      <c r="M2749" s="212"/>
      <c r="N2749" s="213"/>
      <c r="O2749" s="213"/>
      <c r="P2749" s="213"/>
      <c r="Q2749" s="213"/>
      <c r="R2749" s="213"/>
      <c r="S2749" s="213"/>
      <c r="T2749" s="214"/>
      <c r="AT2749" s="215" t="s">
        <v>159</v>
      </c>
      <c r="AU2749" s="215" t="s">
        <v>87</v>
      </c>
      <c r="AV2749" s="14" t="s">
        <v>87</v>
      </c>
      <c r="AW2749" s="14" t="s">
        <v>37</v>
      </c>
      <c r="AX2749" s="14" t="s">
        <v>77</v>
      </c>
      <c r="AY2749" s="215" t="s">
        <v>144</v>
      </c>
    </row>
    <row r="2750" spans="2:51" s="14" customFormat="1" ht="11.25">
      <c r="B2750" s="205"/>
      <c r="C2750" s="206"/>
      <c r="D2750" s="196" t="s">
        <v>159</v>
      </c>
      <c r="E2750" s="207" t="s">
        <v>19</v>
      </c>
      <c r="F2750" s="208" t="s">
        <v>1425</v>
      </c>
      <c r="G2750" s="206"/>
      <c r="H2750" s="209">
        <v>9.16</v>
      </c>
      <c r="I2750" s="210"/>
      <c r="J2750" s="206"/>
      <c r="K2750" s="206"/>
      <c r="L2750" s="211"/>
      <c r="M2750" s="212"/>
      <c r="N2750" s="213"/>
      <c r="O2750" s="213"/>
      <c r="P2750" s="213"/>
      <c r="Q2750" s="213"/>
      <c r="R2750" s="213"/>
      <c r="S2750" s="213"/>
      <c r="T2750" s="214"/>
      <c r="AT2750" s="215" t="s">
        <v>159</v>
      </c>
      <c r="AU2750" s="215" t="s">
        <v>87</v>
      </c>
      <c r="AV2750" s="14" t="s">
        <v>87</v>
      </c>
      <c r="AW2750" s="14" t="s">
        <v>37</v>
      </c>
      <c r="AX2750" s="14" t="s">
        <v>77</v>
      </c>
      <c r="AY2750" s="215" t="s">
        <v>144</v>
      </c>
    </row>
    <row r="2751" spans="2:51" s="14" customFormat="1" ht="11.25">
      <c r="B2751" s="205"/>
      <c r="C2751" s="206"/>
      <c r="D2751" s="196" t="s">
        <v>159</v>
      </c>
      <c r="E2751" s="207" t="s">
        <v>19</v>
      </c>
      <c r="F2751" s="208" t="s">
        <v>1426</v>
      </c>
      <c r="G2751" s="206"/>
      <c r="H2751" s="209">
        <v>8.56</v>
      </c>
      <c r="I2751" s="210"/>
      <c r="J2751" s="206"/>
      <c r="K2751" s="206"/>
      <c r="L2751" s="211"/>
      <c r="M2751" s="212"/>
      <c r="N2751" s="213"/>
      <c r="O2751" s="213"/>
      <c r="P2751" s="213"/>
      <c r="Q2751" s="213"/>
      <c r="R2751" s="213"/>
      <c r="S2751" s="213"/>
      <c r="T2751" s="214"/>
      <c r="AT2751" s="215" t="s">
        <v>159</v>
      </c>
      <c r="AU2751" s="215" t="s">
        <v>87</v>
      </c>
      <c r="AV2751" s="14" t="s">
        <v>87</v>
      </c>
      <c r="AW2751" s="14" t="s">
        <v>37</v>
      </c>
      <c r="AX2751" s="14" t="s">
        <v>77</v>
      </c>
      <c r="AY2751" s="215" t="s">
        <v>144</v>
      </c>
    </row>
    <row r="2752" spans="2:51" s="14" customFormat="1" ht="11.25">
      <c r="B2752" s="205"/>
      <c r="C2752" s="206"/>
      <c r="D2752" s="196" t="s">
        <v>159</v>
      </c>
      <c r="E2752" s="207" t="s">
        <v>19</v>
      </c>
      <c r="F2752" s="208" t="s">
        <v>1427</v>
      </c>
      <c r="G2752" s="206"/>
      <c r="H2752" s="209">
        <v>8.56</v>
      </c>
      <c r="I2752" s="210"/>
      <c r="J2752" s="206"/>
      <c r="K2752" s="206"/>
      <c r="L2752" s="211"/>
      <c r="M2752" s="212"/>
      <c r="N2752" s="213"/>
      <c r="O2752" s="213"/>
      <c r="P2752" s="213"/>
      <c r="Q2752" s="213"/>
      <c r="R2752" s="213"/>
      <c r="S2752" s="213"/>
      <c r="T2752" s="214"/>
      <c r="AT2752" s="215" t="s">
        <v>159</v>
      </c>
      <c r="AU2752" s="215" t="s">
        <v>87</v>
      </c>
      <c r="AV2752" s="14" t="s">
        <v>87</v>
      </c>
      <c r="AW2752" s="14" t="s">
        <v>37</v>
      </c>
      <c r="AX2752" s="14" t="s">
        <v>77</v>
      </c>
      <c r="AY2752" s="215" t="s">
        <v>144</v>
      </c>
    </row>
    <row r="2753" spans="2:51" s="14" customFormat="1" ht="11.25">
      <c r="B2753" s="205"/>
      <c r="C2753" s="206"/>
      <c r="D2753" s="196" t="s">
        <v>159</v>
      </c>
      <c r="E2753" s="207" t="s">
        <v>19</v>
      </c>
      <c r="F2753" s="208" t="s">
        <v>1428</v>
      </c>
      <c r="G2753" s="206"/>
      <c r="H2753" s="209">
        <v>8.5679999999999996</v>
      </c>
      <c r="I2753" s="210"/>
      <c r="J2753" s="206"/>
      <c r="K2753" s="206"/>
      <c r="L2753" s="211"/>
      <c r="M2753" s="212"/>
      <c r="N2753" s="213"/>
      <c r="O2753" s="213"/>
      <c r="P2753" s="213"/>
      <c r="Q2753" s="213"/>
      <c r="R2753" s="213"/>
      <c r="S2753" s="213"/>
      <c r="T2753" s="214"/>
      <c r="AT2753" s="215" t="s">
        <v>159</v>
      </c>
      <c r="AU2753" s="215" t="s">
        <v>87</v>
      </c>
      <c r="AV2753" s="14" t="s">
        <v>87</v>
      </c>
      <c r="AW2753" s="14" t="s">
        <v>37</v>
      </c>
      <c r="AX2753" s="14" t="s">
        <v>77</v>
      </c>
      <c r="AY2753" s="215" t="s">
        <v>144</v>
      </c>
    </row>
    <row r="2754" spans="2:51" s="14" customFormat="1" ht="11.25">
      <c r="B2754" s="205"/>
      <c r="C2754" s="206"/>
      <c r="D2754" s="196" t="s">
        <v>159</v>
      </c>
      <c r="E2754" s="207" t="s">
        <v>19</v>
      </c>
      <c r="F2754" s="208" t="s">
        <v>1429</v>
      </c>
      <c r="G2754" s="206"/>
      <c r="H2754" s="209">
        <v>7.6879999999999997</v>
      </c>
      <c r="I2754" s="210"/>
      <c r="J2754" s="206"/>
      <c r="K2754" s="206"/>
      <c r="L2754" s="211"/>
      <c r="M2754" s="212"/>
      <c r="N2754" s="213"/>
      <c r="O2754" s="213"/>
      <c r="P2754" s="213"/>
      <c r="Q2754" s="213"/>
      <c r="R2754" s="213"/>
      <c r="S2754" s="213"/>
      <c r="T2754" s="214"/>
      <c r="AT2754" s="215" t="s">
        <v>159</v>
      </c>
      <c r="AU2754" s="215" t="s">
        <v>87</v>
      </c>
      <c r="AV2754" s="14" t="s">
        <v>87</v>
      </c>
      <c r="AW2754" s="14" t="s">
        <v>37</v>
      </c>
      <c r="AX2754" s="14" t="s">
        <v>77</v>
      </c>
      <c r="AY2754" s="215" t="s">
        <v>144</v>
      </c>
    </row>
    <row r="2755" spans="2:51" s="14" customFormat="1" ht="11.25">
      <c r="B2755" s="205"/>
      <c r="C2755" s="206"/>
      <c r="D2755" s="196" t="s">
        <v>159</v>
      </c>
      <c r="E2755" s="207" t="s">
        <v>19</v>
      </c>
      <c r="F2755" s="208" t="s">
        <v>1430</v>
      </c>
      <c r="G2755" s="206"/>
      <c r="H2755" s="209">
        <v>9.76</v>
      </c>
      <c r="I2755" s="210"/>
      <c r="J2755" s="206"/>
      <c r="K2755" s="206"/>
      <c r="L2755" s="211"/>
      <c r="M2755" s="212"/>
      <c r="N2755" s="213"/>
      <c r="O2755" s="213"/>
      <c r="P2755" s="213"/>
      <c r="Q2755" s="213"/>
      <c r="R2755" s="213"/>
      <c r="S2755" s="213"/>
      <c r="T2755" s="214"/>
      <c r="AT2755" s="215" t="s">
        <v>159</v>
      </c>
      <c r="AU2755" s="215" t="s">
        <v>87</v>
      </c>
      <c r="AV2755" s="14" t="s">
        <v>87</v>
      </c>
      <c r="AW2755" s="14" t="s">
        <v>37</v>
      </c>
      <c r="AX2755" s="14" t="s">
        <v>77</v>
      </c>
      <c r="AY2755" s="215" t="s">
        <v>144</v>
      </c>
    </row>
    <row r="2756" spans="2:51" s="14" customFormat="1" ht="11.25">
      <c r="B2756" s="205"/>
      <c r="C2756" s="206"/>
      <c r="D2756" s="196" t="s">
        <v>159</v>
      </c>
      <c r="E2756" s="207" t="s">
        <v>19</v>
      </c>
      <c r="F2756" s="208" t="s">
        <v>1431</v>
      </c>
      <c r="G2756" s="206"/>
      <c r="H2756" s="209">
        <v>8.14</v>
      </c>
      <c r="I2756" s="210"/>
      <c r="J2756" s="206"/>
      <c r="K2756" s="206"/>
      <c r="L2756" s="211"/>
      <c r="M2756" s="212"/>
      <c r="N2756" s="213"/>
      <c r="O2756" s="213"/>
      <c r="P2756" s="213"/>
      <c r="Q2756" s="213"/>
      <c r="R2756" s="213"/>
      <c r="S2756" s="213"/>
      <c r="T2756" s="214"/>
      <c r="AT2756" s="215" t="s">
        <v>159</v>
      </c>
      <c r="AU2756" s="215" t="s">
        <v>87</v>
      </c>
      <c r="AV2756" s="14" t="s">
        <v>87</v>
      </c>
      <c r="AW2756" s="14" t="s">
        <v>37</v>
      </c>
      <c r="AX2756" s="14" t="s">
        <v>77</v>
      </c>
      <c r="AY2756" s="215" t="s">
        <v>144</v>
      </c>
    </row>
    <row r="2757" spans="2:51" s="15" customFormat="1" ht="11.25">
      <c r="B2757" s="216"/>
      <c r="C2757" s="217"/>
      <c r="D2757" s="196" t="s">
        <v>159</v>
      </c>
      <c r="E2757" s="218" t="s">
        <v>19</v>
      </c>
      <c r="F2757" s="219" t="s">
        <v>165</v>
      </c>
      <c r="G2757" s="217"/>
      <c r="H2757" s="220">
        <v>84.51400000000001</v>
      </c>
      <c r="I2757" s="221"/>
      <c r="J2757" s="217"/>
      <c r="K2757" s="217"/>
      <c r="L2757" s="222"/>
      <c r="M2757" s="223"/>
      <c r="N2757" s="224"/>
      <c r="O2757" s="224"/>
      <c r="P2757" s="224"/>
      <c r="Q2757" s="224"/>
      <c r="R2757" s="224"/>
      <c r="S2757" s="224"/>
      <c r="T2757" s="225"/>
      <c r="AT2757" s="226" t="s">
        <v>159</v>
      </c>
      <c r="AU2757" s="226" t="s">
        <v>87</v>
      </c>
      <c r="AV2757" s="15" t="s">
        <v>155</v>
      </c>
      <c r="AW2757" s="15" t="s">
        <v>37</v>
      </c>
      <c r="AX2757" s="15" t="s">
        <v>77</v>
      </c>
      <c r="AY2757" s="226" t="s">
        <v>144</v>
      </c>
    </row>
    <row r="2758" spans="2:51" s="13" customFormat="1" ht="11.25">
      <c r="B2758" s="194"/>
      <c r="C2758" s="195"/>
      <c r="D2758" s="196" t="s">
        <v>159</v>
      </c>
      <c r="E2758" s="197" t="s">
        <v>19</v>
      </c>
      <c r="F2758" s="198" t="s">
        <v>229</v>
      </c>
      <c r="G2758" s="195"/>
      <c r="H2758" s="197" t="s">
        <v>19</v>
      </c>
      <c r="I2758" s="199"/>
      <c r="J2758" s="195"/>
      <c r="K2758" s="195"/>
      <c r="L2758" s="200"/>
      <c r="M2758" s="201"/>
      <c r="N2758" s="202"/>
      <c r="O2758" s="202"/>
      <c r="P2758" s="202"/>
      <c r="Q2758" s="202"/>
      <c r="R2758" s="202"/>
      <c r="S2758" s="202"/>
      <c r="T2758" s="203"/>
      <c r="AT2758" s="204" t="s">
        <v>159</v>
      </c>
      <c r="AU2758" s="204" t="s">
        <v>87</v>
      </c>
      <c r="AV2758" s="13" t="s">
        <v>85</v>
      </c>
      <c r="AW2758" s="13" t="s">
        <v>37</v>
      </c>
      <c r="AX2758" s="13" t="s">
        <v>77</v>
      </c>
      <c r="AY2758" s="204" t="s">
        <v>144</v>
      </c>
    </row>
    <row r="2759" spans="2:51" s="14" customFormat="1" ht="11.25">
      <c r="B2759" s="205"/>
      <c r="C2759" s="206"/>
      <c r="D2759" s="196" t="s">
        <v>159</v>
      </c>
      <c r="E2759" s="207" t="s">
        <v>19</v>
      </c>
      <c r="F2759" s="208" t="s">
        <v>1432</v>
      </c>
      <c r="G2759" s="206"/>
      <c r="H2759" s="209">
        <v>8.24</v>
      </c>
      <c r="I2759" s="210"/>
      <c r="J2759" s="206"/>
      <c r="K2759" s="206"/>
      <c r="L2759" s="211"/>
      <c r="M2759" s="212"/>
      <c r="N2759" s="213"/>
      <c r="O2759" s="213"/>
      <c r="P2759" s="213"/>
      <c r="Q2759" s="213"/>
      <c r="R2759" s="213"/>
      <c r="S2759" s="213"/>
      <c r="T2759" s="214"/>
      <c r="AT2759" s="215" t="s">
        <v>159</v>
      </c>
      <c r="AU2759" s="215" t="s">
        <v>87</v>
      </c>
      <c r="AV2759" s="14" t="s">
        <v>87</v>
      </c>
      <c r="AW2759" s="14" t="s">
        <v>37</v>
      </c>
      <c r="AX2759" s="14" t="s">
        <v>77</v>
      </c>
      <c r="AY2759" s="215" t="s">
        <v>144</v>
      </c>
    </row>
    <row r="2760" spans="2:51" s="14" customFormat="1" ht="11.25">
      <c r="B2760" s="205"/>
      <c r="C2760" s="206"/>
      <c r="D2760" s="196" t="s">
        <v>159</v>
      </c>
      <c r="E2760" s="207" t="s">
        <v>19</v>
      </c>
      <c r="F2760" s="208" t="s">
        <v>1433</v>
      </c>
      <c r="G2760" s="206"/>
      <c r="H2760" s="209">
        <v>7.9580000000000002</v>
      </c>
      <c r="I2760" s="210"/>
      <c r="J2760" s="206"/>
      <c r="K2760" s="206"/>
      <c r="L2760" s="211"/>
      <c r="M2760" s="212"/>
      <c r="N2760" s="213"/>
      <c r="O2760" s="213"/>
      <c r="P2760" s="213"/>
      <c r="Q2760" s="213"/>
      <c r="R2760" s="213"/>
      <c r="S2760" s="213"/>
      <c r="T2760" s="214"/>
      <c r="AT2760" s="215" t="s">
        <v>159</v>
      </c>
      <c r="AU2760" s="215" t="s">
        <v>87</v>
      </c>
      <c r="AV2760" s="14" t="s">
        <v>87</v>
      </c>
      <c r="AW2760" s="14" t="s">
        <v>37</v>
      </c>
      <c r="AX2760" s="14" t="s">
        <v>77</v>
      </c>
      <c r="AY2760" s="215" t="s">
        <v>144</v>
      </c>
    </row>
    <row r="2761" spans="2:51" s="14" customFormat="1" ht="11.25">
      <c r="B2761" s="205"/>
      <c r="C2761" s="206"/>
      <c r="D2761" s="196" t="s">
        <v>159</v>
      </c>
      <c r="E2761" s="207" t="s">
        <v>19</v>
      </c>
      <c r="F2761" s="208" t="s">
        <v>1434</v>
      </c>
      <c r="G2761" s="206"/>
      <c r="H2761" s="209">
        <v>8.24</v>
      </c>
      <c r="I2761" s="210"/>
      <c r="J2761" s="206"/>
      <c r="K2761" s="206"/>
      <c r="L2761" s="211"/>
      <c r="M2761" s="212"/>
      <c r="N2761" s="213"/>
      <c r="O2761" s="213"/>
      <c r="P2761" s="213"/>
      <c r="Q2761" s="213"/>
      <c r="R2761" s="213"/>
      <c r="S2761" s="213"/>
      <c r="T2761" s="214"/>
      <c r="AT2761" s="215" t="s">
        <v>159</v>
      </c>
      <c r="AU2761" s="215" t="s">
        <v>87</v>
      </c>
      <c r="AV2761" s="14" t="s">
        <v>87</v>
      </c>
      <c r="AW2761" s="14" t="s">
        <v>37</v>
      </c>
      <c r="AX2761" s="14" t="s">
        <v>77</v>
      </c>
      <c r="AY2761" s="215" t="s">
        <v>144</v>
      </c>
    </row>
    <row r="2762" spans="2:51" s="14" customFormat="1" ht="11.25">
      <c r="B2762" s="205"/>
      <c r="C2762" s="206"/>
      <c r="D2762" s="196" t="s">
        <v>159</v>
      </c>
      <c r="E2762" s="207" t="s">
        <v>19</v>
      </c>
      <c r="F2762" s="208" t="s">
        <v>1435</v>
      </c>
      <c r="G2762" s="206"/>
      <c r="H2762" s="209">
        <v>7.88</v>
      </c>
      <c r="I2762" s="210"/>
      <c r="J2762" s="206"/>
      <c r="K2762" s="206"/>
      <c r="L2762" s="211"/>
      <c r="M2762" s="212"/>
      <c r="N2762" s="213"/>
      <c r="O2762" s="213"/>
      <c r="P2762" s="213"/>
      <c r="Q2762" s="213"/>
      <c r="R2762" s="213"/>
      <c r="S2762" s="213"/>
      <c r="T2762" s="214"/>
      <c r="AT2762" s="215" t="s">
        <v>159</v>
      </c>
      <c r="AU2762" s="215" t="s">
        <v>87</v>
      </c>
      <c r="AV2762" s="14" t="s">
        <v>87</v>
      </c>
      <c r="AW2762" s="14" t="s">
        <v>37</v>
      </c>
      <c r="AX2762" s="14" t="s">
        <v>77</v>
      </c>
      <c r="AY2762" s="215" t="s">
        <v>144</v>
      </c>
    </row>
    <row r="2763" spans="2:51" s="14" customFormat="1" ht="11.25">
      <c r="B2763" s="205"/>
      <c r="C2763" s="206"/>
      <c r="D2763" s="196" t="s">
        <v>159</v>
      </c>
      <c r="E2763" s="207" t="s">
        <v>19</v>
      </c>
      <c r="F2763" s="208" t="s">
        <v>1436</v>
      </c>
      <c r="G2763" s="206"/>
      <c r="H2763" s="209">
        <v>9.16</v>
      </c>
      <c r="I2763" s="210"/>
      <c r="J2763" s="206"/>
      <c r="K2763" s="206"/>
      <c r="L2763" s="211"/>
      <c r="M2763" s="212"/>
      <c r="N2763" s="213"/>
      <c r="O2763" s="213"/>
      <c r="P2763" s="213"/>
      <c r="Q2763" s="213"/>
      <c r="R2763" s="213"/>
      <c r="S2763" s="213"/>
      <c r="T2763" s="214"/>
      <c r="AT2763" s="215" t="s">
        <v>159</v>
      </c>
      <c r="AU2763" s="215" t="s">
        <v>87</v>
      </c>
      <c r="AV2763" s="14" t="s">
        <v>87</v>
      </c>
      <c r="AW2763" s="14" t="s">
        <v>37</v>
      </c>
      <c r="AX2763" s="14" t="s">
        <v>77</v>
      </c>
      <c r="AY2763" s="215" t="s">
        <v>144</v>
      </c>
    </row>
    <row r="2764" spans="2:51" s="14" customFormat="1" ht="11.25">
      <c r="B2764" s="205"/>
      <c r="C2764" s="206"/>
      <c r="D2764" s="196" t="s">
        <v>159</v>
      </c>
      <c r="E2764" s="207" t="s">
        <v>19</v>
      </c>
      <c r="F2764" s="208" t="s">
        <v>1437</v>
      </c>
      <c r="G2764" s="206"/>
      <c r="H2764" s="209">
        <v>8.56</v>
      </c>
      <c r="I2764" s="210"/>
      <c r="J2764" s="206"/>
      <c r="K2764" s="206"/>
      <c r="L2764" s="211"/>
      <c r="M2764" s="212"/>
      <c r="N2764" s="213"/>
      <c r="O2764" s="213"/>
      <c r="P2764" s="213"/>
      <c r="Q2764" s="213"/>
      <c r="R2764" s="213"/>
      <c r="S2764" s="213"/>
      <c r="T2764" s="214"/>
      <c r="AT2764" s="215" t="s">
        <v>159</v>
      </c>
      <c r="AU2764" s="215" t="s">
        <v>87</v>
      </c>
      <c r="AV2764" s="14" t="s">
        <v>87</v>
      </c>
      <c r="AW2764" s="14" t="s">
        <v>37</v>
      </c>
      <c r="AX2764" s="14" t="s">
        <v>77</v>
      </c>
      <c r="AY2764" s="215" t="s">
        <v>144</v>
      </c>
    </row>
    <row r="2765" spans="2:51" s="14" customFormat="1" ht="11.25">
      <c r="B2765" s="205"/>
      <c r="C2765" s="206"/>
      <c r="D2765" s="196" t="s">
        <v>159</v>
      </c>
      <c r="E2765" s="207" t="s">
        <v>19</v>
      </c>
      <c r="F2765" s="208" t="s">
        <v>1438</v>
      </c>
      <c r="G2765" s="206"/>
      <c r="H2765" s="209">
        <v>8.56</v>
      </c>
      <c r="I2765" s="210"/>
      <c r="J2765" s="206"/>
      <c r="K2765" s="206"/>
      <c r="L2765" s="211"/>
      <c r="M2765" s="212"/>
      <c r="N2765" s="213"/>
      <c r="O2765" s="213"/>
      <c r="P2765" s="213"/>
      <c r="Q2765" s="213"/>
      <c r="R2765" s="213"/>
      <c r="S2765" s="213"/>
      <c r="T2765" s="214"/>
      <c r="AT2765" s="215" t="s">
        <v>159</v>
      </c>
      <c r="AU2765" s="215" t="s">
        <v>87</v>
      </c>
      <c r="AV2765" s="14" t="s">
        <v>87</v>
      </c>
      <c r="AW2765" s="14" t="s">
        <v>37</v>
      </c>
      <c r="AX2765" s="14" t="s">
        <v>77</v>
      </c>
      <c r="AY2765" s="215" t="s">
        <v>144</v>
      </c>
    </row>
    <row r="2766" spans="2:51" s="14" customFormat="1" ht="11.25">
      <c r="B2766" s="205"/>
      <c r="C2766" s="206"/>
      <c r="D2766" s="196" t="s">
        <v>159</v>
      </c>
      <c r="E2766" s="207" t="s">
        <v>19</v>
      </c>
      <c r="F2766" s="208" t="s">
        <v>1439</v>
      </c>
      <c r="G2766" s="206"/>
      <c r="H2766" s="209">
        <v>8.5679999999999996</v>
      </c>
      <c r="I2766" s="210"/>
      <c r="J2766" s="206"/>
      <c r="K2766" s="206"/>
      <c r="L2766" s="211"/>
      <c r="M2766" s="212"/>
      <c r="N2766" s="213"/>
      <c r="O2766" s="213"/>
      <c r="P2766" s="213"/>
      <c r="Q2766" s="213"/>
      <c r="R2766" s="213"/>
      <c r="S2766" s="213"/>
      <c r="T2766" s="214"/>
      <c r="AT2766" s="215" t="s">
        <v>159</v>
      </c>
      <c r="AU2766" s="215" t="s">
        <v>87</v>
      </c>
      <c r="AV2766" s="14" t="s">
        <v>87</v>
      </c>
      <c r="AW2766" s="14" t="s">
        <v>37</v>
      </c>
      <c r="AX2766" s="14" t="s">
        <v>77</v>
      </c>
      <c r="AY2766" s="215" t="s">
        <v>144</v>
      </c>
    </row>
    <row r="2767" spans="2:51" s="14" customFormat="1" ht="11.25">
      <c r="B2767" s="205"/>
      <c r="C2767" s="206"/>
      <c r="D2767" s="196" t="s">
        <v>159</v>
      </c>
      <c r="E2767" s="207" t="s">
        <v>19</v>
      </c>
      <c r="F2767" s="208" t="s">
        <v>1440</v>
      </c>
      <c r="G2767" s="206"/>
      <c r="H2767" s="209">
        <v>7.6879999999999997</v>
      </c>
      <c r="I2767" s="210"/>
      <c r="J2767" s="206"/>
      <c r="K2767" s="206"/>
      <c r="L2767" s="211"/>
      <c r="M2767" s="212"/>
      <c r="N2767" s="213"/>
      <c r="O2767" s="213"/>
      <c r="P2767" s="213"/>
      <c r="Q2767" s="213"/>
      <c r="R2767" s="213"/>
      <c r="S2767" s="213"/>
      <c r="T2767" s="214"/>
      <c r="AT2767" s="215" t="s">
        <v>159</v>
      </c>
      <c r="AU2767" s="215" t="s">
        <v>87</v>
      </c>
      <c r="AV2767" s="14" t="s">
        <v>87</v>
      </c>
      <c r="AW2767" s="14" t="s">
        <v>37</v>
      </c>
      <c r="AX2767" s="14" t="s">
        <v>77</v>
      </c>
      <c r="AY2767" s="215" t="s">
        <v>144</v>
      </c>
    </row>
    <row r="2768" spans="2:51" s="14" customFormat="1" ht="11.25">
      <c r="B2768" s="205"/>
      <c r="C2768" s="206"/>
      <c r="D2768" s="196" t="s">
        <v>159</v>
      </c>
      <c r="E2768" s="207" t="s">
        <v>19</v>
      </c>
      <c r="F2768" s="208" t="s">
        <v>1441</v>
      </c>
      <c r="G2768" s="206"/>
      <c r="H2768" s="209">
        <v>9.76</v>
      </c>
      <c r="I2768" s="210"/>
      <c r="J2768" s="206"/>
      <c r="K2768" s="206"/>
      <c r="L2768" s="211"/>
      <c r="M2768" s="212"/>
      <c r="N2768" s="213"/>
      <c r="O2768" s="213"/>
      <c r="P2768" s="213"/>
      <c r="Q2768" s="213"/>
      <c r="R2768" s="213"/>
      <c r="S2768" s="213"/>
      <c r="T2768" s="214"/>
      <c r="AT2768" s="215" t="s">
        <v>159</v>
      </c>
      <c r="AU2768" s="215" t="s">
        <v>87</v>
      </c>
      <c r="AV2768" s="14" t="s">
        <v>87</v>
      </c>
      <c r="AW2768" s="14" t="s">
        <v>37</v>
      </c>
      <c r="AX2768" s="14" t="s">
        <v>77</v>
      </c>
      <c r="AY2768" s="215" t="s">
        <v>144</v>
      </c>
    </row>
    <row r="2769" spans="2:51" s="14" customFormat="1" ht="11.25">
      <c r="B2769" s="205"/>
      <c r="C2769" s="206"/>
      <c r="D2769" s="196" t="s">
        <v>159</v>
      </c>
      <c r="E2769" s="207" t="s">
        <v>19</v>
      </c>
      <c r="F2769" s="208" t="s">
        <v>1442</v>
      </c>
      <c r="G2769" s="206"/>
      <c r="H2769" s="209">
        <v>8.14</v>
      </c>
      <c r="I2769" s="210"/>
      <c r="J2769" s="206"/>
      <c r="K2769" s="206"/>
      <c r="L2769" s="211"/>
      <c r="M2769" s="212"/>
      <c r="N2769" s="213"/>
      <c r="O2769" s="213"/>
      <c r="P2769" s="213"/>
      <c r="Q2769" s="213"/>
      <c r="R2769" s="213"/>
      <c r="S2769" s="213"/>
      <c r="T2769" s="214"/>
      <c r="AT2769" s="215" t="s">
        <v>159</v>
      </c>
      <c r="AU2769" s="215" t="s">
        <v>87</v>
      </c>
      <c r="AV2769" s="14" t="s">
        <v>87</v>
      </c>
      <c r="AW2769" s="14" t="s">
        <v>37</v>
      </c>
      <c r="AX2769" s="14" t="s">
        <v>77</v>
      </c>
      <c r="AY2769" s="215" t="s">
        <v>144</v>
      </c>
    </row>
    <row r="2770" spans="2:51" s="15" customFormat="1" ht="11.25">
      <c r="B2770" s="216"/>
      <c r="C2770" s="217"/>
      <c r="D2770" s="196" t="s">
        <v>159</v>
      </c>
      <c r="E2770" s="218" t="s">
        <v>19</v>
      </c>
      <c r="F2770" s="219" t="s">
        <v>165</v>
      </c>
      <c r="G2770" s="217"/>
      <c r="H2770" s="220">
        <v>92.754000000000019</v>
      </c>
      <c r="I2770" s="221"/>
      <c r="J2770" s="217"/>
      <c r="K2770" s="217"/>
      <c r="L2770" s="222"/>
      <c r="M2770" s="223"/>
      <c r="N2770" s="224"/>
      <c r="O2770" s="224"/>
      <c r="P2770" s="224"/>
      <c r="Q2770" s="224"/>
      <c r="R2770" s="224"/>
      <c r="S2770" s="224"/>
      <c r="T2770" s="225"/>
      <c r="AT2770" s="226" t="s">
        <v>159</v>
      </c>
      <c r="AU2770" s="226" t="s">
        <v>87</v>
      </c>
      <c r="AV2770" s="15" t="s">
        <v>155</v>
      </c>
      <c r="AW2770" s="15" t="s">
        <v>37</v>
      </c>
      <c r="AX2770" s="15" t="s">
        <v>77</v>
      </c>
      <c r="AY2770" s="226" t="s">
        <v>144</v>
      </c>
    </row>
    <row r="2771" spans="2:51" s="13" customFormat="1" ht="11.25">
      <c r="B2771" s="194"/>
      <c r="C2771" s="195"/>
      <c r="D2771" s="196" t="s">
        <v>159</v>
      </c>
      <c r="E2771" s="197" t="s">
        <v>19</v>
      </c>
      <c r="F2771" s="198" t="s">
        <v>252</v>
      </c>
      <c r="G2771" s="195"/>
      <c r="H2771" s="197" t="s">
        <v>19</v>
      </c>
      <c r="I2771" s="199"/>
      <c r="J2771" s="195"/>
      <c r="K2771" s="195"/>
      <c r="L2771" s="200"/>
      <c r="M2771" s="201"/>
      <c r="N2771" s="202"/>
      <c r="O2771" s="202"/>
      <c r="P2771" s="202"/>
      <c r="Q2771" s="202"/>
      <c r="R2771" s="202"/>
      <c r="S2771" s="202"/>
      <c r="T2771" s="203"/>
      <c r="AT2771" s="204" t="s">
        <v>159</v>
      </c>
      <c r="AU2771" s="204" t="s">
        <v>87</v>
      </c>
      <c r="AV2771" s="13" t="s">
        <v>85</v>
      </c>
      <c r="AW2771" s="13" t="s">
        <v>37</v>
      </c>
      <c r="AX2771" s="13" t="s">
        <v>77</v>
      </c>
      <c r="AY2771" s="204" t="s">
        <v>144</v>
      </c>
    </row>
    <row r="2772" spans="2:51" s="14" customFormat="1" ht="11.25">
      <c r="B2772" s="205"/>
      <c r="C2772" s="206"/>
      <c r="D2772" s="196" t="s">
        <v>159</v>
      </c>
      <c r="E2772" s="207" t="s">
        <v>19</v>
      </c>
      <c r="F2772" s="208" t="s">
        <v>1443</v>
      </c>
      <c r="G2772" s="206"/>
      <c r="H2772" s="209">
        <v>8.24</v>
      </c>
      <c r="I2772" s="210"/>
      <c r="J2772" s="206"/>
      <c r="K2772" s="206"/>
      <c r="L2772" s="211"/>
      <c r="M2772" s="212"/>
      <c r="N2772" s="213"/>
      <c r="O2772" s="213"/>
      <c r="P2772" s="213"/>
      <c r="Q2772" s="213"/>
      <c r="R2772" s="213"/>
      <c r="S2772" s="213"/>
      <c r="T2772" s="214"/>
      <c r="AT2772" s="215" t="s">
        <v>159</v>
      </c>
      <c r="AU2772" s="215" t="s">
        <v>87</v>
      </c>
      <c r="AV2772" s="14" t="s">
        <v>87</v>
      </c>
      <c r="AW2772" s="14" t="s">
        <v>37</v>
      </c>
      <c r="AX2772" s="14" t="s">
        <v>77</v>
      </c>
      <c r="AY2772" s="215" t="s">
        <v>144</v>
      </c>
    </row>
    <row r="2773" spans="2:51" s="14" customFormat="1" ht="11.25">
      <c r="B2773" s="205"/>
      <c r="C2773" s="206"/>
      <c r="D2773" s="196" t="s">
        <v>159</v>
      </c>
      <c r="E2773" s="207" t="s">
        <v>19</v>
      </c>
      <c r="F2773" s="208" t="s">
        <v>1444</v>
      </c>
      <c r="G2773" s="206"/>
      <c r="H2773" s="209">
        <v>7.9580000000000002</v>
      </c>
      <c r="I2773" s="210"/>
      <c r="J2773" s="206"/>
      <c r="K2773" s="206"/>
      <c r="L2773" s="211"/>
      <c r="M2773" s="212"/>
      <c r="N2773" s="213"/>
      <c r="O2773" s="213"/>
      <c r="P2773" s="213"/>
      <c r="Q2773" s="213"/>
      <c r="R2773" s="213"/>
      <c r="S2773" s="213"/>
      <c r="T2773" s="214"/>
      <c r="AT2773" s="215" t="s">
        <v>159</v>
      </c>
      <c r="AU2773" s="215" t="s">
        <v>87</v>
      </c>
      <c r="AV2773" s="14" t="s">
        <v>87</v>
      </c>
      <c r="AW2773" s="14" t="s">
        <v>37</v>
      </c>
      <c r="AX2773" s="14" t="s">
        <v>77</v>
      </c>
      <c r="AY2773" s="215" t="s">
        <v>144</v>
      </c>
    </row>
    <row r="2774" spans="2:51" s="14" customFormat="1" ht="11.25">
      <c r="B2774" s="205"/>
      <c r="C2774" s="206"/>
      <c r="D2774" s="196" t="s">
        <v>159</v>
      </c>
      <c r="E2774" s="207" t="s">
        <v>19</v>
      </c>
      <c r="F2774" s="208" t="s">
        <v>1445</v>
      </c>
      <c r="G2774" s="206"/>
      <c r="H2774" s="209">
        <v>8.24</v>
      </c>
      <c r="I2774" s="210"/>
      <c r="J2774" s="206"/>
      <c r="K2774" s="206"/>
      <c r="L2774" s="211"/>
      <c r="M2774" s="212"/>
      <c r="N2774" s="213"/>
      <c r="O2774" s="213"/>
      <c r="P2774" s="213"/>
      <c r="Q2774" s="213"/>
      <c r="R2774" s="213"/>
      <c r="S2774" s="213"/>
      <c r="T2774" s="214"/>
      <c r="AT2774" s="215" t="s">
        <v>159</v>
      </c>
      <c r="AU2774" s="215" t="s">
        <v>87</v>
      </c>
      <c r="AV2774" s="14" t="s">
        <v>87</v>
      </c>
      <c r="AW2774" s="14" t="s">
        <v>37</v>
      </c>
      <c r="AX2774" s="14" t="s">
        <v>77</v>
      </c>
      <c r="AY2774" s="215" t="s">
        <v>144</v>
      </c>
    </row>
    <row r="2775" spans="2:51" s="14" customFormat="1" ht="11.25">
      <c r="B2775" s="205"/>
      <c r="C2775" s="206"/>
      <c r="D2775" s="196" t="s">
        <v>159</v>
      </c>
      <c r="E2775" s="207" t="s">
        <v>19</v>
      </c>
      <c r="F2775" s="208" t="s">
        <v>1446</v>
      </c>
      <c r="G2775" s="206"/>
      <c r="H2775" s="209">
        <v>7.88</v>
      </c>
      <c r="I2775" s="210"/>
      <c r="J2775" s="206"/>
      <c r="K2775" s="206"/>
      <c r="L2775" s="211"/>
      <c r="M2775" s="212"/>
      <c r="N2775" s="213"/>
      <c r="O2775" s="213"/>
      <c r="P2775" s="213"/>
      <c r="Q2775" s="213"/>
      <c r="R2775" s="213"/>
      <c r="S2775" s="213"/>
      <c r="T2775" s="214"/>
      <c r="AT2775" s="215" t="s">
        <v>159</v>
      </c>
      <c r="AU2775" s="215" t="s">
        <v>87</v>
      </c>
      <c r="AV2775" s="14" t="s">
        <v>87</v>
      </c>
      <c r="AW2775" s="14" t="s">
        <v>37</v>
      </c>
      <c r="AX2775" s="14" t="s">
        <v>77</v>
      </c>
      <c r="AY2775" s="215" t="s">
        <v>144</v>
      </c>
    </row>
    <row r="2776" spans="2:51" s="14" customFormat="1" ht="11.25">
      <c r="B2776" s="205"/>
      <c r="C2776" s="206"/>
      <c r="D2776" s="196" t="s">
        <v>159</v>
      </c>
      <c r="E2776" s="207" t="s">
        <v>19</v>
      </c>
      <c r="F2776" s="208" t="s">
        <v>1447</v>
      </c>
      <c r="G2776" s="206"/>
      <c r="H2776" s="209">
        <v>9.16</v>
      </c>
      <c r="I2776" s="210"/>
      <c r="J2776" s="206"/>
      <c r="K2776" s="206"/>
      <c r="L2776" s="211"/>
      <c r="M2776" s="212"/>
      <c r="N2776" s="213"/>
      <c r="O2776" s="213"/>
      <c r="P2776" s="213"/>
      <c r="Q2776" s="213"/>
      <c r="R2776" s="213"/>
      <c r="S2776" s="213"/>
      <c r="T2776" s="214"/>
      <c r="AT2776" s="215" t="s">
        <v>159</v>
      </c>
      <c r="AU2776" s="215" t="s">
        <v>87</v>
      </c>
      <c r="AV2776" s="14" t="s">
        <v>87</v>
      </c>
      <c r="AW2776" s="14" t="s">
        <v>37</v>
      </c>
      <c r="AX2776" s="14" t="s">
        <v>77</v>
      </c>
      <c r="AY2776" s="215" t="s">
        <v>144</v>
      </c>
    </row>
    <row r="2777" spans="2:51" s="14" customFormat="1" ht="11.25">
      <c r="B2777" s="205"/>
      <c r="C2777" s="206"/>
      <c r="D2777" s="196" t="s">
        <v>159</v>
      </c>
      <c r="E2777" s="207" t="s">
        <v>19</v>
      </c>
      <c r="F2777" s="208" t="s">
        <v>1448</v>
      </c>
      <c r="G2777" s="206"/>
      <c r="H2777" s="209">
        <v>8.56</v>
      </c>
      <c r="I2777" s="210"/>
      <c r="J2777" s="206"/>
      <c r="K2777" s="206"/>
      <c r="L2777" s="211"/>
      <c r="M2777" s="212"/>
      <c r="N2777" s="213"/>
      <c r="O2777" s="213"/>
      <c r="P2777" s="213"/>
      <c r="Q2777" s="213"/>
      <c r="R2777" s="213"/>
      <c r="S2777" s="213"/>
      <c r="T2777" s="214"/>
      <c r="AT2777" s="215" t="s">
        <v>159</v>
      </c>
      <c r="AU2777" s="215" t="s">
        <v>87</v>
      </c>
      <c r="AV2777" s="14" t="s">
        <v>87</v>
      </c>
      <c r="AW2777" s="14" t="s">
        <v>37</v>
      </c>
      <c r="AX2777" s="14" t="s">
        <v>77</v>
      </c>
      <c r="AY2777" s="215" t="s">
        <v>144</v>
      </c>
    </row>
    <row r="2778" spans="2:51" s="14" customFormat="1" ht="11.25">
      <c r="B2778" s="205"/>
      <c r="C2778" s="206"/>
      <c r="D2778" s="196" t="s">
        <v>159</v>
      </c>
      <c r="E2778" s="207" t="s">
        <v>19</v>
      </c>
      <c r="F2778" s="208" t="s">
        <v>1449</v>
      </c>
      <c r="G2778" s="206"/>
      <c r="H2778" s="209">
        <v>8.56</v>
      </c>
      <c r="I2778" s="210"/>
      <c r="J2778" s="206"/>
      <c r="K2778" s="206"/>
      <c r="L2778" s="211"/>
      <c r="M2778" s="212"/>
      <c r="N2778" s="213"/>
      <c r="O2778" s="213"/>
      <c r="P2778" s="213"/>
      <c r="Q2778" s="213"/>
      <c r="R2778" s="213"/>
      <c r="S2778" s="213"/>
      <c r="T2778" s="214"/>
      <c r="AT2778" s="215" t="s">
        <v>159</v>
      </c>
      <c r="AU2778" s="215" t="s">
        <v>87</v>
      </c>
      <c r="AV2778" s="14" t="s">
        <v>87</v>
      </c>
      <c r="AW2778" s="14" t="s">
        <v>37</v>
      </c>
      <c r="AX2778" s="14" t="s">
        <v>77</v>
      </c>
      <c r="AY2778" s="215" t="s">
        <v>144</v>
      </c>
    </row>
    <row r="2779" spans="2:51" s="14" customFormat="1" ht="11.25">
      <c r="B2779" s="205"/>
      <c r="C2779" s="206"/>
      <c r="D2779" s="196" t="s">
        <v>159</v>
      </c>
      <c r="E2779" s="207" t="s">
        <v>19</v>
      </c>
      <c r="F2779" s="208" t="s">
        <v>1450</v>
      </c>
      <c r="G2779" s="206"/>
      <c r="H2779" s="209">
        <v>8.5679999999999996</v>
      </c>
      <c r="I2779" s="210"/>
      <c r="J2779" s="206"/>
      <c r="K2779" s="206"/>
      <c r="L2779" s="211"/>
      <c r="M2779" s="212"/>
      <c r="N2779" s="213"/>
      <c r="O2779" s="213"/>
      <c r="P2779" s="213"/>
      <c r="Q2779" s="213"/>
      <c r="R2779" s="213"/>
      <c r="S2779" s="213"/>
      <c r="T2779" s="214"/>
      <c r="AT2779" s="215" t="s">
        <v>159</v>
      </c>
      <c r="AU2779" s="215" t="s">
        <v>87</v>
      </c>
      <c r="AV2779" s="14" t="s">
        <v>87</v>
      </c>
      <c r="AW2779" s="14" t="s">
        <v>37</v>
      </c>
      <c r="AX2779" s="14" t="s">
        <v>77</v>
      </c>
      <c r="AY2779" s="215" t="s">
        <v>144</v>
      </c>
    </row>
    <row r="2780" spans="2:51" s="14" customFormat="1" ht="11.25">
      <c r="B2780" s="205"/>
      <c r="C2780" s="206"/>
      <c r="D2780" s="196" t="s">
        <v>159</v>
      </c>
      <c r="E2780" s="207" t="s">
        <v>19</v>
      </c>
      <c r="F2780" s="208" t="s">
        <v>1451</v>
      </c>
      <c r="G2780" s="206"/>
      <c r="H2780" s="209">
        <v>7.6879999999999997</v>
      </c>
      <c r="I2780" s="210"/>
      <c r="J2780" s="206"/>
      <c r="K2780" s="206"/>
      <c r="L2780" s="211"/>
      <c r="M2780" s="212"/>
      <c r="N2780" s="213"/>
      <c r="O2780" s="213"/>
      <c r="P2780" s="213"/>
      <c r="Q2780" s="213"/>
      <c r="R2780" s="213"/>
      <c r="S2780" s="213"/>
      <c r="T2780" s="214"/>
      <c r="AT2780" s="215" t="s">
        <v>159</v>
      </c>
      <c r="AU2780" s="215" t="s">
        <v>87</v>
      </c>
      <c r="AV2780" s="14" t="s">
        <v>87</v>
      </c>
      <c r="AW2780" s="14" t="s">
        <v>37</v>
      </c>
      <c r="AX2780" s="14" t="s">
        <v>77</v>
      </c>
      <c r="AY2780" s="215" t="s">
        <v>144</v>
      </c>
    </row>
    <row r="2781" spans="2:51" s="14" customFormat="1" ht="11.25">
      <c r="B2781" s="205"/>
      <c r="C2781" s="206"/>
      <c r="D2781" s="196" t="s">
        <v>159</v>
      </c>
      <c r="E2781" s="207" t="s">
        <v>19</v>
      </c>
      <c r="F2781" s="208" t="s">
        <v>1452</v>
      </c>
      <c r="G2781" s="206"/>
      <c r="H2781" s="209">
        <v>9.76</v>
      </c>
      <c r="I2781" s="210"/>
      <c r="J2781" s="206"/>
      <c r="K2781" s="206"/>
      <c r="L2781" s="211"/>
      <c r="M2781" s="212"/>
      <c r="N2781" s="213"/>
      <c r="O2781" s="213"/>
      <c r="P2781" s="213"/>
      <c r="Q2781" s="213"/>
      <c r="R2781" s="213"/>
      <c r="S2781" s="213"/>
      <c r="T2781" s="214"/>
      <c r="AT2781" s="215" t="s">
        <v>159</v>
      </c>
      <c r="AU2781" s="215" t="s">
        <v>87</v>
      </c>
      <c r="AV2781" s="14" t="s">
        <v>87</v>
      </c>
      <c r="AW2781" s="14" t="s">
        <v>37</v>
      </c>
      <c r="AX2781" s="14" t="s">
        <v>77</v>
      </c>
      <c r="AY2781" s="215" t="s">
        <v>144</v>
      </c>
    </row>
    <row r="2782" spans="2:51" s="14" customFormat="1" ht="11.25">
      <c r="B2782" s="205"/>
      <c r="C2782" s="206"/>
      <c r="D2782" s="196" t="s">
        <v>159</v>
      </c>
      <c r="E2782" s="207" t="s">
        <v>19</v>
      </c>
      <c r="F2782" s="208" t="s">
        <v>1453</v>
      </c>
      <c r="G2782" s="206"/>
      <c r="H2782" s="209">
        <v>8.14</v>
      </c>
      <c r="I2782" s="210"/>
      <c r="J2782" s="206"/>
      <c r="K2782" s="206"/>
      <c r="L2782" s="211"/>
      <c r="M2782" s="212"/>
      <c r="N2782" s="213"/>
      <c r="O2782" s="213"/>
      <c r="P2782" s="213"/>
      <c r="Q2782" s="213"/>
      <c r="R2782" s="213"/>
      <c r="S2782" s="213"/>
      <c r="T2782" s="214"/>
      <c r="AT2782" s="215" t="s">
        <v>159</v>
      </c>
      <c r="AU2782" s="215" t="s">
        <v>87</v>
      </c>
      <c r="AV2782" s="14" t="s">
        <v>87</v>
      </c>
      <c r="AW2782" s="14" t="s">
        <v>37</v>
      </c>
      <c r="AX2782" s="14" t="s">
        <v>77</v>
      </c>
      <c r="AY2782" s="215" t="s">
        <v>144</v>
      </c>
    </row>
    <row r="2783" spans="2:51" s="15" customFormat="1" ht="11.25">
      <c r="B2783" s="216"/>
      <c r="C2783" s="217"/>
      <c r="D2783" s="196" t="s">
        <v>159</v>
      </c>
      <c r="E2783" s="218" t="s">
        <v>19</v>
      </c>
      <c r="F2783" s="219" t="s">
        <v>165</v>
      </c>
      <c r="G2783" s="217"/>
      <c r="H2783" s="220">
        <v>92.754000000000019</v>
      </c>
      <c r="I2783" s="221"/>
      <c r="J2783" s="217"/>
      <c r="K2783" s="217"/>
      <c r="L2783" s="222"/>
      <c r="M2783" s="223"/>
      <c r="N2783" s="224"/>
      <c r="O2783" s="224"/>
      <c r="P2783" s="224"/>
      <c r="Q2783" s="224"/>
      <c r="R2783" s="224"/>
      <c r="S2783" s="224"/>
      <c r="T2783" s="225"/>
      <c r="AT2783" s="226" t="s">
        <v>159</v>
      </c>
      <c r="AU2783" s="226" t="s">
        <v>87</v>
      </c>
      <c r="AV2783" s="15" t="s">
        <v>155</v>
      </c>
      <c r="AW2783" s="15" t="s">
        <v>37</v>
      </c>
      <c r="AX2783" s="15" t="s">
        <v>77</v>
      </c>
      <c r="AY2783" s="226" t="s">
        <v>144</v>
      </c>
    </row>
    <row r="2784" spans="2:51" s="16" customFormat="1" ht="11.25">
      <c r="B2784" s="227"/>
      <c r="C2784" s="228"/>
      <c r="D2784" s="196" t="s">
        <v>159</v>
      </c>
      <c r="E2784" s="229" t="s">
        <v>19</v>
      </c>
      <c r="F2784" s="230" t="s">
        <v>275</v>
      </c>
      <c r="G2784" s="228"/>
      <c r="H2784" s="231">
        <v>457.05800000000005</v>
      </c>
      <c r="I2784" s="232"/>
      <c r="J2784" s="228"/>
      <c r="K2784" s="228"/>
      <c r="L2784" s="233"/>
      <c r="M2784" s="234"/>
      <c r="N2784" s="235"/>
      <c r="O2784" s="235"/>
      <c r="P2784" s="235"/>
      <c r="Q2784" s="235"/>
      <c r="R2784" s="235"/>
      <c r="S2784" s="235"/>
      <c r="T2784" s="236"/>
      <c r="AT2784" s="237" t="s">
        <v>159</v>
      </c>
      <c r="AU2784" s="237" t="s">
        <v>87</v>
      </c>
      <c r="AV2784" s="16" t="s">
        <v>154</v>
      </c>
      <c r="AW2784" s="16" t="s">
        <v>37</v>
      </c>
      <c r="AX2784" s="16" t="s">
        <v>85</v>
      </c>
      <c r="AY2784" s="237" t="s">
        <v>144</v>
      </c>
    </row>
    <row r="2785" spans="1:65" s="2" customFormat="1" ht="24.2" customHeight="1">
      <c r="A2785" s="37"/>
      <c r="B2785" s="38"/>
      <c r="C2785" s="176" t="s">
        <v>1454</v>
      </c>
      <c r="D2785" s="176" t="s">
        <v>149</v>
      </c>
      <c r="E2785" s="177" t="s">
        <v>1455</v>
      </c>
      <c r="F2785" s="178" t="s">
        <v>1456</v>
      </c>
      <c r="G2785" s="179" t="s">
        <v>152</v>
      </c>
      <c r="H2785" s="180">
        <v>942.88499999999999</v>
      </c>
      <c r="I2785" s="181"/>
      <c r="J2785" s="182">
        <f>ROUND(I2785*H2785,2)</f>
        <v>0</v>
      </c>
      <c r="K2785" s="178" t="s">
        <v>153</v>
      </c>
      <c r="L2785" s="42"/>
      <c r="M2785" s="183" t="s">
        <v>19</v>
      </c>
      <c r="N2785" s="184" t="s">
        <v>48</v>
      </c>
      <c r="O2785" s="67"/>
      <c r="P2785" s="185">
        <f>O2785*H2785</f>
        <v>0</v>
      </c>
      <c r="Q2785" s="185">
        <v>0</v>
      </c>
      <c r="R2785" s="185">
        <f>Q2785*H2785</f>
        <v>0</v>
      </c>
      <c r="S2785" s="185">
        <v>0</v>
      </c>
      <c r="T2785" s="186">
        <f>S2785*H2785</f>
        <v>0</v>
      </c>
      <c r="U2785" s="37"/>
      <c r="V2785" s="37"/>
      <c r="W2785" s="37"/>
      <c r="X2785" s="37"/>
      <c r="Y2785" s="37"/>
      <c r="Z2785" s="37"/>
      <c r="AA2785" s="37"/>
      <c r="AB2785" s="37"/>
      <c r="AC2785" s="37"/>
      <c r="AD2785" s="37"/>
      <c r="AE2785" s="37"/>
      <c r="AR2785" s="187" t="s">
        <v>556</v>
      </c>
      <c r="AT2785" s="187" t="s">
        <v>149</v>
      </c>
      <c r="AU2785" s="187" t="s">
        <v>87</v>
      </c>
      <c r="AY2785" s="20" t="s">
        <v>144</v>
      </c>
      <c r="BE2785" s="188">
        <f>IF(N2785="základní",J2785,0)</f>
        <v>0</v>
      </c>
      <c r="BF2785" s="188">
        <f>IF(N2785="snížená",J2785,0)</f>
        <v>0</v>
      </c>
      <c r="BG2785" s="188">
        <f>IF(N2785="zákl. přenesená",J2785,0)</f>
        <v>0</v>
      </c>
      <c r="BH2785" s="188">
        <f>IF(N2785="sníž. přenesená",J2785,0)</f>
        <v>0</v>
      </c>
      <c r="BI2785" s="188">
        <f>IF(N2785="nulová",J2785,0)</f>
        <v>0</v>
      </c>
      <c r="BJ2785" s="20" t="s">
        <v>85</v>
      </c>
      <c r="BK2785" s="188">
        <f>ROUND(I2785*H2785,2)</f>
        <v>0</v>
      </c>
      <c r="BL2785" s="20" t="s">
        <v>556</v>
      </c>
      <c r="BM2785" s="187" t="s">
        <v>1457</v>
      </c>
    </row>
    <row r="2786" spans="1:65" s="2" customFormat="1" ht="11.25">
      <c r="A2786" s="37"/>
      <c r="B2786" s="38"/>
      <c r="C2786" s="39"/>
      <c r="D2786" s="189" t="s">
        <v>157</v>
      </c>
      <c r="E2786" s="39"/>
      <c r="F2786" s="190" t="s">
        <v>1458</v>
      </c>
      <c r="G2786" s="39"/>
      <c r="H2786" s="39"/>
      <c r="I2786" s="191"/>
      <c r="J2786" s="39"/>
      <c r="K2786" s="39"/>
      <c r="L2786" s="42"/>
      <c r="M2786" s="192"/>
      <c r="N2786" s="193"/>
      <c r="O2786" s="67"/>
      <c r="P2786" s="67"/>
      <c r="Q2786" s="67"/>
      <c r="R2786" s="67"/>
      <c r="S2786" s="67"/>
      <c r="T2786" s="68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T2786" s="20" t="s">
        <v>157</v>
      </c>
      <c r="AU2786" s="20" t="s">
        <v>87</v>
      </c>
    </row>
    <row r="2787" spans="1:65" s="13" customFormat="1" ht="11.25">
      <c r="B2787" s="194"/>
      <c r="C2787" s="195"/>
      <c r="D2787" s="196" t="s">
        <v>159</v>
      </c>
      <c r="E2787" s="197" t="s">
        <v>19</v>
      </c>
      <c r="F2787" s="198" t="s">
        <v>160</v>
      </c>
      <c r="G2787" s="195"/>
      <c r="H2787" s="197" t="s">
        <v>19</v>
      </c>
      <c r="I2787" s="199"/>
      <c r="J2787" s="195"/>
      <c r="K2787" s="195"/>
      <c r="L2787" s="200"/>
      <c r="M2787" s="201"/>
      <c r="N2787" s="202"/>
      <c r="O2787" s="202"/>
      <c r="P2787" s="202"/>
      <c r="Q2787" s="202"/>
      <c r="R2787" s="202"/>
      <c r="S2787" s="202"/>
      <c r="T2787" s="203"/>
      <c r="AT2787" s="204" t="s">
        <v>159</v>
      </c>
      <c r="AU2787" s="204" t="s">
        <v>87</v>
      </c>
      <c r="AV2787" s="13" t="s">
        <v>85</v>
      </c>
      <c r="AW2787" s="13" t="s">
        <v>37</v>
      </c>
      <c r="AX2787" s="13" t="s">
        <v>77</v>
      </c>
      <c r="AY2787" s="204" t="s">
        <v>144</v>
      </c>
    </row>
    <row r="2788" spans="1:65" s="14" customFormat="1" ht="11.25">
      <c r="B2788" s="205"/>
      <c r="C2788" s="206"/>
      <c r="D2788" s="196" t="s">
        <v>159</v>
      </c>
      <c r="E2788" s="207" t="s">
        <v>19</v>
      </c>
      <c r="F2788" s="208" t="s">
        <v>1459</v>
      </c>
      <c r="G2788" s="206"/>
      <c r="H2788" s="209">
        <v>18.241</v>
      </c>
      <c r="I2788" s="210"/>
      <c r="J2788" s="206"/>
      <c r="K2788" s="206"/>
      <c r="L2788" s="211"/>
      <c r="M2788" s="212"/>
      <c r="N2788" s="213"/>
      <c r="O2788" s="213"/>
      <c r="P2788" s="213"/>
      <c r="Q2788" s="213"/>
      <c r="R2788" s="213"/>
      <c r="S2788" s="213"/>
      <c r="T2788" s="214"/>
      <c r="AT2788" s="215" t="s">
        <v>159</v>
      </c>
      <c r="AU2788" s="215" t="s">
        <v>87</v>
      </c>
      <c r="AV2788" s="14" t="s">
        <v>87</v>
      </c>
      <c r="AW2788" s="14" t="s">
        <v>37</v>
      </c>
      <c r="AX2788" s="14" t="s">
        <v>77</v>
      </c>
      <c r="AY2788" s="215" t="s">
        <v>144</v>
      </c>
    </row>
    <row r="2789" spans="1:65" s="14" customFormat="1" ht="11.25">
      <c r="B2789" s="205"/>
      <c r="C2789" s="206"/>
      <c r="D2789" s="196" t="s">
        <v>159</v>
      </c>
      <c r="E2789" s="207" t="s">
        <v>19</v>
      </c>
      <c r="F2789" s="208" t="s">
        <v>1460</v>
      </c>
      <c r="G2789" s="206"/>
      <c r="H2789" s="209">
        <v>20.638000000000002</v>
      </c>
      <c r="I2789" s="210"/>
      <c r="J2789" s="206"/>
      <c r="K2789" s="206"/>
      <c r="L2789" s="211"/>
      <c r="M2789" s="212"/>
      <c r="N2789" s="213"/>
      <c r="O2789" s="213"/>
      <c r="P2789" s="213"/>
      <c r="Q2789" s="213"/>
      <c r="R2789" s="213"/>
      <c r="S2789" s="213"/>
      <c r="T2789" s="214"/>
      <c r="AT2789" s="215" t="s">
        <v>159</v>
      </c>
      <c r="AU2789" s="215" t="s">
        <v>87</v>
      </c>
      <c r="AV2789" s="14" t="s">
        <v>87</v>
      </c>
      <c r="AW2789" s="14" t="s">
        <v>37</v>
      </c>
      <c r="AX2789" s="14" t="s">
        <v>77</v>
      </c>
      <c r="AY2789" s="215" t="s">
        <v>144</v>
      </c>
    </row>
    <row r="2790" spans="1:65" s="15" customFormat="1" ht="11.25">
      <c r="B2790" s="216"/>
      <c r="C2790" s="217"/>
      <c r="D2790" s="196" t="s">
        <v>159</v>
      </c>
      <c r="E2790" s="218" t="s">
        <v>19</v>
      </c>
      <c r="F2790" s="219" t="s">
        <v>165</v>
      </c>
      <c r="G2790" s="217"/>
      <c r="H2790" s="220">
        <v>38.879000000000005</v>
      </c>
      <c r="I2790" s="221"/>
      <c r="J2790" s="217"/>
      <c r="K2790" s="217"/>
      <c r="L2790" s="222"/>
      <c r="M2790" s="223"/>
      <c r="N2790" s="224"/>
      <c r="O2790" s="224"/>
      <c r="P2790" s="224"/>
      <c r="Q2790" s="224"/>
      <c r="R2790" s="224"/>
      <c r="S2790" s="224"/>
      <c r="T2790" s="225"/>
      <c r="AT2790" s="226" t="s">
        <v>159</v>
      </c>
      <c r="AU2790" s="226" t="s">
        <v>87</v>
      </c>
      <c r="AV2790" s="15" t="s">
        <v>155</v>
      </c>
      <c r="AW2790" s="15" t="s">
        <v>37</v>
      </c>
      <c r="AX2790" s="15" t="s">
        <v>77</v>
      </c>
      <c r="AY2790" s="226" t="s">
        <v>144</v>
      </c>
    </row>
    <row r="2791" spans="1:65" s="13" customFormat="1" ht="11.25">
      <c r="B2791" s="194"/>
      <c r="C2791" s="195"/>
      <c r="D2791" s="196" t="s">
        <v>159</v>
      </c>
      <c r="E2791" s="197" t="s">
        <v>19</v>
      </c>
      <c r="F2791" s="198" t="s">
        <v>166</v>
      </c>
      <c r="G2791" s="195"/>
      <c r="H2791" s="197" t="s">
        <v>19</v>
      </c>
      <c r="I2791" s="199"/>
      <c r="J2791" s="195"/>
      <c r="K2791" s="195"/>
      <c r="L2791" s="200"/>
      <c r="M2791" s="201"/>
      <c r="N2791" s="202"/>
      <c r="O2791" s="202"/>
      <c r="P2791" s="202"/>
      <c r="Q2791" s="202"/>
      <c r="R2791" s="202"/>
      <c r="S2791" s="202"/>
      <c r="T2791" s="203"/>
      <c r="AT2791" s="204" t="s">
        <v>159</v>
      </c>
      <c r="AU2791" s="204" t="s">
        <v>87</v>
      </c>
      <c r="AV2791" s="13" t="s">
        <v>85</v>
      </c>
      <c r="AW2791" s="13" t="s">
        <v>37</v>
      </c>
      <c r="AX2791" s="13" t="s">
        <v>77</v>
      </c>
      <c r="AY2791" s="204" t="s">
        <v>144</v>
      </c>
    </row>
    <row r="2792" spans="1:65" s="14" customFormat="1" ht="11.25">
      <c r="B2792" s="205"/>
      <c r="C2792" s="206"/>
      <c r="D2792" s="196" t="s">
        <v>159</v>
      </c>
      <c r="E2792" s="207" t="s">
        <v>19</v>
      </c>
      <c r="F2792" s="208" t="s">
        <v>1461</v>
      </c>
      <c r="G2792" s="206"/>
      <c r="H2792" s="209">
        <v>17.184999999999999</v>
      </c>
      <c r="I2792" s="210"/>
      <c r="J2792" s="206"/>
      <c r="K2792" s="206"/>
      <c r="L2792" s="211"/>
      <c r="M2792" s="212"/>
      <c r="N2792" s="213"/>
      <c r="O2792" s="213"/>
      <c r="P2792" s="213"/>
      <c r="Q2792" s="213"/>
      <c r="R2792" s="213"/>
      <c r="S2792" s="213"/>
      <c r="T2792" s="214"/>
      <c r="AT2792" s="215" t="s">
        <v>159</v>
      </c>
      <c r="AU2792" s="215" t="s">
        <v>87</v>
      </c>
      <c r="AV2792" s="14" t="s">
        <v>87</v>
      </c>
      <c r="AW2792" s="14" t="s">
        <v>37</v>
      </c>
      <c r="AX2792" s="14" t="s">
        <v>77</v>
      </c>
      <c r="AY2792" s="215" t="s">
        <v>144</v>
      </c>
    </row>
    <row r="2793" spans="1:65" s="14" customFormat="1" ht="11.25">
      <c r="B2793" s="205"/>
      <c r="C2793" s="206"/>
      <c r="D2793" s="196" t="s">
        <v>159</v>
      </c>
      <c r="E2793" s="207" t="s">
        <v>19</v>
      </c>
      <c r="F2793" s="208" t="s">
        <v>1462</v>
      </c>
      <c r="G2793" s="206"/>
      <c r="H2793" s="209">
        <v>17.760999999999999</v>
      </c>
      <c r="I2793" s="210"/>
      <c r="J2793" s="206"/>
      <c r="K2793" s="206"/>
      <c r="L2793" s="211"/>
      <c r="M2793" s="212"/>
      <c r="N2793" s="213"/>
      <c r="O2793" s="213"/>
      <c r="P2793" s="213"/>
      <c r="Q2793" s="213"/>
      <c r="R2793" s="213"/>
      <c r="S2793" s="213"/>
      <c r="T2793" s="214"/>
      <c r="AT2793" s="215" t="s">
        <v>159</v>
      </c>
      <c r="AU2793" s="215" t="s">
        <v>87</v>
      </c>
      <c r="AV2793" s="14" t="s">
        <v>87</v>
      </c>
      <c r="AW2793" s="14" t="s">
        <v>37</v>
      </c>
      <c r="AX2793" s="14" t="s">
        <v>77</v>
      </c>
      <c r="AY2793" s="215" t="s">
        <v>144</v>
      </c>
    </row>
    <row r="2794" spans="1:65" s="14" customFormat="1" ht="11.25">
      <c r="B2794" s="205"/>
      <c r="C2794" s="206"/>
      <c r="D2794" s="196" t="s">
        <v>159</v>
      </c>
      <c r="E2794" s="207" t="s">
        <v>19</v>
      </c>
      <c r="F2794" s="208" t="s">
        <v>1463</v>
      </c>
      <c r="G2794" s="206"/>
      <c r="H2794" s="209">
        <v>16.056999999999999</v>
      </c>
      <c r="I2794" s="210"/>
      <c r="J2794" s="206"/>
      <c r="K2794" s="206"/>
      <c r="L2794" s="211"/>
      <c r="M2794" s="212"/>
      <c r="N2794" s="213"/>
      <c r="O2794" s="213"/>
      <c r="P2794" s="213"/>
      <c r="Q2794" s="213"/>
      <c r="R2794" s="213"/>
      <c r="S2794" s="213"/>
      <c r="T2794" s="214"/>
      <c r="AT2794" s="215" t="s">
        <v>159</v>
      </c>
      <c r="AU2794" s="215" t="s">
        <v>87</v>
      </c>
      <c r="AV2794" s="14" t="s">
        <v>87</v>
      </c>
      <c r="AW2794" s="14" t="s">
        <v>37</v>
      </c>
      <c r="AX2794" s="14" t="s">
        <v>77</v>
      </c>
      <c r="AY2794" s="215" t="s">
        <v>144</v>
      </c>
    </row>
    <row r="2795" spans="1:65" s="14" customFormat="1" ht="11.25">
      <c r="B2795" s="205"/>
      <c r="C2795" s="206"/>
      <c r="D2795" s="196" t="s">
        <v>159</v>
      </c>
      <c r="E2795" s="207" t="s">
        <v>19</v>
      </c>
      <c r="F2795" s="208" t="s">
        <v>1464</v>
      </c>
      <c r="G2795" s="206"/>
      <c r="H2795" s="209">
        <v>18.646000000000001</v>
      </c>
      <c r="I2795" s="210"/>
      <c r="J2795" s="206"/>
      <c r="K2795" s="206"/>
      <c r="L2795" s="211"/>
      <c r="M2795" s="212"/>
      <c r="N2795" s="213"/>
      <c r="O2795" s="213"/>
      <c r="P2795" s="213"/>
      <c r="Q2795" s="213"/>
      <c r="R2795" s="213"/>
      <c r="S2795" s="213"/>
      <c r="T2795" s="214"/>
      <c r="AT2795" s="215" t="s">
        <v>159</v>
      </c>
      <c r="AU2795" s="215" t="s">
        <v>87</v>
      </c>
      <c r="AV2795" s="14" t="s">
        <v>87</v>
      </c>
      <c r="AW2795" s="14" t="s">
        <v>37</v>
      </c>
      <c r="AX2795" s="14" t="s">
        <v>77</v>
      </c>
      <c r="AY2795" s="215" t="s">
        <v>144</v>
      </c>
    </row>
    <row r="2796" spans="1:65" s="14" customFormat="1" ht="11.25">
      <c r="B2796" s="205"/>
      <c r="C2796" s="206"/>
      <c r="D2796" s="196" t="s">
        <v>159</v>
      </c>
      <c r="E2796" s="207" t="s">
        <v>19</v>
      </c>
      <c r="F2796" s="208" t="s">
        <v>1465</v>
      </c>
      <c r="G2796" s="206"/>
      <c r="H2796" s="209">
        <v>17.521000000000001</v>
      </c>
      <c r="I2796" s="210"/>
      <c r="J2796" s="206"/>
      <c r="K2796" s="206"/>
      <c r="L2796" s="211"/>
      <c r="M2796" s="212"/>
      <c r="N2796" s="213"/>
      <c r="O2796" s="213"/>
      <c r="P2796" s="213"/>
      <c r="Q2796" s="213"/>
      <c r="R2796" s="213"/>
      <c r="S2796" s="213"/>
      <c r="T2796" s="214"/>
      <c r="AT2796" s="215" t="s">
        <v>159</v>
      </c>
      <c r="AU2796" s="215" t="s">
        <v>87</v>
      </c>
      <c r="AV2796" s="14" t="s">
        <v>87</v>
      </c>
      <c r="AW2796" s="14" t="s">
        <v>37</v>
      </c>
      <c r="AX2796" s="14" t="s">
        <v>77</v>
      </c>
      <c r="AY2796" s="215" t="s">
        <v>144</v>
      </c>
    </row>
    <row r="2797" spans="1:65" s="14" customFormat="1" ht="11.25">
      <c r="B2797" s="205"/>
      <c r="C2797" s="206"/>
      <c r="D2797" s="196" t="s">
        <v>159</v>
      </c>
      <c r="E2797" s="207" t="s">
        <v>19</v>
      </c>
      <c r="F2797" s="208" t="s">
        <v>1466</v>
      </c>
      <c r="G2797" s="206"/>
      <c r="H2797" s="209">
        <v>17.521000000000001</v>
      </c>
      <c r="I2797" s="210"/>
      <c r="J2797" s="206"/>
      <c r="K2797" s="206"/>
      <c r="L2797" s="211"/>
      <c r="M2797" s="212"/>
      <c r="N2797" s="213"/>
      <c r="O2797" s="213"/>
      <c r="P2797" s="213"/>
      <c r="Q2797" s="213"/>
      <c r="R2797" s="213"/>
      <c r="S2797" s="213"/>
      <c r="T2797" s="214"/>
      <c r="AT2797" s="215" t="s">
        <v>159</v>
      </c>
      <c r="AU2797" s="215" t="s">
        <v>87</v>
      </c>
      <c r="AV2797" s="14" t="s">
        <v>87</v>
      </c>
      <c r="AW2797" s="14" t="s">
        <v>37</v>
      </c>
      <c r="AX2797" s="14" t="s">
        <v>77</v>
      </c>
      <c r="AY2797" s="215" t="s">
        <v>144</v>
      </c>
    </row>
    <row r="2798" spans="1:65" s="14" customFormat="1" ht="11.25">
      <c r="B2798" s="205"/>
      <c r="C2798" s="206"/>
      <c r="D2798" s="196" t="s">
        <v>159</v>
      </c>
      <c r="E2798" s="207" t="s">
        <v>19</v>
      </c>
      <c r="F2798" s="208" t="s">
        <v>1467</v>
      </c>
      <c r="G2798" s="206"/>
      <c r="H2798" s="209">
        <v>17.521000000000001</v>
      </c>
      <c r="I2798" s="210"/>
      <c r="J2798" s="206"/>
      <c r="K2798" s="206"/>
      <c r="L2798" s="211"/>
      <c r="M2798" s="212"/>
      <c r="N2798" s="213"/>
      <c r="O2798" s="213"/>
      <c r="P2798" s="213"/>
      <c r="Q2798" s="213"/>
      <c r="R2798" s="213"/>
      <c r="S2798" s="213"/>
      <c r="T2798" s="214"/>
      <c r="AT2798" s="215" t="s">
        <v>159</v>
      </c>
      <c r="AU2798" s="215" t="s">
        <v>87</v>
      </c>
      <c r="AV2798" s="14" t="s">
        <v>87</v>
      </c>
      <c r="AW2798" s="14" t="s">
        <v>37</v>
      </c>
      <c r="AX2798" s="14" t="s">
        <v>77</v>
      </c>
      <c r="AY2798" s="215" t="s">
        <v>144</v>
      </c>
    </row>
    <row r="2799" spans="1:65" s="14" customFormat="1" ht="11.25">
      <c r="B2799" s="205"/>
      <c r="C2799" s="206"/>
      <c r="D2799" s="196" t="s">
        <v>159</v>
      </c>
      <c r="E2799" s="207" t="s">
        <v>19</v>
      </c>
      <c r="F2799" s="208" t="s">
        <v>1468</v>
      </c>
      <c r="G2799" s="206"/>
      <c r="H2799" s="209">
        <v>15.097</v>
      </c>
      <c r="I2799" s="210"/>
      <c r="J2799" s="206"/>
      <c r="K2799" s="206"/>
      <c r="L2799" s="211"/>
      <c r="M2799" s="212"/>
      <c r="N2799" s="213"/>
      <c r="O2799" s="213"/>
      <c r="P2799" s="213"/>
      <c r="Q2799" s="213"/>
      <c r="R2799" s="213"/>
      <c r="S2799" s="213"/>
      <c r="T2799" s="214"/>
      <c r="AT2799" s="215" t="s">
        <v>159</v>
      </c>
      <c r="AU2799" s="215" t="s">
        <v>87</v>
      </c>
      <c r="AV2799" s="14" t="s">
        <v>87</v>
      </c>
      <c r="AW2799" s="14" t="s">
        <v>37</v>
      </c>
      <c r="AX2799" s="14" t="s">
        <v>77</v>
      </c>
      <c r="AY2799" s="215" t="s">
        <v>144</v>
      </c>
    </row>
    <row r="2800" spans="1:65" s="14" customFormat="1" ht="22.5">
      <c r="B2800" s="205"/>
      <c r="C2800" s="206"/>
      <c r="D2800" s="196" t="s">
        <v>159</v>
      </c>
      <c r="E2800" s="207" t="s">
        <v>19</v>
      </c>
      <c r="F2800" s="208" t="s">
        <v>1469</v>
      </c>
      <c r="G2800" s="206"/>
      <c r="H2800" s="209">
        <v>20.158000000000001</v>
      </c>
      <c r="I2800" s="210"/>
      <c r="J2800" s="206"/>
      <c r="K2800" s="206"/>
      <c r="L2800" s="211"/>
      <c r="M2800" s="212"/>
      <c r="N2800" s="213"/>
      <c r="O2800" s="213"/>
      <c r="P2800" s="213"/>
      <c r="Q2800" s="213"/>
      <c r="R2800" s="213"/>
      <c r="S2800" s="213"/>
      <c r="T2800" s="214"/>
      <c r="AT2800" s="215" t="s">
        <v>159</v>
      </c>
      <c r="AU2800" s="215" t="s">
        <v>87</v>
      </c>
      <c r="AV2800" s="14" t="s">
        <v>87</v>
      </c>
      <c r="AW2800" s="14" t="s">
        <v>37</v>
      </c>
      <c r="AX2800" s="14" t="s">
        <v>77</v>
      </c>
      <c r="AY2800" s="215" t="s">
        <v>144</v>
      </c>
    </row>
    <row r="2801" spans="2:51" s="14" customFormat="1" ht="11.25">
      <c r="B2801" s="205"/>
      <c r="C2801" s="206"/>
      <c r="D2801" s="196" t="s">
        <v>159</v>
      </c>
      <c r="E2801" s="207" t="s">
        <v>19</v>
      </c>
      <c r="F2801" s="208" t="s">
        <v>1470</v>
      </c>
      <c r="G2801" s="206"/>
      <c r="H2801" s="209">
        <v>16.681000000000001</v>
      </c>
      <c r="I2801" s="210"/>
      <c r="J2801" s="206"/>
      <c r="K2801" s="206"/>
      <c r="L2801" s="211"/>
      <c r="M2801" s="212"/>
      <c r="N2801" s="213"/>
      <c r="O2801" s="213"/>
      <c r="P2801" s="213"/>
      <c r="Q2801" s="213"/>
      <c r="R2801" s="213"/>
      <c r="S2801" s="213"/>
      <c r="T2801" s="214"/>
      <c r="AT2801" s="215" t="s">
        <v>159</v>
      </c>
      <c r="AU2801" s="215" t="s">
        <v>87</v>
      </c>
      <c r="AV2801" s="14" t="s">
        <v>87</v>
      </c>
      <c r="AW2801" s="14" t="s">
        <v>37</v>
      </c>
      <c r="AX2801" s="14" t="s">
        <v>77</v>
      </c>
      <c r="AY2801" s="215" t="s">
        <v>144</v>
      </c>
    </row>
    <row r="2802" spans="2:51" s="15" customFormat="1" ht="11.25">
      <c r="B2802" s="216"/>
      <c r="C2802" s="217"/>
      <c r="D2802" s="196" t="s">
        <v>159</v>
      </c>
      <c r="E2802" s="218" t="s">
        <v>19</v>
      </c>
      <c r="F2802" s="219" t="s">
        <v>165</v>
      </c>
      <c r="G2802" s="217"/>
      <c r="H2802" s="220">
        <v>174.148</v>
      </c>
      <c r="I2802" s="221"/>
      <c r="J2802" s="217"/>
      <c r="K2802" s="217"/>
      <c r="L2802" s="222"/>
      <c r="M2802" s="223"/>
      <c r="N2802" s="224"/>
      <c r="O2802" s="224"/>
      <c r="P2802" s="224"/>
      <c r="Q2802" s="224"/>
      <c r="R2802" s="224"/>
      <c r="S2802" s="224"/>
      <c r="T2802" s="225"/>
      <c r="AT2802" s="226" t="s">
        <v>159</v>
      </c>
      <c r="AU2802" s="226" t="s">
        <v>87</v>
      </c>
      <c r="AV2802" s="15" t="s">
        <v>155</v>
      </c>
      <c r="AW2802" s="15" t="s">
        <v>37</v>
      </c>
      <c r="AX2802" s="15" t="s">
        <v>77</v>
      </c>
      <c r="AY2802" s="226" t="s">
        <v>144</v>
      </c>
    </row>
    <row r="2803" spans="2:51" s="13" customFormat="1" ht="11.25">
      <c r="B2803" s="194"/>
      <c r="C2803" s="195"/>
      <c r="D2803" s="196" t="s">
        <v>159</v>
      </c>
      <c r="E2803" s="197" t="s">
        <v>19</v>
      </c>
      <c r="F2803" s="198" t="s">
        <v>187</v>
      </c>
      <c r="G2803" s="195"/>
      <c r="H2803" s="197" t="s">
        <v>19</v>
      </c>
      <c r="I2803" s="199"/>
      <c r="J2803" s="195"/>
      <c r="K2803" s="195"/>
      <c r="L2803" s="200"/>
      <c r="M2803" s="201"/>
      <c r="N2803" s="202"/>
      <c r="O2803" s="202"/>
      <c r="P2803" s="202"/>
      <c r="Q2803" s="202"/>
      <c r="R2803" s="202"/>
      <c r="S2803" s="202"/>
      <c r="T2803" s="203"/>
      <c r="AT2803" s="204" t="s">
        <v>159</v>
      </c>
      <c r="AU2803" s="204" t="s">
        <v>87</v>
      </c>
      <c r="AV2803" s="13" t="s">
        <v>85</v>
      </c>
      <c r="AW2803" s="13" t="s">
        <v>37</v>
      </c>
      <c r="AX2803" s="13" t="s">
        <v>77</v>
      </c>
      <c r="AY2803" s="204" t="s">
        <v>144</v>
      </c>
    </row>
    <row r="2804" spans="2:51" s="14" customFormat="1" ht="11.25">
      <c r="B2804" s="205"/>
      <c r="C2804" s="206"/>
      <c r="D2804" s="196" t="s">
        <v>159</v>
      </c>
      <c r="E2804" s="207" t="s">
        <v>19</v>
      </c>
      <c r="F2804" s="208" t="s">
        <v>1471</v>
      </c>
      <c r="G2804" s="206"/>
      <c r="H2804" s="209">
        <v>17.184999999999999</v>
      </c>
      <c r="I2804" s="210"/>
      <c r="J2804" s="206"/>
      <c r="K2804" s="206"/>
      <c r="L2804" s="211"/>
      <c r="M2804" s="212"/>
      <c r="N2804" s="213"/>
      <c r="O2804" s="213"/>
      <c r="P2804" s="213"/>
      <c r="Q2804" s="213"/>
      <c r="R2804" s="213"/>
      <c r="S2804" s="213"/>
      <c r="T2804" s="214"/>
      <c r="AT2804" s="215" t="s">
        <v>159</v>
      </c>
      <c r="AU2804" s="215" t="s">
        <v>87</v>
      </c>
      <c r="AV2804" s="14" t="s">
        <v>87</v>
      </c>
      <c r="AW2804" s="14" t="s">
        <v>37</v>
      </c>
      <c r="AX2804" s="14" t="s">
        <v>77</v>
      </c>
      <c r="AY2804" s="215" t="s">
        <v>144</v>
      </c>
    </row>
    <row r="2805" spans="2:51" s="14" customFormat="1" ht="11.25">
      <c r="B2805" s="205"/>
      <c r="C2805" s="206"/>
      <c r="D2805" s="196" t="s">
        <v>159</v>
      </c>
      <c r="E2805" s="207" t="s">
        <v>19</v>
      </c>
      <c r="F2805" s="208" t="s">
        <v>1472</v>
      </c>
      <c r="G2805" s="206"/>
      <c r="H2805" s="209">
        <v>17.760999999999999</v>
      </c>
      <c r="I2805" s="210"/>
      <c r="J2805" s="206"/>
      <c r="K2805" s="206"/>
      <c r="L2805" s="211"/>
      <c r="M2805" s="212"/>
      <c r="N2805" s="213"/>
      <c r="O2805" s="213"/>
      <c r="P2805" s="213"/>
      <c r="Q2805" s="213"/>
      <c r="R2805" s="213"/>
      <c r="S2805" s="213"/>
      <c r="T2805" s="214"/>
      <c r="AT2805" s="215" t="s">
        <v>159</v>
      </c>
      <c r="AU2805" s="215" t="s">
        <v>87</v>
      </c>
      <c r="AV2805" s="14" t="s">
        <v>87</v>
      </c>
      <c r="AW2805" s="14" t="s">
        <v>37</v>
      </c>
      <c r="AX2805" s="14" t="s">
        <v>77</v>
      </c>
      <c r="AY2805" s="215" t="s">
        <v>144</v>
      </c>
    </row>
    <row r="2806" spans="2:51" s="14" customFormat="1" ht="11.25">
      <c r="B2806" s="205"/>
      <c r="C2806" s="206"/>
      <c r="D2806" s="196" t="s">
        <v>159</v>
      </c>
      <c r="E2806" s="207" t="s">
        <v>19</v>
      </c>
      <c r="F2806" s="208" t="s">
        <v>1473</v>
      </c>
      <c r="G2806" s="206"/>
      <c r="H2806" s="209">
        <v>16.056999999999999</v>
      </c>
      <c r="I2806" s="210"/>
      <c r="J2806" s="206"/>
      <c r="K2806" s="206"/>
      <c r="L2806" s="211"/>
      <c r="M2806" s="212"/>
      <c r="N2806" s="213"/>
      <c r="O2806" s="213"/>
      <c r="P2806" s="213"/>
      <c r="Q2806" s="213"/>
      <c r="R2806" s="213"/>
      <c r="S2806" s="213"/>
      <c r="T2806" s="214"/>
      <c r="AT2806" s="215" t="s">
        <v>159</v>
      </c>
      <c r="AU2806" s="215" t="s">
        <v>87</v>
      </c>
      <c r="AV2806" s="14" t="s">
        <v>87</v>
      </c>
      <c r="AW2806" s="14" t="s">
        <v>37</v>
      </c>
      <c r="AX2806" s="14" t="s">
        <v>77</v>
      </c>
      <c r="AY2806" s="215" t="s">
        <v>144</v>
      </c>
    </row>
    <row r="2807" spans="2:51" s="14" customFormat="1" ht="11.25">
      <c r="B2807" s="205"/>
      <c r="C2807" s="206"/>
      <c r="D2807" s="196" t="s">
        <v>159</v>
      </c>
      <c r="E2807" s="207" t="s">
        <v>19</v>
      </c>
      <c r="F2807" s="208" t="s">
        <v>1474</v>
      </c>
      <c r="G2807" s="206"/>
      <c r="H2807" s="209">
        <v>18.646000000000001</v>
      </c>
      <c r="I2807" s="210"/>
      <c r="J2807" s="206"/>
      <c r="K2807" s="206"/>
      <c r="L2807" s="211"/>
      <c r="M2807" s="212"/>
      <c r="N2807" s="213"/>
      <c r="O2807" s="213"/>
      <c r="P2807" s="213"/>
      <c r="Q2807" s="213"/>
      <c r="R2807" s="213"/>
      <c r="S2807" s="213"/>
      <c r="T2807" s="214"/>
      <c r="AT2807" s="215" t="s">
        <v>159</v>
      </c>
      <c r="AU2807" s="215" t="s">
        <v>87</v>
      </c>
      <c r="AV2807" s="14" t="s">
        <v>87</v>
      </c>
      <c r="AW2807" s="14" t="s">
        <v>37</v>
      </c>
      <c r="AX2807" s="14" t="s">
        <v>77</v>
      </c>
      <c r="AY2807" s="215" t="s">
        <v>144</v>
      </c>
    </row>
    <row r="2808" spans="2:51" s="14" customFormat="1" ht="11.25">
      <c r="B2808" s="205"/>
      <c r="C2808" s="206"/>
      <c r="D2808" s="196" t="s">
        <v>159</v>
      </c>
      <c r="E2808" s="207" t="s">
        <v>19</v>
      </c>
      <c r="F2808" s="208" t="s">
        <v>1475</v>
      </c>
      <c r="G2808" s="206"/>
      <c r="H2808" s="209">
        <v>17.521000000000001</v>
      </c>
      <c r="I2808" s="210"/>
      <c r="J2808" s="206"/>
      <c r="K2808" s="206"/>
      <c r="L2808" s="211"/>
      <c r="M2808" s="212"/>
      <c r="N2808" s="213"/>
      <c r="O2808" s="213"/>
      <c r="P2808" s="213"/>
      <c r="Q2808" s="213"/>
      <c r="R2808" s="213"/>
      <c r="S2808" s="213"/>
      <c r="T2808" s="214"/>
      <c r="AT2808" s="215" t="s">
        <v>159</v>
      </c>
      <c r="AU2808" s="215" t="s">
        <v>87</v>
      </c>
      <c r="AV2808" s="14" t="s">
        <v>87</v>
      </c>
      <c r="AW2808" s="14" t="s">
        <v>37</v>
      </c>
      <c r="AX2808" s="14" t="s">
        <v>77</v>
      </c>
      <c r="AY2808" s="215" t="s">
        <v>144</v>
      </c>
    </row>
    <row r="2809" spans="2:51" s="14" customFormat="1" ht="11.25">
      <c r="B2809" s="205"/>
      <c r="C2809" s="206"/>
      <c r="D2809" s="196" t="s">
        <v>159</v>
      </c>
      <c r="E2809" s="207" t="s">
        <v>19</v>
      </c>
      <c r="F2809" s="208" t="s">
        <v>1476</v>
      </c>
      <c r="G2809" s="206"/>
      <c r="H2809" s="209">
        <v>17.521000000000001</v>
      </c>
      <c r="I2809" s="210"/>
      <c r="J2809" s="206"/>
      <c r="K2809" s="206"/>
      <c r="L2809" s="211"/>
      <c r="M2809" s="212"/>
      <c r="N2809" s="213"/>
      <c r="O2809" s="213"/>
      <c r="P2809" s="213"/>
      <c r="Q2809" s="213"/>
      <c r="R2809" s="213"/>
      <c r="S2809" s="213"/>
      <c r="T2809" s="214"/>
      <c r="AT2809" s="215" t="s">
        <v>159</v>
      </c>
      <c r="AU2809" s="215" t="s">
        <v>87</v>
      </c>
      <c r="AV2809" s="14" t="s">
        <v>87</v>
      </c>
      <c r="AW2809" s="14" t="s">
        <v>37</v>
      </c>
      <c r="AX2809" s="14" t="s">
        <v>77</v>
      </c>
      <c r="AY2809" s="215" t="s">
        <v>144</v>
      </c>
    </row>
    <row r="2810" spans="2:51" s="14" customFormat="1" ht="11.25">
      <c r="B2810" s="205"/>
      <c r="C2810" s="206"/>
      <c r="D2810" s="196" t="s">
        <v>159</v>
      </c>
      <c r="E2810" s="207" t="s">
        <v>19</v>
      </c>
      <c r="F2810" s="208" t="s">
        <v>1477</v>
      </c>
      <c r="G2810" s="206"/>
      <c r="H2810" s="209">
        <v>17.521000000000001</v>
      </c>
      <c r="I2810" s="210"/>
      <c r="J2810" s="206"/>
      <c r="K2810" s="206"/>
      <c r="L2810" s="211"/>
      <c r="M2810" s="212"/>
      <c r="N2810" s="213"/>
      <c r="O2810" s="213"/>
      <c r="P2810" s="213"/>
      <c r="Q2810" s="213"/>
      <c r="R2810" s="213"/>
      <c r="S2810" s="213"/>
      <c r="T2810" s="214"/>
      <c r="AT2810" s="215" t="s">
        <v>159</v>
      </c>
      <c r="AU2810" s="215" t="s">
        <v>87</v>
      </c>
      <c r="AV2810" s="14" t="s">
        <v>87</v>
      </c>
      <c r="AW2810" s="14" t="s">
        <v>37</v>
      </c>
      <c r="AX2810" s="14" t="s">
        <v>77</v>
      </c>
      <c r="AY2810" s="215" t="s">
        <v>144</v>
      </c>
    </row>
    <row r="2811" spans="2:51" s="14" customFormat="1" ht="11.25">
      <c r="B2811" s="205"/>
      <c r="C2811" s="206"/>
      <c r="D2811" s="196" t="s">
        <v>159</v>
      </c>
      <c r="E2811" s="207" t="s">
        <v>19</v>
      </c>
      <c r="F2811" s="208" t="s">
        <v>1478</v>
      </c>
      <c r="G2811" s="206"/>
      <c r="H2811" s="209">
        <v>15.097</v>
      </c>
      <c r="I2811" s="210"/>
      <c r="J2811" s="206"/>
      <c r="K2811" s="206"/>
      <c r="L2811" s="211"/>
      <c r="M2811" s="212"/>
      <c r="N2811" s="213"/>
      <c r="O2811" s="213"/>
      <c r="P2811" s="213"/>
      <c r="Q2811" s="213"/>
      <c r="R2811" s="213"/>
      <c r="S2811" s="213"/>
      <c r="T2811" s="214"/>
      <c r="AT2811" s="215" t="s">
        <v>159</v>
      </c>
      <c r="AU2811" s="215" t="s">
        <v>87</v>
      </c>
      <c r="AV2811" s="14" t="s">
        <v>87</v>
      </c>
      <c r="AW2811" s="14" t="s">
        <v>37</v>
      </c>
      <c r="AX2811" s="14" t="s">
        <v>77</v>
      </c>
      <c r="AY2811" s="215" t="s">
        <v>144</v>
      </c>
    </row>
    <row r="2812" spans="2:51" s="14" customFormat="1" ht="22.5">
      <c r="B2812" s="205"/>
      <c r="C2812" s="206"/>
      <c r="D2812" s="196" t="s">
        <v>159</v>
      </c>
      <c r="E2812" s="207" t="s">
        <v>19</v>
      </c>
      <c r="F2812" s="208" t="s">
        <v>1479</v>
      </c>
      <c r="G2812" s="206"/>
      <c r="H2812" s="209">
        <v>20.158000000000001</v>
      </c>
      <c r="I2812" s="210"/>
      <c r="J2812" s="206"/>
      <c r="K2812" s="206"/>
      <c r="L2812" s="211"/>
      <c r="M2812" s="212"/>
      <c r="N2812" s="213"/>
      <c r="O2812" s="213"/>
      <c r="P2812" s="213"/>
      <c r="Q2812" s="213"/>
      <c r="R2812" s="213"/>
      <c r="S2812" s="213"/>
      <c r="T2812" s="214"/>
      <c r="AT2812" s="215" t="s">
        <v>159</v>
      </c>
      <c r="AU2812" s="215" t="s">
        <v>87</v>
      </c>
      <c r="AV2812" s="14" t="s">
        <v>87</v>
      </c>
      <c r="AW2812" s="14" t="s">
        <v>37</v>
      </c>
      <c r="AX2812" s="14" t="s">
        <v>77</v>
      </c>
      <c r="AY2812" s="215" t="s">
        <v>144</v>
      </c>
    </row>
    <row r="2813" spans="2:51" s="14" customFormat="1" ht="11.25">
      <c r="B2813" s="205"/>
      <c r="C2813" s="206"/>
      <c r="D2813" s="196" t="s">
        <v>159</v>
      </c>
      <c r="E2813" s="207" t="s">
        <v>19</v>
      </c>
      <c r="F2813" s="208" t="s">
        <v>1480</v>
      </c>
      <c r="G2813" s="206"/>
      <c r="H2813" s="209">
        <v>16.681000000000001</v>
      </c>
      <c r="I2813" s="210"/>
      <c r="J2813" s="206"/>
      <c r="K2813" s="206"/>
      <c r="L2813" s="211"/>
      <c r="M2813" s="212"/>
      <c r="N2813" s="213"/>
      <c r="O2813" s="213"/>
      <c r="P2813" s="213"/>
      <c r="Q2813" s="213"/>
      <c r="R2813" s="213"/>
      <c r="S2813" s="213"/>
      <c r="T2813" s="214"/>
      <c r="AT2813" s="215" t="s">
        <v>159</v>
      </c>
      <c r="AU2813" s="215" t="s">
        <v>87</v>
      </c>
      <c r="AV2813" s="14" t="s">
        <v>87</v>
      </c>
      <c r="AW2813" s="14" t="s">
        <v>37</v>
      </c>
      <c r="AX2813" s="14" t="s">
        <v>77</v>
      </c>
      <c r="AY2813" s="215" t="s">
        <v>144</v>
      </c>
    </row>
    <row r="2814" spans="2:51" s="15" customFormat="1" ht="11.25">
      <c r="B2814" s="216"/>
      <c r="C2814" s="217"/>
      <c r="D2814" s="196" t="s">
        <v>159</v>
      </c>
      <c r="E2814" s="218" t="s">
        <v>19</v>
      </c>
      <c r="F2814" s="219" t="s">
        <v>165</v>
      </c>
      <c r="G2814" s="217"/>
      <c r="H2814" s="220">
        <v>174.148</v>
      </c>
      <c r="I2814" s="221"/>
      <c r="J2814" s="217"/>
      <c r="K2814" s="217"/>
      <c r="L2814" s="222"/>
      <c r="M2814" s="223"/>
      <c r="N2814" s="224"/>
      <c r="O2814" s="224"/>
      <c r="P2814" s="224"/>
      <c r="Q2814" s="224"/>
      <c r="R2814" s="224"/>
      <c r="S2814" s="224"/>
      <c r="T2814" s="225"/>
      <c r="AT2814" s="226" t="s">
        <v>159</v>
      </c>
      <c r="AU2814" s="226" t="s">
        <v>87</v>
      </c>
      <c r="AV2814" s="15" t="s">
        <v>155</v>
      </c>
      <c r="AW2814" s="15" t="s">
        <v>37</v>
      </c>
      <c r="AX2814" s="15" t="s">
        <v>77</v>
      </c>
      <c r="AY2814" s="226" t="s">
        <v>144</v>
      </c>
    </row>
    <row r="2815" spans="2:51" s="13" customFormat="1" ht="11.25">
      <c r="B2815" s="194"/>
      <c r="C2815" s="195"/>
      <c r="D2815" s="196" t="s">
        <v>159</v>
      </c>
      <c r="E2815" s="197" t="s">
        <v>19</v>
      </c>
      <c r="F2815" s="198" t="s">
        <v>208</v>
      </c>
      <c r="G2815" s="195"/>
      <c r="H2815" s="197" t="s">
        <v>19</v>
      </c>
      <c r="I2815" s="199"/>
      <c r="J2815" s="195"/>
      <c r="K2815" s="195"/>
      <c r="L2815" s="200"/>
      <c r="M2815" s="201"/>
      <c r="N2815" s="202"/>
      <c r="O2815" s="202"/>
      <c r="P2815" s="202"/>
      <c r="Q2815" s="202"/>
      <c r="R2815" s="202"/>
      <c r="S2815" s="202"/>
      <c r="T2815" s="203"/>
      <c r="AT2815" s="204" t="s">
        <v>159</v>
      </c>
      <c r="AU2815" s="204" t="s">
        <v>87</v>
      </c>
      <c r="AV2815" s="13" t="s">
        <v>85</v>
      </c>
      <c r="AW2815" s="13" t="s">
        <v>37</v>
      </c>
      <c r="AX2815" s="13" t="s">
        <v>77</v>
      </c>
      <c r="AY2815" s="204" t="s">
        <v>144</v>
      </c>
    </row>
    <row r="2816" spans="2:51" s="14" customFormat="1" ht="11.25">
      <c r="B2816" s="205"/>
      <c r="C2816" s="206"/>
      <c r="D2816" s="196" t="s">
        <v>159</v>
      </c>
      <c r="E2816" s="207" t="s">
        <v>19</v>
      </c>
      <c r="F2816" s="208" t="s">
        <v>1481</v>
      </c>
      <c r="G2816" s="206"/>
      <c r="H2816" s="209">
        <v>17.184999999999999</v>
      </c>
      <c r="I2816" s="210"/>
      <c r="J2816" s="206"/>
      <c r="K2816" s="206"/>
      <c r="L2816" s="211"/>
      <c r="M2816" s="212"/>
      <c r="N2816" s="213"/>
      <c r="O2816" s="213"/>
      <c r="P2816" s="213"/>
      <c r="Q2816" s="213"/>
      <c r="R2816" s="213"/>
      <c r="S2816" s="213"/>
      <c r="T2816" s="214"/>
      <c r="AT2816" s="215" t="s">
        <v>159</v>
      </c>
      <c r="AU2816" s="215" t="s">
        <v>87</v>
      </c>
      <c r="AV2816" s="14" t="s">
        <v>87</v>
      </c>
      <c r="AW2816" s="14" t="s">
        <v>37</v>
      </c>
      <c r="AX2816" s="14" t="s">
        <v>77</v>
      </c>
      <c r="AY2816" s="215" t="s">
        <v>144</v>
      </c>
    </row>
    <row r="2817" spans="2:51" s="14" customFormat="1" ht="11.25">
      <c r="B2817" s="205"/>
      <c r="C2817" s="206"/>
      <c r="D2817" s="196" t="s">
        <v>159</v>
      </c>
      <c r="E2817" s="207" t="s">
        <v>19</v>
      </c>
      <c r="F2817" s="208" t="s">
        <v>1482</v>
      </c>
      <c r="G2817" s="206"/>
      <c r="H2817" s="209">
        <v>17.760999999999999</v>
      </c>
      <c r="I2817" s="210"/>
      <c r="J2817" s="206"/>
      <c r="K2817" s="206"/>
      <c r="L2817" s="211"/>
      <c r="M2817" s="212"/>
      <c r="N2817" s="213"/>
      <c r="O2817" s="213"/>
      <c r="P2817" s="213"/>
      <c r="Q2817" s="213"/>
      <c r="R2817" s="213"/>
      <c r="S2817" s="213"/>
      <c r="T2817" s="214"/>
      <c r="AT2817" s="215" t="s">
        <v>159</v>
      </c>
      <c r="AU2817" s="215" t="s">
        <v>87</v>
      </c>
      <c r="AV2817" s="14" t="s">
        <v>87</v>
      </c>
      <c r="AW2817" s="14" t="s">
        <v>37</v>
      </c>
      <c r="AX2817" s="14" t="s">
        <v>77</v>
      </c>
      <c r="AY2817" s="215" t="s">
        <v>144</v>
      </c>
    </row>
    <row r="2818" spans="2:51" s="14" customFormat="1" ht="11.25">
      <c r="B2818" s="205"/>
      <c r="C2818" s="206"/>
      <c r="D2818" s="196" t="s">
        <v>159</v>
      </c>
      <c r="E2818" s="207" t="s">
        <v>19</v>
      </c>
      <c r="F2818" s="208" t="s">
        <v>1483</v>
      </c>
      <c r="G2818" s="206"/>
      <c r="H2818" s="209">
        <v>16.056999999999999</v>
      </c>
      <c r="I2818" s="210"/>
      <c r="J2818" s="206"/>
      <c r="K2818" s="206"/>
      <c r="L2818" s="211"/>
      <c r="M2818" s="212"/>
      <c r="N2818" s="213"/>
      <c r="O2818" s="213"/>
      <c r="P2818" s="213"/>
      <c r="Q2818" s="213"/>
      <c r="R2818" s="213"/>
      <c r="S2818" s="213"/>
      <c r="T2818" s="214"/>
      <c r="AT2818" s="215" t="s">
        <v>159</v>
      </c>
      <c r="AU2818" s="215" t="s">
        <v>87</v>
      </c>
      <c r="AV2818" s="14" t="s">
        <v>87</v>
      </c>
      <c r="AW2818" s="14" t="s">
        <v>37</v>
      </c>
      <c r="AX2818" s="14" t="s">
        <v>77</v>
      </c>
      <c r="AY2818" s="215" t="s">
        <v>144</v>
      </c>
    </row>
    <row r="2819" spans="2:51" s="14" customFormat="1" ht="11.25">
      <c r="B2819" s="205"/>
      <c r="C2819" s="206"/>
      <c r="D2819" s="196" t="s">
        <v>159</v>
      </c>
      <c r="E2819" s="207" t="s">
        <v>19</v>
      </c>
      <c r="F2819" s="208" t="s">
        <v>1484</v>
      </c>
      <c r="G2819" s="206"/>
      <c r="H2819" s="209">
        <v>18.646000000000001</v>
      </c>
      <c r="I2819" s="210"/>
      <c r="J2819" s="206"/>
      <c r="K2819" s="206"/>
      <c r="L2819" s="211"/>
      <c r="M2819" s="212"/>
      <c r="N2819" s="213"/>
      <c r="O2819" s="213"/>
      <c r="P2819" s="213"/>
      <c r="Q2819" s="213"/>
      <c r="R2819" s="213"/>
      <c r="S2819" s="213"/>
      <c r="T2819" s="214"/>
      <c r="AT2819" s="215" t="s">
        <v>159</v>
      </c>
      <c r="AU2819" s="215" t="s">
        <v>87</v>
      </c>
      <c r="AV2819" s="14" t="s">
        <v>87</v>
      </c>
      <c r="AW2819" s="14" t="s">
        <v>37</v>
      </c>
      <c r="AX2819" s="14" t="s">
        <v>77</v>
      </c>
      <c r="AY2819" s="215" t="s">
        <v>144</v>
      </c>
    </row>
    <row r="2820" spans="2:51" s="14" customFormat="1" ht="11.25">
      <c r="B2820" s="205"/>
      <c r="C2820" s="206"/>
      <c r="D2820" s="196" t="s">
        <v>159</v>
      </c>
      <c r="E2820" s="207" t="s">
        <v>19</v>
      </c>
      <c r="F2820" s="208" t="s">
        <v>1485</v>
      </c>
      <c r="G2820" s="206"/>
      <c r="H2820" s="209">
        <v>17.521000000000001</v>
      </c>
      <c r="I2820" s="210"/>
      <c r="J2820" s="206"/>
      <c r="K2820" s="206"/>
      <c r="L2820" s="211"/>
      <c r="M2820" s="212"/>
      <c r="N2820" s="213"/>
      <c r="O2820" s="213"/>
      <c r="P2820" s="213"/>
      <c r="Q2820" s="213"/>
      <c r="R2820" s="213"/>
      <c r="S2820" s="213"/>
      <c r="T2820" s="214"/>
      <c r="AT2820" s="215" t="s">
        <v>159</v>
      </c>
      <c r="AU2820" s="215" t="s">
        <v>87</v>
      </c>
      <c r="AV2820" s="14" t="s">
        <v>87</v>
      </c>
      <c r="AW2820" s="14" t="s">
        <v>37</v>
      </c>
      <c r="AX2820" s="14" t="s">
        <v>77</v>
      </c>
      <c r="AY2820" s="215" t="s">
        <v>144</v>
      </c>
    </row>
    <row r="2821" spans="2:51" s="14" customFormat="1" ht="11.25">
      <c r="B2821" s="205"/>
      <c r="C2821" s="206"/>
      <c r="D2821" s="196" t="s">
        <v>159</v>
      </c>
      <c r="E2821" s="207" t="s">
        <v>19</v>
      </c>
      <c r="F2821" s="208" t="s">
        <v>1486</v>
      </c>
      <c r="G2821" s="206"/>
      <c r="H2821" s="209">
        <v>17.521000000000001</v>
      </c>
      <c r="I2821" s="210"/>
      <c r="J2821" s="206"/>
      <c r="K2821" s="206"/>
      <c r="L2821" s="211"/>
      <c r="M2821" s="212"/>
      <c r="N2821" s="213"/>
      <c r="O2821" s="213"/>
      <c r="P2821" s="213"/>
      <c r="Q2821" s="213"/>
      <c r="R2821" s="213"/>
      <c r="S2821" s="213"/>
      <c r="T2821" s="214"/>
      <c r="AT2821" s="215" t="s">
        <v>159</v>
      </c>
      <c r="AU2821" s="215" t="s">
        <v>87</v>
      </c>
      <c r="AV2821" s="14" t="s">
        <v>87</v>
      </c>
      <c r="AW2821" s="14" t="s">
        <v>37</v>
      </c>
      <c r="AX2821" s="14" t="s">
        <v>77</v>
      </c>
      <c r="AY2821" s="215" t="s">
        <v>144</v>
      </c>
    </row>
    <row r="2822" spans="2:51" s="14" customFormat="1" ht="11.25">
      <c r="B2822" s="205"/>
      <c r="C2822" s="206"/>
      <c r="D2822" s="196" t="s">
        <v>159</v>
      </c>
      <c r="E2822" s="207" t="s">
        <v>19</v>
      </c>
      <c r="F2822" s="208" t="s">
        <v>1487</v>
      </c>
      <c r="G2822" s="206"/>
      <c r="H2822" s="209">
        <v>17.521000000000001</v>
      </c>
      <c r="I2822" s="210"/>
      <c r="J2822" s="206"/>
      <c r="K2822" s="206"/>
      <c r="L2822" s="211"/>
      <c r="M2822" s="212"/>
      <c r="N2822" s="213"/>
      <c r="O2822" s="213"/>
      <c r="P2822" s="213"/>
      <c r="Q2822" s="213"/>
      <c r="R2822" s="213"/>
      <c r="S2822" s="213"/>
      <c r="T2822" s="214"/>
      <c r="AT2822" s="215" t="s">
        <v>159</v>
      </c>
      <c r="AU2822" s="215" t="s">
        <v>87</v>
      </c>
      <c r="AV2822" s="14" t="s">
        <v>87</v>
      </c>
      <c r="AW2822" s="14" t="s">
        <v>37</v>
      </c>
      <c r="AX2822" s="14" t="s">
        <v>77</v>
      </c>
      <c r="AY2822" s="215" t="s">
        <v>144</v>
      </c>
    </row>
    <row r="2823" spans="2:51" s="14" customFormat="1" ht="11.25">
      <c r="B2823" s="205"/>
      <c r="C2823" s="206"/>
      <c r="D2823" s="196" t="s">
        <v>159</v>
      </c>
      <c r="E2823" s="207" t="s">
        <v>19</v>
      </c>
      <c r="F2823" s="208" t="s">
        <v>1488</v>
      </c>
      <c r="G2823" s="206"/>
      <c r="H2823" s="209">
        <v>15.097</v>
      </c>
      <c r="I2823" s="210"/>
      <c r="J2823" s="206"/>
      <c r="K2823" s="206"/>
      <c r="L2823" s="211"/>
      <c r="M2823" s="212"/>
      <c r="N2823" s="213"/>
      <c r="O2823" s="213"/>
      <c r="P2823" s="213"/>
      <c r="Q2823" s="213"/>
      <c r="R2823" s="213"/>
      <c r="S2823" s="213"/>
      <c r="T2823" s="214"/>
      <c r="AT2823" s="215" t="s">
        <v>159</v>
      </c>
      <c r="AU2823" s="215" t="s">
        <v>87</v>
      </c>
      <c r="AV2823" s="14" t="s">
        <v>87</v>
      </c>
      <c r="AW2823" s="14" t="s">
        <v>37</v>
      </c>
      <c r="AX2823" s="14" t="s">
        <v>77</v>
      </c>
      <c r="AY2823" s="215" t="s">
        <v>144</v>
      </c>
    </row>
    <row r="2824" spans="2:51" s="14" customFormat="1" ht="22.5">
      <c r="B2824" s="205"/>
      <c r="C2824" s="206"/>
      <c r="D2824" s="196" t="s">
        <v>159</v>
      </c>
      <c r="E2824" s="207" t="s">
        <v>19</v>
      </c>
      <c r="F2824" s="208" t="s">
        <v>1489</v>
      </c>
      <c r="G2824" s="206"/>
      <c r="H2824" s="209">
        <v>20.158000000000001</v>
      </c>
      <c r="I2824" s="210"/>
      <c r="J2824" s="206"/>
      <c r="K2824" s="206"/>
      <c r="L2824" s="211"/>
      <c r="M2824" s="212"/>
      <c r="N2824" s="213"/>
      <c r="O2824" s="213"/>
      <c r="P2824" s="213"/>
      <c r="Q2824" s="213"/>
      <c r="R2824" s="213"/>
      <c r="S2824" s="213"/>
      <c r="T2824" s="214"/>
      <c r="AT2824" s="215" t="s">
        <v>159</v>
      </c>
      <c r="AU2824" s="215" t="s">
        <v>87</v>
      </c>
      <c r="AV2824" s="14" t="s">
        <v>87</v>
      </c>
      <c r="AW2824" s="14" t="s">
        <v>37</v>
      </c>
      <c r="AX2824" s="14" t="s">
        <v>77</v>
      </c>
      <c r="AY2824" s="215" t="s">
        <v>144</v>
      </c>
    </row>
    <row r="2825" spans="2:51" s="14" customFormat="1" ht="11.25">
      <c r="B2825" s="205"/>
      <c r="C2825" s="206"/>
      <c r="D2825" s="196" t="s">
        <v>159</v>
      </c>
      <c r="E2825" s="207" t="s">
        <v>19</v>
      </c>
      <c r="F2825" s="208" t="s">
        <v>1490</v>
      </c>
      <c r="G2825" s="206"/>
      <c r="H2825" s="209">
        <v>16.681000000000001</v>
      </c>
      <c r="I2825" s="210"/>
      <c r="J2825" s="206"/>
      <c r="K2825" s="206"/>
      <c r="L2825" s="211"/>
      <c r="M2825" s="212"/>
      <c r="N2825" s="213"/>
      <c r="O2825" s="213"/>
      <c r="P2825" s="213"/>
      <c r="Q2825" s="213"/>
      <c r="R2825" s="213"/>
      <c r="S2825" s="213"/>
      <c r="T2825" s="214"/>
      <c r="AT2825" s="215" t="s">
        <v>159</v>
      </c>
      <c r="AU2825" s="215" t="s">
        <v>87</v>
      </c>
      <c r="AV2825" s="14" t="s">
        <v>87</v>
      </c>
      <c r="AW2825" s="14" t="s">
        <v>37</v>
      </c>
      <c r="AX2825" s="14" t="s">
        <v>77</v>
      </c>
      <c r="AY2825" s="215" t="s">
        <v>144</v>
      </c>
    </row>
    <row r="2826" spans="2:51" s="15" customFormat="1" ht="11.25">
      <c r="B2826" s="216"/>
      <c r="C2826" s="217"/>
      <c r="D2826" s="196" t="s">
        <v>159</v>
      </c>
      <c r="E2826" s="218" t="s">
        <v>19</v>
      </c>
      <c r="F2826" s="219" t="s">
        <v>165</v>
      </c>
      <c r="G2826" s="217"/>
      <c r="H2826" s="220">
        <v>174.148</v>
      </c>
      <c r="I2826" s="221"/>
      <c r="J2826" s="217"/>
      <c r="K2826" s="217"/>
      <c r="L2826" s="222"/>
      <c r="M2826" s="223"/>
      <c r="N2826" s="224"/>
      <c r="O2826" s="224"/>
      <c r="P2826" s="224"/>
      <c r="Q2826" s="224"/>
      <c r="R2826" s="224"/>
      <c r="S2826" s="224"/>
      <c r="T2826" s="225"/>
      <c r="AT2826" s="226" t="s">
        <v>159</v>
      </c>
      <c r="AU2826" s="226" t="s">
        <v>87</v>
      </c>
      <c r="AV2826" s="15" t="s">
        <v>155</v>
      </c>
      <c r="AW2826" s="15" t="s">
        <v>37</v>
      </c>
      <c r="AX2826" s="15" t="s">
        <v>77</v>
      </c>
      <c r="AY2826" s="226" t="s">
        <v>144</v>
      </c>
    </row>
    <row r="2827" spans="2:51" s="13" customFormat="1" ht="11.25">
      <c r="B2827" s="194"/>
      <c r="C2827" s="195"/>
      <c r="D2827" s="196" t="s">
        <v>159</v>
      </c>
      <c r="E2827" s="197" t="s">
        <v>19</v>
      </c>
      <c r="F2827" s="198" t="s">
        <v>229</v>
      </c>
      <c r="G2827" s="195"/>
      <c r="H2827" s="197" t="s">
        <v>19</v>
      </c>
      <c r="I2827" s="199"/>
      <c r="J2827" s="195"/>
      <c r="K2827" s="195"/>
      <c r="L2827" s="200"/>
      <c r="M2827" s="201"/>
      <c r="N2827" s="202"/>
      <c r="O2827" s="202"/>
      <c r="P2827" s="202"/>
      <c r="Q2827" s="202"/>
      <c r="R2827" s="202"/>
      <c r="S2827" s="202"/>
      <c r="T2827" s="203"/>
      <c r="AT2827" s="204" t="s">
        <v>159</v>
      </c>
      <c r="AU2827" s="204" t="s">
        <v>87</v>
      </c>
      <c r="AV2827" s="13" t="s">
        <v>85</v>
      </c>
      <c r="AW2827" s="13" t="s">
        <v>37</v>
      </c>
      <c r="AX2827" s="13" t="s">
        <v>77</v>
      </c>
      <c r="AY2827" s="204" t="s">
        <v>144</v>
      </c>
    </row>
    <row r="2828" spans="2:51" s="14" customFormat="1" ht="11.25">
      <c r="B2828" s="205"/>
      <c r="C2828" s="206"/>
      <c r="D2828" s="196" t="s">
        <v>159</v>
      </c>
      <c r="E2828" s="207" t="s">
        <v>19</v>
      </c>
      <c r="F2828" s="208" t="s">
        <v>1491</v>
      </c>
      <c r="G2828" s="206"/>
      <c r="H2828" s="209">
        <v>16.632999999999999</v>
      </c>
      <c r="I2828" s="210"/>
      <c r="J2828" s="206"/>
      <c r="K2828" s="206"/>
      <c r="L2828" s="211"/>
      <c r="M2828" s="212"/>
      <c r="N2828" s="213"/>
      <c r="O2828" s="213"/>
      <c r="P2828" s="213"/>
      <c r="Q2828" s="213"/>
      <c r="R2828" s="213"/>
      <c r="S2828" s="213"/>
      <c r="T2828" s="214"/>
      <c r="AT2828" s="215" t="s">
        <v>159</v>
      </c>
      <c r="AU2828" s="215" t="s">
        <v>87</v>
      </c>
      <c r="AV2828" s="14" t="s">
        <v>87</v>
      </c>
      <c r="AW2828" s="14" t="s">
        <v>37</v>
      </c>
      <c r="AX2828" s="14" t="s">
        <v>77</v>
      </c>
      <c r="AY2828" s="215" t="s">
        <v>144</v>
      </c>
    </row>
    <row r="2829" spans="2:51" s="14" customFormat="1" ht="11.25">
      <c r="B2829" s="205"/>
      <c r="C2829" s="206"/>
      <c r="D2829" s="196" t="s">
        <v>159</v>
      </c>
      <c r="E2829" s="207" t="s">
        <v>19</v>
      </c>
      <c r="F2829" s="208" t="s">
        <v>1492</v>
      </c>
      <c r="G2829" s="206"/>
      <c r="H2829" s="209">
        <v>17.184999999999999</v>
      </c>
      <c r="I2829" s="210"/>
      <c r="J2829" s="206"/>
      <c r="K2829" s="206"/>
      <c r="L2829" s="211"/>
      <c r="M2829" s="212"/>
      <c r="N2829" s="213"/>
      <c r="O2829" s="213"/>
      <c r="P2829" s="213"/>
      <c r="Q2829" s="213"/>
      <c r="R2829" s="213"/>
      <c r="S2829" s="213"/>
      <c r="T2829" s="214"/>
      <c r="AT2829" s="215" t="s">
        <v>159</v>
      </c>
      <c r="AU2829" s="215" t="s">
        <v>87</v>
      </c>
      <c r="AV2829" s="14" t="s">
        <v>87</v>
      </c>
      <c r="AW2829" s="14" t="s">
        <v>37</v>
      </c>
      <c r="AX2829" s="14" t="s">
        <v>77</v>
      </c>
      <c r="AY2829" s="215" t="s">
        <v>144</v>
      </c>
    </row>
    <row r="2830" spans="2:51" s="14" customFormat="1" ht="11.25">
      <c r="B2830" s="205"/>
      <c r="C2830" s="206"/>
      <c r="D2830" s="196" t="s">
        <v>159</v>
      </c>
      <c r="E2830" s="207" t="s">
        <v>19</v>
      </c>
      <c r="F2830" s="208" t="s">
        <v>1493</v>
      </c>
      <c r="G2830" s="206"/>
      <c r="H2830" s="209">
        <v>17.760999999999999</v>
      </c>
      <c r="I2830" s="210"/>
      <c r="J2830" s="206"/>
      <c r="K2830" s="206"/>
      <c r="L2830" s="211"/>
      <c r="M2830" s="212"/>
      <c r="N2830" s="213"/>
      <c r="O2830" s="213"/>
      <c r="P2830" s="213"/>
      <c r="Q2830" s="213"/>
      <c r="R2830" s="213"/>
      <c r="S2830" s="213"/>
      <c r="T2830" s="214"/>
      <c r="AT2830" s="215" t="s">
        <v>159</v>
      </c>
      <c r="AU2830" s="215" t="s">
        <v>87</v>
      </c>
      <c r="AV2830" s="14" t="s">
        <v>87</v>
      </c>
      <c r="AW2830" s="14" t="s">
        <v>37</v>
      </c>
      <c r="AX2830" s="14" t="s">
        <v>77</v>
      </c>
      <c r="AY2830" s="215" t="s">
        <v>144</v>
      </c>
    </row>
    <row r="2831" spans="2:51" s="14" customFormat="1" ht="11.25">
      <c r="B2831" s="205"/>
      <c r="C2831" s="206"/>
      <c r="D2831" s="196" t="s">
        <v>159</v>
      </c>
      <c r="E2831" s="207" t="s">
        <v>19</v>
      </c>
      <c r="F2831" s="208" t="s">
        <v>1494</v>
      </c>
      <c r="G2831" s="206"/>
      <c r="H2831" s="209">
        <v>16.056999999999999</v>
      </c>
      <c r="I2831" s="210"/>
      <c r="J2831" s="206"/>
      <c r="K2831" s="206"/>
      <c r="L2831" s="211"/>
      <c r="M2831" s="212"/>
      <c r="N2831" s="213"/>
      <c r="O2831" s="213"/>
      <c r="P2831" s="213"/>
      <c r="Q2831" s="213"/>
      <c r="R2831" s="213"/>
      <c r="S2831" s="213"/>
      <c r="T2831" s="214"/>
      <c r="AT2831" s="215" t="s">
        <v>159</v>
      </c>
      <c r="AU2831" s="215" t="s">
        <v>87</v>
      </c>
      <c r="AV2831" s="14" t="s">
        <v>87</v>
      </c>
      <c r="AW2831" s="14" t="s">
        <v>37</v>
      </c>
      <c r="AX2831" s="14" t="s">
        <v>77</v>
      </c>
      <c r="AY2831" s="215" t="s">
        <v>144</v>
      </c>
    </row>
    <row r="2832" spans="2:51" s="14" customFormat="1" ht="11.25">
      <c r="B2832" s="205"/>
      <c r="C2832" s="206"/>
      <c r="D2832" s="196" t="s">
        <v>159</v>
      </c>
      <c r="E2832" s="207" t="s">
        <v>19</v>
      </c>
      <c r="F2832" s="208" t="s">
        <v>1495</v>
      </c>
      <c r="G2832" s="206"/>
      <c r="H2832" s="209">
        <v>18.646000000000001</v>
      </c>
      <c r="I2832" s="210"/>
      <c r="J2832" s="206"/>
      <c r="K2832" s="206"/>
      <c r="L2832" s="211"/>
      <c r="M2832" s="212"/>
      <c r="N2832" s="213"/>
      <c r="O2832" s="213"/>
      <c r="P2832" s="213"/>
      <c r="Q2832" s="213"/>
      <c r="R2832" s="213"/>
      <c r="S2832" s="213"/>
      <c r="T2832" s="214"/>
      <c r="AT2832" s="215" t="s">
        <v>159</v>
      </c>
      <c r="AU2832" s="215" t="s">
        <v>87</v>
      </c>
      <c r="AV2832" s="14" t="s">
        <v>87</v>
      </c>
      <c r="AW2832" s="14" t="s">
        <v>37</v>
      </c>
      <c r="AX2832" s="14" t="s">
        <v>77</v>
      </c>
      <c r="AY2832" s="215" t="s">
        <v>144</v>
      </c>
    </row>
    <row r="2833" spans="2:51" s="14" customFormat="1" ht="11.25">
      <c r="B2833" s="205"/>
      <c r="C2833" s="206"/>
      <c r="D2833" s="196" t="s">
        <v>159</v>
      </c>
      <c r="E2833" s="207" t="s">
        <v>19</v>
      </c>
      <c r="F2833" s="208" t="s">
        <v>1496</v>
      </c>
      <c r="G2833" s="206"/>
      <c r="H2833" s="209">
        <v>17.521000000000001</v>
      </c>
      <c r="I2833" s="210"/>
      <c r="J2833" s="206"/>
      <c r="K2833" s="206"/>
      <c r="L2833" s="211"/>
      <c r="M2833" s="212"/>
      <c r="N2833" s="213"/>
      <c r="O2833" s="213"/>
      <c r="P2833" s="213"/>
      <c r="Q2833" s="213"/>
      <c r="R2833" s="213"/>
      <c r="S2833" s="213"/>
      <c r="T2833" s="214"/>
      <c r="AT2833" s="215" t="s">
        <v>159</v>
      </c>
      <c r="AU2833" s="215" t="s">
        <v>87</v>
      </c>
      <c r="AV2833" s="14" t="s">
        <v>87</v>
      </c>
      <c r="AW2833" s="14" t="s">
        <v>37</v>
      </c>
      <c r="AX2833" s="14" t="s">
        <v>77</v>
      </c>
      <c r="AY2833" s="215" t="s">
        <v>144</v>
      </c>
    </row>
    <row r="2834" spans="2:51" s="14" customFormat="1" ht="11.25">
      <c r="B2834" s="205"/>
      <c r="C2834" s="206"/>
      <c r="D2834" s="196" t="s">
        <v>159</v>
      </c>
      <c r="E2834" s="207" t="s">
        <v>19</v>
      </c>
      <c r="F2834" s="208" t="s">
        <v>1497</v>
      </c>
      <c r="G2834" s="206"/>
      <c r="H2834" s="209">
        <v>17.521000000000001</v>
      </c>
      <c r="I2834" s="210"/>
      <c r="J2834" s="206"/>
      <c r="K2834" s="206"/>
      <c r="L2834" s="211"/>
      <c r="M2834" s="212"/>
      <c r="N2834" s="213"/>
      <c r="O2834" s="213"/>
      <c r="P2834" s="213"/>
      <c r="Q2834" s="213"/>
      <c r="R2834" s="213"/>
      <c r="S2834" s="213"/>
      <c r="T2834" s="214"/>
      <c r="AT2834" s="215" t="s">
        <v>159</v>
      </c>
      <c r="AU2834" s="215" t="s">
        <v>87</v>
      </c>
      <c r="AV2834" s="14" t="s">
        <v>87</v>
      </c>
      <c r="AW2834" s="14" t="s">
        <v>37</v>
      </c>
      <c r="AX2834" s="14" t="s">
        <v>77</v>
      </c>
      <c r="AY2834" s="215" t="s">
        <v>144</v>
      </c>
    </row>
    <row r="2835" spans="2:51" s="14" customFormat="1" ht="11.25">
      <c r="B2835" s="205"/>
      <c r="C2835" s="206"/>
      <c r="D2835" s="196" t="s">
        <v>159</v>
      </c>
      <c r="E2835" s="207" t="s">
        <v>19</v>
      </c>
      <c r="F2835" s="208" t="s">
        <v>1498</v>
      </c>
      <c r="G2835" s="206"/>
      <c r="H2835" s="209">
        <v>17.521000000000001</v>
      </c>
      <c r="I2835" s="210"/>
      <c r="J2835" s="206"/>
      <c r="K2835" s="206"/>
      <c r="L2835" s="211"/>
      <c r="M2835" s="212"/>
      <c r="N2835" s="213"/>
      <c r="O2835" s="213"/>
      <c r="P2835" s="213"/>
      <c r="Q2835" s="213"/>
      <c r="R2835" s="213"/>
      <c r="S2835" s="213"/>
      <c r="T2835" s="214"/>
      <c r="AT2835" s="215" t="s">
        <v>159</v>
      </c>
      <c r="AU2835" s="215" t="s">
        <v>87</v>
      </c>
      <c r="AV2835" s="14" t="s">
        <v>87</v>
      </c>
      <c r="AW2835" s="14" t="s">
        <v>37</v>
      </c>
      <c r="AX2835" s="14" t="s">
        <v>77</v>
      </c>
      <c r="AY2835" s="215" t="s">
        <v>144</v>
      </c>
    </row>
    <row r="2836" spans="2:51" s="14" customFormat="1" ht="11.25">
      <c r="B2836" s="205"/>
      <c r="C2836" s="206"/>
      <c r="D2836" s="196" t="s">
        <v>159</v>
      </c>
      <c r="E2836" s="207" t="s">
        <v>19</v>
      </c>
      <c r="F2836" s="208" t="s">
        <v>1499</v>
      </c>
      <c r="G2836" s="206"/>
      <c r="H2836" s="209">
        <v>15.097</v>
      </c>
      <c r="I2836" s="210"/>
      <c r="J2836" s="206"/>
      <c r="K2836" s="206"/>
      <c r="L2836" s="211"/>
      <c r="M2836" s="212"/>
      <c r="N2836" s="213"/>
      <c r="O2836" s="213"/>
      <c r="P2836" s="213"/>
      <c r="Q2836" s="213"/>
      <c r="R2836" s="213"/>
      <c r="S2836" s="213"/>
      <c r="T2836" s="214"/>
      <c r="AT2836" s="215" t="s">
        <v>159</v>
      </c>
      <c r="AU2836" s="215" t="s">
        <v>87</v>
      </c>
      <c r="AV2836" s="14" t="s">
        <v>87</v>
      </c>
      <c r="AW2836" s="14" t="s">
        <v>37</v>
      </c>
      <c r="AX2836" s="14" t="s">
        <v>77</v>
      </c>
      <c r="AY2836" s="215" t="s">
        <v>144</v>
      </c>
    </row>
    <row r="2837" spans="2:51" s="14" customFormat="1" ht="22.5">
      <c r="B2837" s="205"/>
      <c r="C2837" s="206"/>
      <c r="D2837" s="196" t="s">
        <v>159</v>
      </c>
      <c r="E2837" s="207" t="s">
        <v>19</v>
      </c>
      <c r="F2837" s="208" t="s">
        <v>1500</v>
      </c>
      <c r="G2837" s="206"/>
      <c r="H2837" s="209">
        <v>20.158000000000001</v>
      </c>
      <c r="I2837" s="210"/>
      <c r="J2837" s="206"/>
      <c r="K2837" s="206"/>
      <c r="L2837" s="211"/>
      <c r="M2837" s="212"/>
      <c r="N2837" s="213"/>
      <c r="O2837" s="213"/>
      <c r="P2837" s="213"/>
      <c r="Q2837" s="213"/>
      <c r="R2837" s="213"/>
      <c r="S2837" s="213"/>
      <c r="T2837" s="214"/>
      <c r="AT2837" s="215" t="s">
        <v>159</v>
      </c>
      <c r="AU2837" s="215" t="s">
        <v>87</v>
      </c>
      <c r="AV2837" s="14" t="s">
        <v>87</v>
      </c>
      <c r="AW2837" s="14" t="s">
        <v>37</v>
      </c>
      <c r="AX2837" s="14" t="s">
        <v>77</v>
      </c>
      <c r="AY2837" s="215" t="s">
        <v>144</v>
      </c>
    </row>
    <row r="2838" spans="2:51" s="14" customFormat="1" ht="11.25">
      <c r="B2838" s="205"/>
      <c r="C2838" s="206"/>
      <c r="D2838" s="196" t="s">
        <v>159</v>
      </c>
      <c r="E2838" s="207" t="s">
        <v>19</v>
      </c>
      <c r="F2838" s="208" t="s">
        <v>1501</v>
      </c>
      <c r="G2838" s="206"/>
      <c r="H2838" s="209">
        <v>16.681000000000001</v>
      </c>
      <c r="I2838" s="210"/>
      <c r="J2838" s="206"/>
      <c r="K2838" s="206"/>
      <c r="L2838" s="211"/>
      <c r="M2838" s="212"/>
      <c r="N2838" s="213"/>
      <c r="O2838" s="213"/>
      <c r="P2838" s="213"/>
      <c r="Q2838" s="213"/>
      <c r="R2838" s="213"/>
      <c r="S2838" s="213"/>
      <c r="T2838" s="214"/>
      <c r="AT2838" s="215" t="s">
        <v>159</v>
      </c>
      <c r="AU2838" s="215" t="s">
        <v>87</v>
      </c>
      <c r="AV2838" s="14" t="s">
        <v>87</v>
      </c>
      <c r="AW2838" s="14" t="s">
        <v>37</v>
      </c>
      <c r="AX2838" s="14" t="s">
        <v>77</v>
      </c>
      <c r="AY2838" s="215" t="s">
        <v>144</v>
      </c>
    </row>
    <row r="2839" spans="2:51" s="15" customFormat="1" ht="11.25">
      <c r="B2839" s="216"/>
      <c r="C2839" s="217"/>
      <c r="D2839" s="196" t="s">
        <v>159</v>
      </c>
      <c r="E2839" s="218" t="s">
        <v>19</v>
      </c>
      <c r="F2839" s="219" t="s">
        <v>165</v>
      </c>
      <c r="G2839" s="217"/>
      <c r="H2839" s="220">
        <v>190.78100000000003</v>
      </c>
      <c r="I2839" s="221"/>
      <c r="J2839" s="217"/>
      <c r="K2839" s="217"/>
      <c r="L2839" s="222"/>
      <c r="M2839" s="223"/>
      <c r="N2839" s="224"/>
      <c r="O2839" s="224"/>
      <c r="P2839" s="224"/>
      <c r="Q2839" s="224"/>
      <c r="R2839" s="224"/>
      <c r="S2839" s="224"/>
      <c r="T2839" s="225"/>
      <c r="AT2839" s="226" t="s">
        <v>159</v>
      </c>
      <c r="AU2839" s="226" t="s">
        <v>87</v>
      </c>
      <c r="AV2839" s="15" t="s">
        <v>155</v>
      </c>
      <c r="AW2839" s="15" t="s">
        <v>37</v>
      </c>
      <c r="AX2839" s="15" t="s">
        <v>77</v>
      </c>
      <c r="AY2839" s="226" t="s">
        <v>144</v>
      </c>
    </row>
    <row r="2840" spans="2:51" s="13" customFormat="1" ht="11.25">
      <c r="B2840" s="194"/>
      <c r="C2840" s="195"/>
      <c r="D2840" s="196" t="s">
        <v>159</v>
      </c>
      <c r="E2840" s="197" t="s">
        <v>19</v>
      </c>
      <c r="F2840" s="198" t="s">
        <v>252</v>
      </c>
      <c r="G2840" s="195"/>
      <c r="H2840" s="197" t="s">
        <v>19</v>
      </c>
      <c r="I2840" s="199"/>
      <c r="J2840" s="195"/>
      <c r="K2840" s="195"/>
      <c r="L2840" s="200"/>
      <c r="M2840" s="201"/>
      <c r="N2840" s="202"/>
      <c r="O2840" s="202"/>
      <c r="P2840" s="202"/>
      <c r="Q2840" s="202"/>
      <c r="R2840" s="202"/>
      <c r="S2840" s="202"/>
      <c r="T2840" s="203"/>
      <c r="AT2840" s="204" t="s">
        <v>159</v>
      </c>
      <c r="AU2840" s="204" t="s">
        <v>87</v>
      </c>
      <c r="AV2840" s="13" t="s">
        <v>85</v>
      </c>
      <c r="AW2840" s="13" t="s">
        <v>37</v>
      </c>
      <c r="AX2840" s="13" t="s">
        <v>77</v>
      </c>
      <c r="AY2840" s="204" t="s">
        <v>144</v>
      </c>
    </row>
    <row r="2841" spans="2:51" s="14" customFormat="1" ht="11.25">
      <c r="B2841" s="205"/>
      <c r="C2841" s="206"/>
      <c r="D2841" s="196" t="s">
        <v>159</v>
      </c>
      <c r="E2841" s="207" t="s">
        <v>19</v>
      </c>
      <c r="F2841" s="208" t="s">
        <v>1502</v>
      </c>
      <c r="G2841" s="206"/>
      <c r="H2841" s="209">
        <v>16.632999999999999</v>
      </c>
      <c r="I2841" s="210"/>
      <c r="J2841" s="206"/>
      <c r="K2841" s="206"/>
      <c r="L2841" s="211"/>
      <c r="M2841" s="212"/>
      <c r="N2841" s="213"/>
      <c r="O2841" s="213"/>
      <c r="P2841" s="213"/>
      <c r="Q2841" s="213"/>
      <c r="R2841" s="213"/>
      <c r="S2841" s="213"/>
      <c r="T2841" s="214"/>
      <c r="AT2841" s="215" t="s">
        <v>159</v>
      </c>
      <c r="AU2841" s="215" t="s">
        <v>87</v>
      </c>
      <c r="AV2841" s="14" t="s">
        <v>87</v>
      </c>
      <c r="AW2841" s="14" t="s">
        <v>37</v>
      </c>
      <c r="AX2841" s="14" t="s">
        <v>77</v>
      </c>
      <c r="AY2841" s="215" t="s">
        <v>144</v>
      </c>
    </row>
    <row r="2842" spans="2:51" s="14" customFormat="1" ht="11.25">
      <c r="B2842" s="205"/>
      <c r="C2842" s="206"/>
      <c r="D2842" s="196" t="s">
        <v>159</v>
      </c>
      <c r="E2842" s="207" t="s">
        <v>19</v>
      </c>
      <c r="F2842" s="208" t="s">
        <v>1503</v>
      </c>
      <c r="G2842" s="206"/>
      <c r="H2842" s="209">
        <v>17.184999999999999</v>
      </c>
      <c r="I2842" s="210"/>
      <c r="J2842" s="206"/>
      <c r="K2842" s="206"/>
      <c r="L2842" s="211"/>
      <c r="M2842" s="212"/>
      <c r="N2842" s="213"/>
      <c r="O2842" s="213"/>
      <c r="P2842" s="213"/>
      <c r="Q2842" s="213"/>
      <c r="R2842" s="213"/>
      <c r="S2842" s="213"/>
      <c r="T2842" s="214"/>
      <c r="AT2842" s="215" t="s">
        <v>159</v>
      </c>
      <c r="AU2842" s="215" t="s">
        <v>87</v>
      </c>
      <c r="AV2842" s="14" t="s">
        <v>87</v>
      </c>
      <c r="AW2842" s="14" t="s">
        <v>37</v>
      </c>
      <c r="AX2842" s="14" t="s">
        <v>77</v>
      </c>
      <c r="AY2842" s="215" t="s">
        <v>144</v>
      </c>
    </row>
    <row r="2843" spans="2:51" s="14" customFormat="1" ht="11.25">
      <c r="B2843" s="205"/>
      <c r="C2843" s="206"/>
      <c r="D2843" s="196" t="s">
        <v>159</v>
      </c>
      <c r="E2843" s="207" t="s">
        <v>19</v>
      </c>
      <c r="F2843" s="208" t="s">
        <v>1504</v>
      </c>
      <c r="G2843" s="206"/>
      <c r="H2843" s="209">
        <v>17.760999999999999</v>
      </c>
      <c r="I2843" s="210"/>
      <c r="J2843" s="206"/>
      <c r="K2843" s="206"/>
      <c r="L2843" s="211"/>
      <c r="M2843" s="212"/>
      <c r="N2843" s="213"/>
      <c r="O2843" s="213"/>
      <c r="P2843" s="213"/>
      <c r="Q2843" s="213"/>
      <c r="R2843" s="213"/>
      <c r="S2843" s="213"/>
      <c r="T2843" s="214"/>
      <c r="AT2843" s="215" t="s">
        <v>159</v>
      </c>
      <c r="AU2843" s="215" t="s">
        <v>87</v>
      </c>
      <c r="AV2843" s="14" t="s">
        <v>87</v>
      </c>
      <c r="AW2843" s="14" t="s">
        <v>37</v>
      </c>
      <c r="AX2843" s="14" t="s">
        <v>77</v>
      </c>
      <c r="AY2843" s="215" t="s">
        <v>144</v>
      </c>
    </row>
    <row r="2844" spans="2:51" s="14" customFormat="1" ht="11.25">
      <c r="B2844" s="205"/>
      <c r="C2844" s="206"/>
      <c r="D2844" s="196" t="s">
        <v>159</v>
      </c>
      <c r="E2844" s="207" t="s">
        <v>19</v>
      </c>
      <c r="F2844" s="208" t="s">
        <v>1505</v>
      </c>
      <c r="G2844" s="206"/>
      <c r="H2844" s="209">
        <v>16.056999999999999</v>
      </c>
      <c r="I2844" s="210"/>
      <c r="J2844" s="206"/>
      <c r="K2844" s="206"/>
      <c r="L2844" s="211"/>
      <c r="M2844" s="212"/>
      <c r="N2844" s="213"/>
      <c r="O2844" s="213"/>
      <c r="P2844" s="213"/>
      <c r="Q2844" s="213"/>
      <c r="R2844" s="213"/>
      <c r="S2844" s="213"/>
      <c r="T2844" s="214"/>
      <c r="AT2844" s="215" t="s">
        <v>159</v>
      </c>
      <c r="AU2844" s="215" t="s">
        <v>87</v>
      </c>
      <c r="AV2844" s="14" t="s">
        <v>87</v>
      </c>
      <c r="AW2844" s="14" t="s">
        <v>37</v>
      </c>
      <c r="AX2844" s="14" t="s">
        <v>77</v>
      </c>
      <c r="AY2844" s="215" t="s">
        <v>144</v>
      </c>
    </row>
    <row r="2845" spans="2:51" s="14" customFormat="1" ht="11.25">
      <c r="B2845" s="205"/>
      <c r="C2845" s="206"/>
      <c r="D2845" s="196" t="s">
        <v>159</v>
      </c>
      <c r="E2845" s="207" t="s">
        <v>19</v>
      </c>
      <c r="F2845" s="208" t="s">
        <v>1506</v>
      </c>
      <c r="G2845" s="206"/>
      <c r="H2845" s="209">
        <v>18.646000000000001</v>
      </c>
      <c r="I2845" s="210"/>
      <c r="J2845" s="206"/>
      <c r="K2845" s="206"/>
      <c r="L2845" s="211"/>
      <c r="M2845" s="212"/>
      <c r="N2845" s="213"/>
      <c r="O2845" s="213"/>
      <c r="P2845" s="213"/>
      <c r="Q2845" s="213"/>
      <c r="R2845" s="213"/>
      <c r="S2845" s="213"/>
      <c r="T2845" s="214"/>
      <c r="AT2845" s="215" t="s">
        <v>159</v>
      </c>
      <c r="AU2845" s="215" t="s">
        <v>87</v>
      </c>
      <c r="AV2845" s="14" t="s">
        <v>87</v>
      </c>
      <c r="AW2845" s="14" t="s">
        <v>37</v>
      </c>
      <c r="AX2845" s="14" t="s">
        <v>77</v>
      </c>
      <c r="AY2845" s="215" t="s">
        <v>144</v>
      </c>
    </row>
    <row r="2846" spans="2:51" s="14" customFormat="1" ht="11.25">
      <c r="B2846" s="205"/>
      <c r="C2846" s="206"/>
      <c r="D2846" s="196" t="s">
        <v>159</v>
      </c>
      <c r="E2846" s="207" t="s">
        <v>19</v>
      </c>
      <c r="F2846" s="208" t="s">
        <v>1507</v>
      </c>
      <c r="G2846" s="206"/>
      <c r="H2846" s="209">
        <v>17.521000000000001</v>
      </c>
      <c r="I2846" s="210"/>
      <c r="J2846" s="206"/>
      <c r="K2846" s="206"/>
      <c r="L2846" s="211"/>
      <c r="M2846" s="212"/>
      <c r="N2846" s="213"/>
      <c r="O2846" s="213"/>
      <c r="P2846" s="213"/>
      <c r="Q2846" s="213"/>
      <c r="R2846" s="213"/>
      <c r="S2846" s="213"/>
      <c r="T2846" s="214"/>
      <c r="AT2846" s="215" t="s">
        <v>159</v>
      </c>
      <c r="AU2846" s="215" t="s">
        <v>87</v>
      </c>
      <c r="AV2846" s="14" t="s">
        <v>87</v>
      </c>
      <c r="AW2846" s="14" t="s">
        <v>37</v>
      </c>
      <c r="AX2846" s="14" t="s">
        <v>77</v>
      </c>
      <c r="AY2846" s="215" t="s">
        <v>144</v>
      </c>
    </row>
    <row r="2847" spans="2:51" s="14" customFormat="1" ht="11.25">
      <c r="B2847" s="205"/>
      <c r="C2847" s="206"/>
      <c r="D2847" s="196" t="s">
        <v>159</v>
      </c>
      <c r="E2847" s="207" t="s">
        <v>19</v>
      </c>
      <c r="F2847" s="208" t="s">
        <v>1508</v>
      </c>
      <c r="G2847" s="206"/>
      <c r="H2847" s="209">
        <v>17.521000000000001</v>
      </c>
      <c r="I2847" s="210"/>
      <c r="J2847" s="206"/>
      <c r="K2847" s="206"/>
      <c r="L2847" s="211"/>
      <c r="M2847" s="212"/>
      <c r="N2847" s="213"/>
      <c r="O2847" s="213"/>
      <c r="P2847" s="213"/>
      <c r="Q2847" s="213"/>
      <c r="R2847" s="213"/>
      <c r="S2847" s="213"/>
      <c r="T2847" s="214"/>
      <c r="AT2847" s="215" t="s">
        <v>159</v>
      </c>
      <c r="AU2847" s="215" t="s">
        <v>87</v>
      </c>
      <c r="AV2847" s="14" t="s">
        <v>87</v>
      </c>
      <c r="AW2847" s="14" t="s">
        <v>37</v>
      </c>
      <c r="AX2847" s="14" t="s">
        <v>77</v>
      </c>
      <c r="AY2847" s="215" t="s">
        <v>144</v>
      </c>
    </row>
    <row r="2848" spans="2:51" s="14" customFormat="1" ht="11.25">
      <c r="B2848" s="205"/>
      <c r="C2848" s="206"/>
      <c r="D2848" s="196" t="s">
        <v>159</v>
      </c>
      <c r="E2848" s="207" t="s">
        <v>19</v>
      </c>
      <c r="F2848" s="208" t="s">
        <v>1509</v>
      </c>
      <c r="G2848" s="206"/>
      <c r="H2848" s="209">
        <v>17.521000000000001</v>
      </c>
      <c r="I2848" s="210"/>
      <c r="J2848" s="206"/>
      <c r="K2848" s="206"/>
      <c r="L2848" s="211"/>
      <c r="M2848" s="212"/>
      <c r="N2848" s="213"/>
      <c r="O2848" s="213"/>
      <c r="P2848" s="213"/>
      <c r="Q2848" s="213"/>
      <c r="R2848" s="213"/>
      <c r="S2848" s="213"/>
      <c r="T2848" s="214"/>
      <c r="AT2848" s="215" t="s">
        <v>159</v>
      </c>
      <c r="AU2848" s="215" t="s">
        <v>87</v>
      </c>
      <c r="AV2848" s="14" t="s">
        <v>87</v>
      </c>
      <c r="AW2848" s="14" t="s">
        <v>37</v>
      </c>
      <c r="AX2848" s="14" t="s">
        <v>77</v>
      </c>
      <c r="AY2848" s="215" t="s">
        <v>144</v>
      </c>
    </row>
    <row r="2849" spans="1:65" s="14" customFormat="1" ht="11.25">
      <c r="B2849" s="205"/>
      <c r="C2849" s="206"/>
      <c r="D2849" s="196" t="s">
        <v>159</v>
      </c>
      <c r="E2849" s="207" t="s">
        <v>19</v>
      </c>
      <c r="F2849" s="208" t="s">
        <v>1510</v>
      </c>
      <c r="G2849" s="206"/>
      <c r="H2849" s="209">
        <v>15.097</v>
      </c>
      <c r="I2849" s="210"/>
      <c r="J2849" s="206"/>
      <c r="K2849" s="206"/>
      <c r="L2849" s="211"/>
      <c r="M2849" s="212"/>
      <c r="N2849" s="213"/>
      <c r="O2849" s="213"/>
      <c r="P2849" s="213"/>
      <c r="Q2849" s="213"/>
      <c r="R2849" s="213"/>
      <c r="S2849" s="213"/>
      <c r="T2849" s="214"/>
      <c r="AT2849" s="215" t="s">
        <v>159</v>
      </c>
      <c r="AU2849" s="215" t="s">
        <v>87</v>
      </c>
      <c r="AV2849" s="14" t="s">
        <v>87</v>
      </c>
      <c r="AW2849" s="14" t="s">
        <v>37</v>
      </c>
      <c r="AX2849" s="14" t="s">
        <v>77</v>
      </c>
      <c r="AY2849" s="215" t="s">
        <v>144</v>
      </c>
    </row>
    <row r="2850" spans="1:65" s="14" customFormat="1" ht="22.5">
      <c r="B2850" s="205"/>
      <c r="C2850" s="206"/>
      <c r="D2850" s="196" t="s">
        <v>159</v>
      </c>
      <c r="E2850" s="207" t="s">
        <v>19</v>
      </c>
      <c r="F2850" s="208" t="s">
        <v>1511</v>
      </c>
      <c r="G2850" s="206"/>
      <c r="H2850" s="209">
        <v>20.158000000000001</v>
      </c>
      <c r="I2850" s="210"/>
      <c r="J2850" s="206"/>
      <c r="K2850" s="206"/>
      <c r="L2850" s="211"/>
      <c r="M2850" s="212"/>
      <c r="N2850" s="213"/>
      <c r="O2850" s="213"/>
      <c r="P2850" s="213"/>
      <c r="Q2850" s="213"/>
      <c r="R2850" s="213"/>
      <c r="S2850" s="213"/>
      <c r="T2850" s="214"/>
      <c r="AT2850" s="215" t="s">
        <v>159</v>
      </c>
      <c r="AU2850" s="215" t="s">
        <v>87</v>
      </c>
      <c r="AV2850" s="14" t="s">
        <v>87</v>
      </c>
      <c r="AW2850" s="14" t="s">
        <v>37</v>
      </c>
      <c r="AX2850" s="14" t="s">
        <v>77</v>
      </c>
      <c r="AY2850" s="215" t="s">
        <v>144</v>
      </c>
    </row>
    <row r="2851" spans="1:65" s="14" customFormat="1" ht="11.25">
      <c r="B2851" s="205"/>
      <c r="C2851" s="206"/>
      <c r="D2851" s="196" t="s">
        <v>159</v>
      </c>
      <c r="E2851" s="207" t="s">
        <v>19</v>
      </c>
      <c r="F2851" s="208" t="s">
        <v>1512</v>
      </c>
      <c r="G2851" s="206"/>
      <c r="H2851" s="209">
        <v>16.681000000000001</v>
      </c>
      <c r="I2851" s="210"/>
      <c r="J2851" s="206"/>
      <c r="K2851" s="206"/>
      <c r="L2851" s="211"/>
      <c r="M2851" s="212"/>
      <c r="N2851" s="213"/>
      <c r="O2851" s="213"/>
      <c r="P2851" s="213"/>
      <c r="Q2851" s="213"/>
      <c r="R2851" s="213"/>
      <c r="S2851" s="213"/>
      <c r="T2851" s="214"/>
      <c r="AT2851" s="215" t="s">
        <v>159</v>
      </c>
      <c r="AU2851" s="215" t="s">
        <v>87</v>
      </c>
      <c r="AV2851" s="14" t="s">
        <v>87</v>
      </c>
      <c r="AW2851" s="14" t="s">
        <v>37</v>
      </c>
      <c r="AX2851" s="14" t="s">
        <v>77</v>
      </c>
      <c r="AY2851" s="215" t="s">
        <v>144</v>
      </c>
    </row>
    <row r="2852" spans="1:65" s="15" customFormat="1" ht="11.25">
      <c r="B2852" s="216"/>
      <c r="C2852" s="217"/>
      <c r="D2852" s="196" t="s">
        <v>159</v>
      </c>
      <c r="E2852" s="218" t="s">
        <v>19</v>
      </c>
      <c r="F2852" s="219" t="s">
        <v>165</v>
      </c>
      <c r="G2852" s="217"/>
      <c r="H2852" s="220">
        <v>190.78100000000003</v>
      </c>
      <c r="I2852" s="221"/>
      <c r="J2852" s="217"/>
      <c r="K2852" s="217"/>
      <c r="L2852" s="222"/>
      <c r="M2852" s="223"/>
      <c r="N2852" s="224"/>
      <c r="O2852" s="224"/>
      <c r="P2852" s="224"/>
      <c r="Q2852" s="224"/>
      <c r="R2852" s="224"/>
      <c r="S2852" s="224"/>
      <c r="T2852" s="225"/>
      <c r="AT2852" s="226" t="s">
        <v>159</v>
      </c>
      <c r="AU2852" s="226" t="s">
        <v>87</v>
      </c>
      <c r="AV2852" s="15" t="s">
        <v>155</v>
      </c>
      <c r="AW2852" s="15" t="s">
        <v>37</v>
      </c>
      <c r="AX2852" s="15" t="s">
        <v>77</v>
      </c>
      <c r="AY2852" s="226" t="s">
        <v>144</v>
      </c>
    </row>
    <row r="2853" spans="1:65" s="16" customFormat="1" ht="11.25">
      <c r="B2853" s="227"/>
      <c r="C2853" s="228"/>
      <c r="D2853" s="196" t="s">
        <v>159</v>
      </c>
      <c r="E2853" s="229" t="s">
        <v>19</v>
      </c>
      <c r="F2853" s="230" t="s">
        <v>275</v>
      </c>
      <c r="G2853" s="228"/>
      <c r="H2853" s="231">
        <v>942.88499999999988</v>
      </c>
      <c r="I2853" s="232"/>
      <c r="J2853" s="228"/>
      <c r="K2853" s="228"/>
      <c r="L2853" s="233"/>
      <c r="M2853" s="234"/>
      <c r="N2853" s="235"/>
      <c r="O2853" s="235"/>
      <c r="P2853" s="235"/>
      <c r="Q2853" s="235"/>
      <c r="R2853" s="235"/>
      <c r="S2853" s="235"/>
      <c r="T2853" s="236"/>
      <c r="AT2853" s="237" t="s">
        <v>159</v>
      </c>
      <c r="AU2853" s="237" t="s">
        <v>87</v>
      </c>
      <c r="AV2853" s="16" t="s">
        <v>154</v>
      </c>
      <c r="AW2853" s="16" t="s">
        <v>37</v>
      </c>
      <c r="AX2853" s="16" t="s">
        <v>85</v>
      </c>
      <c r="AY2853" s="237" t="s">
        <v>144</v>
      </c>
    </row>
    <row r="2854" spans="1:65" s="2" customFormat="1" ht="24.2" customHeight="1">
      <c r="A2854" s="37"/>
      <c r="B2854" s="38"/>
      <c r="C2854" s="176" t="s">
        <v>1513</v>
      </c>
      <c r="D2854" s="176" t="s">
        <v>149</v>
      </c>
      <c r="E2854" s="177" t="s">
        <v>1514</v>
      </c>
      <c r="F2854" s="178" t="s">
        <v>1515</v>
      </c>
      <c r="G2854" s="179" t="s">
        <v>152</v>
      </c>
      <c r="H2854" s="180">
        <v>942.88499999999999</v>
      </c>
      <c r="I2854" s="181"/>
      <c r="J2854" s="182">
        <f>ROUND(I2854*H2854,2)</f>
        <v>0</v>
      </c>
      <c r="K2854" s="178" t="s">
        <v>153</v>
      </c>
      <c r="L2854" s="42"/>
      <c r="M2854" s="183" t="s">
        <v>19</v>
      </c>
      <c r="N2854" s="184" t="s">
        <v>48</v>
      </c>
      <c r="O2854" s="67"/>
      <c r="P2854" s="185">
        <f>O2854*H2854</f>
        <v>0</v>
      </c>
      <c r="Q2854" s="185">
        <v>2.9999999999999997E-4</v>
      </c>
      <c r="R2854" s="185">
        <f>Q2854*H2854</f>
        <v>0.28286549999999999</v>
      </c>
      <c r="S2854" s="185">
        <v>0</v>
      </c>
      <c r="T2854" s="186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87" t="s">
        <v>556</v>
      </c>
      <c r="AT2854" s="187" t="s">
        <v>149</v>
      </c>
      <c r="AU2854" s="187" t="s">
        <v>87</v>
      </c>
      <c r="AY2854" s="20" t="s">
        <v>144</v>
      </c>
      <c r="BE2854" s="188">
        <f>IF(N2854="základní",J2854,0)</f>
        <v>0</v>
      </c>
      <c r="BF2854" s="188">
        <f>IF(N2854="snížená",J2854,0)</f>
        <v>0</v>
      </c>
      <c r="BG2854" s="188">
        <f>IF(N2854="zákl. přenesená",J2854,0)</f>
        <v>0</v>
      </c>
      <c r="BH2854" s="188">
        <f>IF(N2854="sníž. přenesená",J2854,0)</f>
        <v>0</v>
      </c>
      <c r="BI2854" s="188">
        <f>IF(N2854="nulová",J2854,0)</f>
        <v>0</v>
      </c>
      <c r="BJ2854" s="20" t="s">
        <v>85</v>
      </c>
      <c r="BK2854" s="188">
        <f>ROUND(I2854*H2854,2)</f>
        <v>0</v>
      </c>
      <c r="BL2854" s="20" t="s">
        <v>556</v>
      </c>
      <c r="BM2854" s="187" t="s">
        <v>1516</v>
      </c>
    </row>
    <row r="2855" spans="1:65" s="2" customFormat="1" ht="11.25">
      <c r="A2855" s="37"/>
      <c r="B2855" s="38"/>
      <c r="C2855" s="39"/>
      <c r="D2855" s="189" t="s">
        <v>157</v>
      </c>
      <c r="E2855" s="39"/>
      <c r="F2855" s="190" t="s">
        <v>1517</v>
      </c>
      <c r="G2855" s="39"/>
      <c r="H2855" s="39"/>
      <c r="I2855" s="191"/>
      <c r="J2855" s="39"/>
      <c r="K2855" s="39"/>
      <c r="L2855" s="42"/>
      <c r="M2855" s="192"/>
      <c r="N2855" s="193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157</v>
      </c>
      <c r="AU2855" s="20" t="s">
        <v>87</v>
      </c>
    </row>
    <row r="2856" spans="1:65" s="2" customFormat="1" ht="24.2" customHeight="1">
      <c r="A2856" s="37"/>
      <c r="B2856" s="38"/>
      <c r="C2856" s="176" t="s">
        <v>1518</v>
      </c>
      <c r="D2856" s="176" t="s">
        <v>149</v>
      </c>
      <c r="E2856" s="177" t="s">
        <v>1519</v>
      </c>
      <c r="F2856" s="178" t="s">
        <v>1520</v>
      </c>
      <c r="G2856" s="179" t="s">
        <v>152</v>
      </c>
      <c r="H2856" s="180">
        <v>336.483</v>
      </c>
      <c r="I2856" s="181"/>
      <c r="J2856" s="182">
        <f>ROUND(I2856*H2856,2)</f>
        <v>0</v>
      </c>
      <c r="K2856" s="178" t="s">
        <v>153</v>
      </c>
      <c r="L2856" s="42"/>
      <c r="M2856" s="183" t="s">
        <v>19</v>
      </c>
      <c r="N2856" s="184" t="s">
        <v>48</v>
      </c>
      <c r="O2856" s="67"/>
      <c r="P2856" s="185">
        <f>O2856*H2856</f>
        <v>0</v>
      </c>
      <c r="Q2856" s="185">
        <v>1.5E-3</v>
      </c>
      <c r="R2856" s="185">
        <f>Q2856*H2856</f>
        <v>0.50472450000000002</v>
      </c>
      <c r="S2856" s="185">
        <v>0</v>
      </c>
      <c r="T2856" s="186">
        <f>S2856*H2856</f>
        <v>0</v>
      </c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R2856" s="187" t="s">
        <v>556</v>
      </c>
      <c r="AT2856" s="187" t="s">
        <v>149</v>
      </c>
      <c r="AU2856" s="187" t="s">
        <v>87</v>
      </c>
      <c r="AY2856" s="20" t="s">
        <v>144</v>
      </c>
      <c r="BE2856" s="188">
        <f>IF(N2856="základní",J2856,0)</f>
        <v>0</v>
      </c>
      <c r="BF2856" s="188">
        <f>IF(N2856="snížená",J2856,0)</f>
        <v>0</v>
      </c>
      <c r="BG2856" s="188">
        <f>IF(N2856="zákl. přenesená",J2856,0)</f>
        <v>0</v>
      </c>
      <c r="BH2856" s="188">
        <f>IF(N2856="sníž. přenesená",J2856,0)</f>
        <v>0</v>
      </c>
      <c r="BI2856" s="188">
        <f>IF(N2856="nulová",J2856,0)</f>
        <v>0</v>
      </c>
      <c r="BJ2856" s="20" t="s">
        <v>85</v>
      </c>
      <c r="BK2856" s="188">
        <f>ROUND(I2856*H2856,2)</f>
        <v>0</v>
      </c>
      <c r="BL2856" s="20" t="s">
        <v>556</v>
      </c>
      <c r="BM2856" s="187" t="s">
        <v>1521</v>
      </c>
    </row>
    <row r="2857" spans="1:65" s="2" customFormat="1" ht="11.25">
      <c r="A2857" s="37"/>
      <c r="B2857" s="38"/>
      <c r="C2857" s="39"/>
      <c r="D2857" s="189" t="s">
        <v>157</v>
      </c>
      <c r="E2857" s="39"/>
      <c r="F2857" s="190" t="s">
        <v>1522</v>
      </c>
      <c r="G2857" s="39"/>
      <c r="H2857" s="39"/>
      <c r="I2857" s="191"/>
      <c r="J2857" s="39"/>
      <c r="K2857" s="39"/>
      <c r="L2857" s="42"/>
      <c r="M2857" s="192"/>
      <c r="N2857" s="193"/>
      <c r="O2857" s="67"/>
      <c r="P2857" s="67"/>
      <c r="Q2857" s="67"/>
      <c r="R2857" s="67"/>
      <c r="S2857" s="67"/>
      <c r="T2857" s="68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T2857" s="20" t="s">
        <v>157</v>
      </c>
      <c r="AU2857" s="20" t="s">
        <v>87</v>
      </c>
    </row>
    <row r="2858" spans="1:65" s="13" customFormat="1" ht="11.25">
      <c r="B2858" s="194"/>
      <c r="C2858" s="195"/>
      <c r="D2858" s="196" t="s">
        <v>159</v>
      </c>
      <c r="E2858" s="197" t="s">
        <v>19</v>
      </c>
      <c r="F2858" s="198" t="s">
        <v>160</v>
      </c>
      <c r="G2858" s="195"/>
      <c r="H2858" s="197" t="s">
        <v>19</v>
      </c>
      <c r="I2858" s="199"/>
      <c r="J2858" s="195"/>
      <c r="K2858" s="195"/>
      <c r="L2858" s="200"/>
      <c r="M2858" s="201"/>
      <c r="N2858" s="202"/>
      <c r="O2858" s="202"/>
      <c r="P2858" s="202"/>
      <c r="Q2858" s="202"/>
      <c r="R2858" s="202"/>
      <c r="S2858" s="202"/>
      <c r="T2858" s="203"/>
      <c r="AT2858" s="204" t="s">
        <v>159</v>
      </c>
      <c r="AU2858" s="204" t="s">
        <v>87</v>
      </c>
      <c r="AV2858" s="13" t="s">
        <v>85</v>
      </c>
      <c r="AW2858" s="13" t="s">
        <v>37</v>
      </c>
      <c r="AX2858" s="13" t="s">
        <v>77</v>
      </c>
      <c r="AY2858" s="204" t="s">
        <v>144</v>
      </c>
    </row>
    <row r="2859" spans="1:65" s="14" customFormat="1" ht="11.25">
      <c r="B2859" s="205"/>
      <c r="C2859" s="206"/>
      <c r="D2859" s="196" t="s">
        <v>159</v>
      </c>
      <c r="E2859" s="207" t="s">
        <v>19</v>
      </c>
      <c r="F2859" s="208" t="s">
        <v>1523</v>
      </c>
      <c r="G2859" s="206"/>
      <c r="H2859" s="209">
        <v>6.3090000000000002</v>
      </c>
      <c r="I2859" s="210"/>
      <c r="J2859" s="206"/>
      <c r="K2859" s="206"/>
      <c r="L2859" s="211"/>
      <c r="M2859" s="212"/>
      <c r="N2859" s="213"/>
      <c r="O2859" s="213"/>
      <c r="P2859" s="213"/>
      <c r="Q2859" s="213"/>
      <c r="R2859" s="213"/>
      <c r="S2859" s="213"/>
      <c r="T2859" s="214"/>
      <c r="AT2859" s="215" t="s">
        <v>159</v>
      </c>
      <c r="AU2859" s="215" t="s">
        <v>87</v>
      </c>
      <c r="AV2859" s="14" t="s">
        <v>87</v>
      </c>
      <c r="AW2859" s="14" t="s">
        <v>37</v>
      </c>
      <c r="AX2859" s="14" t="s">
        <v>77</v>
      </c>
      <c r="AY2859" s="215" t="s">
        <v>144</v>
      </c>
    </row>
    <row r="2860" spans="1:65" s="14" customFormat="1" ht="11.25">
      <c r="B2860" s="205"/>
      <c r="C2860" s="206"/>
      <c r="D2860" s="196" t="s">
        <v>159</v>
      </c>
      <c r="E2860" s="207" t="s">
        <v>19</v>
      </c>
      <c r="F2860" s="208" t="s">
        <v>1524</v>
      </c>
      <c r="G2860" s="206"/>
      <c r="H2860" s="209">
        <v>6.6029999999999998</v>
      </c>
      <c r="I2860" s="210"/>
      <c r="J2860" s="206"/>
      <c r="K2860" s="206"/>
      <c r="L2860" s="211"/>
      <c r="M2860" s="212"/>
      <c r="N2860" s="213"/>
      <c r="O2860" s="213"/>
      <c r="P2860" s="213"/>
      <c r="Q2860" s="213"/>
      <c r="R2860" s="213"/>
      <c r="S2860" s="213"/>
      <c r="T2860" s="214"/>
      <c r="AT2860" s="215" t="s">
        <v>159</v>
      </c>
      <c r="AU2860" s="215" t="s">
        <v>87</v>
      </c>
      <c r="AV2860" s="14" t="s">
        <v>87</v>
      </c>
      <c r="AW2860" s="14" t="s">
        <v>37</v>
      </c>
      <c r="AX2860" s="14" t="s">
        <v>77</v>
      </c>
      <c r="AY2860" s="215" t="s">
        <v>144</v>
      </c>
    </row>
    <row r="2861" spans="1:65" s="15" customFormat="1" ht="11.25">
      <c r="B2861" s="216"/>
      <c r="C2861" s="217"/>
      <c r="D2861" s="196" t="s">
        <v>159</v>
      </c>
      <c r="E2861" s="218" t="s">
        <v>19</v>
      </c>
      <c r="F2861" s="219" t="s">
        <v>165</v>
      </c>
      <c r="G2861" s="217"/>
      <c r="H2861" s="220">
        <v>12.911999999999999</v>
      </c>
      <c r="I2861" s="221"/>
      <c r="J2861" s="217"/>
      <c r="K2861" s="217"/>
      <c r="L2861" s="222"/>
      <c r="M2861" s="223"/>
      <c r="N2861" s="224"/>
      <c r="O2861" s="224"/>
      <c r="P2861" s="224"/>
      <c r="Q2861" s="224"/>
      <c r="R2861" s="224"/>
      <c r="S2861" s="224"/>
      <c r="T2861" s="225"/>
      <c r="AT2861" s="226" t="s">
        <v>159</v>
      </c>
      <c r="AU2861" s="226" t="s">
        <v>87</v>
      </c>
      <c r="AV2861" s="15" t="s">
        <v>155</v>
      </c>
      <c r="AW2861" s="15" t="s">
        <v>37</v>
      </c>
      <c r="AX2861" s="15" t="s">
        <v>77</v>
      </c>
      <c r="AY2861" s="226" t="s">
        <v>144</v>
      </c>
    </row>
    <row r="2862" spans="1:65" s="13" customFormat="1" ht="11.25">
      <c r="B2862" s="194"/>
      <c r="C2862" s="195"/>
      <c r="D2862" s="196" t="s">
        <v>159</v>
      </c>
      <c r="E2862" s="197" t="s">
        <v>19</v>
      </c>
      <c r="F2862" s="198" t="s">
        <v>166</v>
      </c>
      <c r="G2862" s="195"/>
      <c r="H2862" s="197" t="s">
        <v>19</v>
      </c>
      <c r="I2862" s="199"/>
      <c r="J2862" s="195"/>
      <c r="K2862" s="195"/>
      <c r="L2862" s="200"/>
      <c r="M2862" s="201"/>
      <c r="N2862" s="202"/>
      <c r="O2862" s="202"/>
      <c r="P2862" s="202"/>
      <c r="Q2862" s="202"/>
      <c r="R2862" s="202"/>
      <c r="S2862" s="202"/>
      <c r="T2862" s="203"/>
      <c r="AT2862" s="204" t="s">
        <v>159</v>
      </c>
      <c r="AU2862" s="204" t="s">
        <v>87</v>
      </c>
      <c r="AV2862" s="13" t="s">
        <v>85</v>
      </c>
      <c r="AW2862" s="13" t="s">
        <v>37</v>
      </c>
      <c r="AX2862" s="13" t="s">
        <v>77</v>
      </c>
      <c r="AY2862" s="204" t="s">
        <v>144</v>
      </c>
    </row>
    <row r="2863" spans="1:65" s="14" customFormat="1" ht="11.25">
      <c r="B2863" s="205"/>
      <c r="C2863" s="206"/>
      <c r="D2863" s="196" t="s">
        <v>159</v>
      </c>
      <c r="E2863" s="207" t="s">
        <v>19</v>
      </c>
      <c r="F2863" s="208" t="s">
        <v>1525</v>
      </c>
      <c r="G2863" s="206"/>
      <c r="H2863" s="209">
        <v>6.2370000000000001</v>
      </c>
      <c r="I2863" s="210"/>
      <c r="J2863" s="206"/>
      <c r="K2863" s="206"/>
      <c r="L2863" s="211"/>
      <c r="M2863" s="212"/>
      <c r="N2863" s="213"/>
      <c r="O2863" s="213"/>
      <c r="P2863" s="213"/>
      <c r="Q2863" s="213"/>
      <c r="R2863" s="213"/>
      <c r="S2863" s="213"/>
      <c r="T2863" s="214"/>
      <c r="AT2863" s="215" t="s">
        <v>159</v>
      </c>
      <c r="AU2863" s="215" t="s">
        <v>87</v>
      </c>
      <c r="AV2863" s="14" t="s">
        <v>87</v>
      </c>
      <c r="AW2863" s="14" t="s">
        <v>37</v>
      </c>
      <c r="AX2863" s="14" t="s">
        <v>77</v>
      </c>
      <c r="AY2863" s="215" t="s">
        <v>144</v>
      </c>
    </row>
    <row r="2864" spans="1:65" s="14" customFormat="1" ht="11.25">
      <c r="B2864" s="205"/>
      <c r="C2864" s="206"/>
      <c r="D2864" s="196" t="s">
        <v>159</v>
      </c>
      <c r="E2864" s="207" t="s">
        <v>19</v>
      </c>
      <c r="F2864" s="208" t="s">
        <v>1526</v>
      </c>
      <c r="G2864" s="206"/>
      <c r="H2864" s="209">
        <v>6.3090000000000002</v>
      </c>
      <c r="I2864" s="210"/>
      <c r="J2864" s="206"/>
      <c r="K2864" s="206"/>
      <c r="L2864" s="211"/>
      <c r="M2864" s="212"/>
      <c r="N2864" s="213"/>
      <c r="O2864" s="213"/>
      <c r="P2864" s="213"/>
      <c r="Q2864" s="213"/>
      <c r="R2864" s="213"/>
      <c r="S2864" s="213"/>
      <c r="T2864" s="214"/>
      <c r="AT2864" s="215" t="s">
        <v>159</v>
      </c>
      <c r="AU2864" s="215" t="s">
        <v>87</v>
      </c>
      <c r="AV2864" s="14" t="s">
        <v>87</v>
      </c>
      <c r="AW2864" s="14" t="s">
        <v>37</v>
      </c>
      <c r="AX2864" s="14" t="s">
        <v>77</v>
      </c>
      <c r="AY2864" s="215" t="s">
        <v>144</v>
      </c>
    </row>
    <row r="2865" spans="2:51" s="14" customFormat="1" ht="11.25">
      <c r="B2865" s="205"/>
      <c r="C2865" s="206"/>
      <c r="D2865" s="196" t="s">
        <v>159</v>
      </c>
      <c r="E2865" s="207" t="s">
        <v>19</v>
      </c>
      <c r="F2865" s="208" t="s">
        <v>1527</v>
      </c>
      <c r="G2865" s="206"/>
      <c r="H2865" s="209">
        <v>6.0359999999999996</v>
      </c>
      <c r="I2865" s="210"/>
      <c r="J2865" s="206"/>
      <c r="K2865" s="206"/>
      <c r="L2865" s="211"/>
      <c r="M2865" s="212"/>
      <c r="N2865" s="213"/>
      <c r="O2865" s="213"/>
      <c r="P2865" s="213"/>
      <c r="Q2865" s="213"/>
      <c r="R2865" s="213"/>
      <c r="S2865" s="213"/>
      <c r="T2865" s="214"/>
      <c r="AT2865" s="215" t="s">
        <v>159</v>
      </c>
      <c r="AU2865" s="215" t="s">
        <v>87</v>
      </c>
      <c r="AV2865" s="14" t="s">
        <v>87</v>
      </c>
      <c r="AW2865" s="14" t="s">
        <v>37</v>
      </c>
      <c r="AX2865" s="14" t="s">
        <v>77</v>
      </c>
      <c r="AY2865" s="215" t="s">
        <v>144</v>
      </c>
    </row>
    <row r="2866" spans="2:51" s="14" customFormat="1" ht="11.25">
      <c r="B2866" s="205"/>
      <c r="C2866" s="206"/>
      <c r="D2866" s="196" t="s">
        <v>159</v>
      </c>
      <c r="E2866" s="207" t="s">
        <v>19</v>
      </c>
      <c r="F2866" s="208" t="s">
        <v>1528</v>
      </c>
      <c r="G2866" s="206"/>
      <c r="H2866" s="209">
        <v>6.399</v>
      </c>
      <c r="I2866" s="210"/>
      <c r="J2866" s="206"/>
      <c r="K2866" s="206"/>
      <c r="L2866" s="211"/>
      <c r="M2866" s="212"/>
      <c r="N2866" s="213"/>
      <c r="O2866" s="213"/>
      <c r="P2866" s="213"/>
      <c r="Q2866" s="213"/>
      <c r="R2866" s="213"/>
      <c r="S2866" s="213"/>
      <c r="T2866" s="214"/>
      <c r="AT2866" s="215" t="s">
        <v>159</v>
      </c>
      <c r="AU2866" s="215" t="s">
        <v>87</v>
      </c>
      <c r="AV2866" s="14" t="s">
        <v>87</v>
      </c>
      <c r="AW2866" s="14" t="s">
        <v>37</v>
      </c>
      <c r="AX2866" s="14" t="s">
        <v>77</v>
      </c>
      <c r="AY2866" s="215" t="s">
        <v>144</v>
      </c>
    </row>
    <row r="2867" spans="2:51" s="14" customFormat="1" ht="11.25">
      <c r="B2867" s="205"/>
      <c r="C2867" s="206"/>
      <c r="D2867" s="196" t="s">
        <v>159</v>
      </c>
      <c r="E2867" s="207" t="s">
        <v>19</v>
      </c>
      <c r="F2867" s="208" t="s">
        <v>1529</v>
      </c>
      <c r="G2867" s="206"/>
      <c r="H2867" s="209">
        <v>6.2190000000000003</v>
      </c>
      <c r="I2867" s="210"/>
      <c r="J2867" s="206"/>
      <c r="K2867" s="206"/>
      <c r="L2867" s="211"/>
      <c r="M2867" s="212"/>
      <c r="N2867" s="213"/>
      <c r="O2867" s="213"/>
      <c r="P2867" s="213"/>
      <c r="Q2867" s="213"/>
      <c r="R2867" s="213"/>
      <c r="S2867" s="213"/>
      <c r="T2867" s="214"/>
      <c r="AT2867" s="215" t="s">
        <v>159</v>
      </c>
      <c r="AU2867" s="215" t="s">
        <v>87</v>
      </c>
      <c r="AV2867" s="14" t="s">
        <v>87</v>
      </c>
      <c r="AW2867" s="14" t="s">
        <v>37</v>
      </c>
      <c r="AX2867" s="14" t="s">
        <v>77</v>
      </c>
      <c r="AY2867" s="215" t="s">
        <v>144</v>
      </c>
    </row>
    <row r="2868" spans="2:51" s="14" customFormat="1" ht="11.25">
      <c r="B2868" s="205"/>
      <c r="C2868" s="206"/>
      <c r="D2868" s="196" t="s">
        <v>159</v>
      </c>
      <c r="E2868" s="207" t="s">
        <v>19</v>
      </c>
      <c r="F2868" s="208" t="s">
        <v>1530</v>
      </c>
      <c r="G2868" s="206"/>
      <c r="H2868" s="209">
        <v>6.2190000000000003</v>
      </c>
      <c r="I2868" s="210"/>
      <c r="J2868" s="206"/>
      <c r="K2868" s="206"/>
      <c r="L2868" s="211"/>
      <c r="M2868" s="212"/>
      <c r="N2868" s="213"/>
      <c r="O2868" s="213"/>
      <c r="P2868" s="213"/>
      <c r="Q2868" s="213"/>
      <c r="R2868" s="213"/>
      <c r="S2868" s="213"/>
      <c r="T2868" s="214"/>
      <c r="AT2868" s="215" t="s">
        <v>159</v>
      </c>
      <c r="AU2868" s="215" t="s">
        <v>87</v>
      </c>
      <c r="AV2868" s="14" t="s">
        <v>87</v>
      </c>
      <c r="AW2868" s="14" t="s">
        <v>37</v>
      </c>
      <c r="AX2868" s="14" t="s">
        <v>77</v>
      </c>
      <c r="AY2868" s="215" t="s">
        <v>144</v>
      </c>
    </row>
    <row r="2869" spans="2:51" s="14" customFormat="1" ht="11.25">
      <c r="B2869" s="205"/>
      <c r="C2869" s="206"/>
      <c r="D2869" s="196" t="s">
        <v>159</v>
      </c>
      <c r="E2869" s="207" t="s">
        <v>19</v>
      </c>
      <c r="F2869" s="208" t="s">
        <v>1531</v>
      </c>
      <c r="G2869" s="206"/>
      <c r="H2869" s="209">
        <v>6.2190000000000003</v>
      </c>
      <c r="I2869" s="210"/>
      <c r="J2869" s="206"/>
      <c r="K2869" s="206"/>
      <c r="L2869" s="211"/>
      <c r="M2869" s="212"/>
      <c r="N2869" s="213"/>
      <c r="O2869" s="213"/>
      <c r="P2869" s="213"/>
      <c r="Q2869" s="213"/>
      <c r="R2869" s="213"/>
      <c r="S2869" s="213"/>
      <c r="T2869" s="214"/>
      <c r="AT2869" s="215" t="s">
        <v>159</v>
      </c>
      <c r="AU2869" s="215" t="s">
        <v>87</v>
      </c>
      <c r="AV2869" s="14" t="s">
        <v>87</v>
      </c>
      <c r="AW2869" s="14" t="s">
        <v>37</v>
      </c>
      <c r="AX2869" s="14" t="s">
        <v>77</v>
      </c>
      <c r="AY2869" s="215" t="s">
        <v>144</v>
      </c>
    </row>
    <row r="2870" spans="2:51" s="14" customFormat="1" ht="11.25">
      <c r="B2870" s="205"/>
      <c r="C2870" s="206"/>
      <c r="D2870" s="196" t="s">
        <v>159</v>
      </c>
      <c r="E2870" s="207" t="s">
        <v>19</v>
      </c>
      <c r="F2870" s="208" t="s">
        <v>1532</v>
      </c>
      <c r="G2870" s="206"/>
      <c r="H2870" s="209">
        <v>5.9160000000000004</v>
      </c>
      <c r="I2870" s="210"/>
      <c r="J2870" s="206"/>
      <c r="K2870" s="206"/>
      <c r="L2870" s="211"/>
      <c r="M2870" s="212"/>
      <c r="N2870" s="213"/>
      <c r="O2870" s="213"/>
      <c r="P2870" s="213"/>
      <c r="Q2870" s="213"/>
      <c r="R2870" s="213"/>
      <c r="S2870" s="213"/>
      <c r="T2870" s="214"/>
      <c r="AT2870" s="215" t="s">
        <v>159</v>
      </c>
      <c r="AU2870" s="215" t="s">
        <v>87</v>
      </c>
      <c r="AV2870" s="14" t="s">
        <v>87</v>
      </c>
      <c r="AW2870" s="14" t="s">
        <v>37</v>
      </c>
      <c r="AX2870" s="14" t="s">
        <v>77</v>
      </c>
      <c r="AY2870" s="215" t="s">
        <v>144</v>
      </c>
    </row>
    <row r="2871" spans="2:51" s="14" customFormat="1" ht="11.25">
      <c r="B2871" s="205"/>
      <c r="C2871" s="206"/>
      <c r="D2871" s="196" t="s">
        <v>159</v>
      </c>
      <c r="E2871" s="207" t="s">
        <v>19</v>
      </c>
      <c r="F2871" s="208" t="s">
        <v>1533</v>
      </c>
      <c r="G2871" s="206"/>
      <c r="H2871" s="209">
        <v>6.6029999999999998</v>
      </c>
      <c r="I2871" s="210"/>
      <c r="J2871" s="206"/>
      <c r="K2871" s="206"/>
      <c r="L2871" s="211"/>
      <c r="M2871" s="212"/>
      <c r="N2871" s="213"/>
      <c r="O2871" s="213"/>
      <c r="P2871" s="213"/>
      <c r="Q2871" s="213"/>
      <c r="R2871" s="213"/>
      <c r="S2871" s="213"/>
      <c r="T2871" s="214"/>
      <c r="AT2871" s="215" t="s">
        <v>159</v>
      </c>
      <c r="AU2871" s="215" t="s">
        <v>87</v>
      </c>
      <c r="AV2871" s="14" t="s">
        <v>87</v>
      </c>
      <c r="AW2871" s="14" t="s">
        <v>37</v>
      </c>
      <c r="AX2871" s="14" t="s">
        <v>77</v>
      </c>
      <c r="AY2871" s="215" t="s">
        <v>144</v>
      </c>
    </row>
    <row r="2872" spans="2:51" s="14" customFormat="1" ht="11.25">
      <c r="B2872" s="205"/>
      <c r="C2872" s="206"/>
      <c r="D2872" s="196" t="s">
        <v>159</v>
      </c>
      <c r="E2872" s="207" t="s">
        <v>19</v>
      </c>
      <c r="F2872" s="208" t="s">
        <v>1534</v>
      </c>
      <c r="G2872" s="206"/>
      <c r="H2872" s="209">
        <v>6.1139999999999999</v>
      </c>
      <c r="I2872" s="210"/>
      <c r="J2872" s="206"/>
      <c r="K2872" s="206"/>
      <c r="L2872" s="211"/>
      <c r="M2872" s="212"/>
      <c r="N2872" s="213"/>
      <c r="O2872" s="213"/>
      <c r="P2872" s="213"/>
      <c r="Q2872" s="213"/>
      <c r="R2872" s="213"/>
      <c r="S2872" s="213"/>
      <c r="T2872" s="214"/>
      <c r="AT2872" s="215" t="s">
        <v>159</v>
      </c>
      <c r="AU2872" s="215" t="s">
        <v>87</v>
      </c>
      <c r="AV2872" s="14" t="s">
        <v>87</v>
      </c>
      <c r="AW2872" s="14" t="s">
        <v>37</v>
      </c>
      <c r="AX2872" s="14" t="s">
        <v>77</v>
      </c>
      <c r="AY2872" s="215" t="s">
        <v>144</v>
      </c>
    </row>
    <row r="2873" spans="2:51" s="15" customFormat="1" ht="11.25">
      <c r="B2873" s="216"/>
      <c r="C2873" s="217"/>
      <c r="D2873" s="196" t="s">
        <v>159</v>
      </c>
      <c r="E2873" s="218" t="s">
        <v>19</v>
      </c>
      <c r="F2873" s="219" t="s">
        <v>165</v>
      </c>
      <c r="G2873" s="217"/>
      <c r="H2873" s="220">
        <v>62.271000000000001</v>
      </c>
      <c r="I2873" s="221"/>
      <c r="J2873" s="217"/>
      <c r="K2873" s="217"/>
      <c r="L2873" s="222"/>
      <c r="M2873" s="223"/>
      <c r="N2873" s="224"/>
      <c r="O2873" s="224"/>
      <c r="P2873" s="224"/>
      <c r="Q2873" s="224"/>
      <c r="R2873" s="224"/>
      <c r="S2873" s="224"/>
      <c r="T2873" s="225"/>
      <c r="AT2873" s="226" t="s">
        <v>159</v>
      </c>
      <c r="AU2873" s="226" t="s">
        <v>87</v>
      </c>
      <c r="AV2873" s="15" t="s">
        <v>155</v>
      </c>
      <c r="AW2873" s="15" t="s">
        <v>37</v>
      </c>
      <c r="AX2873" s="15" t="s">
        <v>77</v>
      </c>
      <c r="AY2873" s="226" t="s">
        <v>144</v>
      </c>
    </row>
    <row r="2874" spans="2:51" s="13" customFormat="1" ht="11.25">
      <c r="B2874" s="194"/>
      <c r="C2874" s="195"/>
      <c r="D2874" s="196" t="s">
        <v>159</v>
      </c>
      <c r="E2874" s="197" t="s">
        <v>19</v>
      </c>
      <c r="F2874" s="198" t="s">
        <v>187</v>
      </c>
      <c r="G2874" s="195"/>
      <c r="H2874" s="197" t="s">
        <v>19</v>
      </c>
      <c r="I2874" s="199"/>
      <c r="J2874" s="195"/>
      <c r="K2874" s="195"/>
      <c r="L2874" s="200"/>
      <c r="M2874" s="201"/>
      <c r="N2874" s="202"/>
      <c r="O2874" s="202"/>
      <c r="P2874" s="202"/>
      <c r="Q2874" s="202"/>
      <c r="R2874" s="202"/>
      <c r="S2874" s="202"/>
      <c r="T2874" s="203"/>
      <c r="AT2874" s="204" t="s">
        <v>159</v>
      </c>
      <c r="AU2874" s="204" t="s">
        <v>87</v>
      </c>
      <c r="AV2874" s="13" t="s">
        <v>85</v>
      </c>
      <c r="AW2874" s="13" t="s">
        <v>37</v>
      </c>
      <c r="AX2874" s="13" t="s">
        <v>77</v>
      </c>
      <c r="AY2874" s="204" t="s">
        <v>144</v>
      </c>
    </row>
    <row r="2875" spans="2:51" s="14" customFormat="1" ht="11.25">
      <c r="B2875" s="205"/>
      <c r="C2875" s="206"/>
      <c r="D2875" s="196" t="s">
        <v>159</v>
      </c>
      <c r="E2875" s="207" t="s">
        <v>19</v>
      </c>
      <c r="F2875" s="208" t="s">
        <v>1535</v>
      </c>
      <c r="G2875" s="206"/>
      <c r="H2875" s="209">
        <v>6.2370000000000001</v>
      </c>
      <c r="I2875" s="210"/>
      <c r="J2875" s="206"/>
      <c r="K2875" s="206"/>
      <c r="L2875" s="211"/>
      <c r="M2875" s="212"/>
      <c r="N2875" s="213"/>
      <c r="O2875" s="213"/>
      <c r="P2875" s="213"/>
      <c r="Q2875" s="213"/>
      <c r="R2875" s="213"/>
      <c r="S2875" s="213"/>
      <c r="T2875" s="214"/>
      <c r="AT2875" s="215" t="s">
        <v>159</v>
      </c>
      <c r="AU2875" s="215" t="s">
        <v>87</v>
      </c>
      <c r="AV2875" s="14" t="s">
        <v>87</v>
      </c>
      <c r="AW2875" s="14" t="s">
        <v>37</v>
      </c>
      <c r="AX2875" s="14" t="s">
        <v>77</v>
      </c>
      <c r="AY2875" s="215" t="s">
        <v>144</v>
      </c>
    </row>
    <row r="2876" spans="2:51" s="14" customFormat="1" ht="11.25">
      <c r="B2876" s="205"/>
      <c r="C2876" s="206"/>
      <c r="D2876" s="196" t="s">
        <v>159</v>
      </c>
      <c r="E2876" s="207" t="s">
        <v>19</v>
      </c>
      <c r="F2876" s="208" t="s">
        <v>1536</v>
      </c>
      <c r="G2876" s="206"/>
      <c r="H2876" s="209">
        <v>6.3090000000000002</v>
      </c>
      <c r="I2876" s="210"/>
      <c r="J2876" s="206"/>
      <c r="K2876" s="206"/>
      <c r="L2876" s="211"/>
      <c r="M2876" s="212"/>
      <c r="N2876" s="213"/>
      <c r="O2876" s="213"/>
      <c r="P2876" s="213"/>
      <c r="Q2876" s="213"/>
      <c r="R2876" s="213"/>
      <c r="S2876" s="213"/>
      <c r="T2876" s="214"/>
      <c r="AT2876" s="215" t="s">
        <v>159</v>
      </c>
      <c r="AU2876" s="215" t="s">
        <v>87</v>
      </c>
      <c r="AV2876" s="14" t="s">
        <v>87</v>
      </c>
      <c r="AW2876" s="14" t="s">
        <v>37</v>
      </c>
      <c r="AX2876" s="14" t="s">
        <v>77</v>
      </c>
      <c r="AY2876" s="215" t="s">
        <v>144</v>
      </c>
    </row>
    <row r="2877" spans="2:51" s="14" customFormat="1" ht="11.25">
      <c r="B2877" s="205"/>
      <c r="C2877" s="206"/>
      <c r="D2877" s="196" t="s">
        <v>159</v>
      </c>
      <c r="E2877" s="207" t="s">
        <v>19</v>
      </c>
      <c r="F2877" s="208" t="s">
        <v>1537</v>
      </c>
      <c r="G2877" s="206"/>
      <c r="H2877" s="209">
        <v>6.0359999999999996</v>
      </c>
      <c r="I2877" s="210"/>
      <c r="J2877" s="206"/>
      <c r="K2877" s="206"/>
      <c r="L2877" s="211"/>
      <c r="M2877" s="212"/>
      <c r="N2877" s="213"/>
      <c r="O2877" s="213"/>
      <c r="P2877" s="213"/>
      <c r="Q2877" s="213"/>
      <c r="R2877" s="213"/>
      <c r="S2877" s="213"/>
      <c r="T2877" s="214"/>
      <c r="AT2877" s="215" t="s">
        <v>159</v>
      </c>
      <c r="AU2877" s="215" t="s">
        <v>87</v>
      </c>
      <c r="AV2877" s="14" t="s">
        <v>87</v>
      </c>
      <c r="AW2877" s="14" t="s">
        <v>37</v>
      </c>
      <c r="AX2877" s="14" t="s">
        <v>77</v>
      </c>
      <c r="AY2877" s="215" t="s">
        <v>144</v>
      </c>
    </row>
    <row r="2878" spans="2:51" s="14" customFormat="1" ht="11.25">
      <c r="B2878" s="205"/>
      <c r="C2878" s="206"/>
      <c r="D2878" s="196" t="s">
        <v>159</v>
      </c>
      <c r="E2878" s="207" t="s">
        <v>19</v>
      </c>
      <c r="F2878" s="208" t="s">
        <v>1538</v>
      </c>
      <c r="G2878" s="206"/>
      <c r="H2878" s="209">
        <v>6.399</v>
      </c>
      <c r="I2878" s="210"/>
      <c r="J2878" s="206"/>
      <c r="K2878" s="206"/>
      <c r="L2878" s="211"/>
      <c r="M2878" s="212"/>
      <c r="N2878" s="213"/>
      <c r="O2878" s="213"/>
      <c r="P2878" s="213"/>
      <c r="Q2878" s="213"/>
      <c r="R2878" s="213"/>
      <c r="S2878" s="213"/>
      <c r="T2878" s="214"/>
      <c r="AT2878" s="215" t="s">
        <v>159</v>
      </c>
      <c r="AU2878" s="215" t="s">
        <v>87</v>
      </c>
      <c r="AV2878" s="14" t="s">
        <v>87</v>
      </c>
      <c r="AW2878" s="14" t="s">
        <v>37</v>
      </c>
      <c r="AX2878" s="14" t="s">
        <v>77</v>
      </c>
      <c r="AY2878" s="215" t="s">
        <v>144</v>
      </c>
    </row>
    <row r="2879" spans="2:51" s="14" customFormat="1" ht="11.25">
      <c r="B2879" s="205"/>
      <c r="C2879" s="206"/>
      <c r="D2879" s="196" t="s">
        <v>159</v>
      </c>
      <c r="E2879" s="207" t="s">
        <v>19</v>
      </c>
      <c r="F2879" s="208" t="s">
        <v>1539</v>
      </c>
      <c r="G2879" s="206"/>
      <c r="H2879" s="209">
        <v>6.2190000000000003</v>
      </c>
      <c r="I2879" s="210"/>
      <c r="J2879" s="206"/>
      <c r="K2879" s="206"/>
      <c r="L2879" s="211"/>
      <c r="M2879" s="212"/>
      <c r="N2879" s="213"/>
      <c r="O2879" s="213"/>
      <c r="P2879" s="213"/>
      <c r="Q2879" s="213"/>
      <c r="R2879" s="213"/>
      <c r="S2879" s="213"/>
      <c r="T2879" s="214"/>
      <c r="AT2879" s="215" t="s">
        <v>159</v>
      </c>
      <c r="AU2879" s="215" t="s">
        <v>87</v>
      </c>
      <c r="AV2879" s="14" t="s">
        <v>87</v>
      </c>
      <c r="AW2879" s="14" t="s">
        <v>37</v>
      </c>
      <c r="AX2879" s="14" t="s">
        <v>77</v>
      </c>
      <c r="AY2879" s="215" t="s">
        <v>144</v>
      </c>
    </row>
    <row r="2880" spans="2:51" s="14" customFormat="1" ht="11.25">
      <c r="B2880" s="205"/>
      <c r="C2880" s="206"/>
      <c r="D2880" s="196" t="s">
        <v>159</v>
      </c>
      <c r="E2880" s="207" t="s">
        <v>19</v>
      </c>
      <c r="F2880" s="208" t="s">
        <v>1540</v>
      </c>
      <c r="G2880" s="206"/>
      <c r="H2880" s="209">
        <v>6.2190000000000003</v>
      </c>
      <c r="I2880" s="210"/>
      <c r="J2880" s="206"/>
      <c r="K2880" s="206"/>
      <c r="L2880" s="211"/>
      <c r="M2880" s="212"/>
      <c r="N2880" s="213"/>
      <c r="O2880" s="213"/>
      <c r="P2880" s="213"/>
      <c r="Q2880" s="213"/>
      <c r="R2880" s="213"/>
      <c r="S2880" s="213"/>
      <c r="T2880" s="214"/>
      <c r="AT2880" s="215" t="s">
        <v>159</v>
      </c>
      <c r="AU2880" s="215" t="s">
        <v>87</v>
      </c>
      <c r="AV2880" s="14" t="s">
        <v>87</v>
      </c>
      <c r="AW2880" s="14" t="s">
        <v>37</v>
      </c>
      <c r="AX2880" s="14" t="s">
        <v>77</v>
      </c>
      <c r="AY2880" s="215" t="s">
        <v>144</v>
      </c>
    </row>
    <row r="2881" spans="2:51" s="14" customFormat="1" ht="11.25">
      <c r="B2881" s="205"/>
      <c r="C2881" s="206"/>
      <c r="D2881" s="196" t="s">
        <v>159</v>
      </c>
      <c r="E2881" s="207" t="s">
        <v>19</v>
      </c>
      <c r="F2881" s="208" t="s">
        <v>1541</v>
      </c>
      <c r="G2881" s="206"/>
      <c r="H2881" s="209">
        <v>6.2190000000000003</v>
      </c>
      <c r="I2881" s="210"/>
      <c r="J2881" s="206"/>
      <c r="K2881" s="206"/>
      <c r="L2881" s="211"/>
      <c r="M2881" s="212"/>
      <c r="N2881" s="213"/>
      <c r="O2881" s="213"/>
      <c r="P2881" s="213"/>
      <c r="Q2881" s="213"/>
      <c r="R2881" s="213"/>
      <c r="S2881" s="213"/>
      <c r="T2881" s="214"/>
      <c r="AT2881" s="215" t="s">
        <v>159</v>
      </c>
      <c r="AU2881" s="215" t="s">
        <v>87</v>
      </c>
      <c r="AV2881" s="14" t="s">
        <v>87</v>
      </c>
      <c r="AW2881" s="14" t="s">
        <v>37</v>
      </c>
      <c r="AX2881" s="14" t="s">
        <v>77</v>
      </c>
      <c r="AY2881" s="215" t="s">
        <v>144</v>
      </c>
    </row>
    <row r="2882" spans="2:51" s="14" customFormat="1" ht="11.25">
      <c r="B2882" s="205"/>
      <c r="C2882" s="206"/>
      <c r="D2882" s="196" t="s">
        <v>159</v>
      </c>
      <c r="E2882" s="207" t="s">
        <v>19</v>
      </c>
      <c r="F2882" s="208" t="s">
        <v>1542</v>
      </c>
      <c r="G2882" s="206"/>
      <c r="H2882" s="209">
        <v>5.9160000000000004</v>
      </c>
      <c r="I2882" s="210"/>
      <c r="J2882" s="206"/>
      <c r="K2882" s="206"/>
      <c r="L2882" s="211"/>
      <c r="M2882" s="212"/>
      <c r="N2882" s="213"/>
      <c r="O2882" s="213"/>
      <c r="P2882" s="213"/>
      <c r="Q2882" s="213"/>
      <c r="R2882" s="213"/>
      <c r="S2882" s="213"/>
      <c r="T2882" s="214"/>
      <c r="AT2882" s="215" t="s">
        <v>159</v>
      </c>
      <c r="AU2882" s="215" t="s">
        <v>87</v>
      </c>
      <c r="AV2882" s="14" t="s">
        <v>87</v>
      </c>
      <c r="AW2882" s="14" t="s">
        <v>37</v>
      </c>
      <c r="AX2882" s="14" t="s">
        <v>77</v>
      </c>
      <c r="AY2882" s="215" t="s">
        <v>144</v>
      </c>
    </row>
    <row r="2883" spans="2:51" s="14" customFormat="1" ht="11.25">
      <c r="B2883" s="205"/>
      <c r="C2883" s="206"/>
      <c r="D2883" s="196" t="s">
        <v>159</v>
      </c>
      <c r="E2883" s="207" t="s">
        <v>19</v>
      </c>
      <c r="F2883" s="208" t="s">
        <v>1543</v>
      </c>
      <c r="G2883" s="206"/>
      <c r="H2883" s="209">
        <v>6.6029999999999998</v>
      </c>
      <c r="I2883" s="210"/>
      <c r="J2883" s="206"/>
      <c r="K2883" s="206"/>
      <c r="L2883" s="211"/>
      <c r="M2883" s="212"/>
      <c r="N2883" s="213"/>
      <c r="O2883" s="213"/>
      <c r="P2883" s="213"/>
      <c r="Q2883" s="213"/>
      <c r="R2883" s="213"/>
      <c r="S2883" s="213"/>
      <c r="T2883" s="214"/>
      <c r="AT2883" s="215" t="s">
        <v>159</v>
      </c>
      <c r="AU2883" s="215" t="s">
        <v>87</v>
      </c>
      <c r="AV2883" s="14" t="s">
        <v>87</v>
      </c>
      <c r="AW2883" s="14" t="s">
        <v>37</v>
      </c>
      <c r="AX2883" s="14" t="s">
        <v>77</v>
      </c>
      <c r="AY2883" s="215" t="s">
        <v>144</v>
      </c>
    </row>
    <row r="2884" spans="2:51" s="14" customFormat="1" ht="11.25">
      <c r="B2884" s="205"/>
      <c r="C2884" s="206"/>
      <c r="D2884" s="196" t="s">
        <v>159</v>
      </c>
      <c r="E2884" s="207" t="s">
        <v>19</v>
      </c>
      <c r="F2884" s="208" t="s">
        <v>1544</v>
      </c>
      <c r="G2884" s="206"/>
      <c r="H2884" s="209">
        <v>6.1139999999999999</v>
      </c>
      <c r="I2884" s="210"/>
      <c r="J2884" s="206"/>
      <c r="K2884" s="206"/>
      <c r="L2884" s="211"/>
      <c r="M2884" s="212"/>
      <c r="N2884" s="213"/>
      <c r="O2884" s="213"/>
      <c r="P2884" s="213"/>
      <c r="Q2884" s="213"/>
      <c r="R2884" s="213"/>
      <c r="S2884" s="213"/>
      <c r="T2884" s="214"/>
      <c r="AT2884" s="215" t="s">
        <v>159</v>
      </c>
      <c r="AU2884" s="215" t="s">
        <v>87</v>
      </c>
      <c r="AV2884" s="14" t="s">
        <v>87</v>
      </c>
      <c r="AW2884" s="14" t="s">
        <v>37</v>
      </c>
      <c r="AX2884" s="14" t="s">
        <v>77</v>
      </c>
      <c r="AY2884" s="215" t="s">
        <v>144</v>
      </c>
    </row>
    <row r="2885" spans="2:51" s="15" customFormat="1" ht="11.25">
      <c r="B2885" s="216"/>
      <c r="C2885" s="217"/>
      <c r="D2885" s="196" t="s">
        <v>159</v>
      </c>
      <c r="E2885" s="218" t="s">
        <v>19</v>
      </c>
      <c r="F2885" s="219" t="s">
        <v>165</v>
      </c>
      <c r="G2885" s="217"/>
      <c r="H2885" s="220">
        <v>62.271000000000001</v>
      </c>
      <c r="I2885" s="221"/>
      <c r="J2885" s="217"/>
      <c r="K2885" s="217"/>
      <c r="L2885" s="222"/>
      <c r="M2885" s="223"/>
      <c r="N2885" s="224"/>
      <c r="O2885" s="224"/>
      <c r="P2885" s="224"/>
      <c r="Q2885" s="224"/>
      <c r="R2885" s="224"/>
      <c r="S2885" s="224"/>
      <c r="T2885" s="225"/>
      <c r="AT2885" s="226" t="s">
        <v>159</v>
      </c>
      <c r="AU2885" s="226" t="s">
        <v>87</v>
      </c>
      <c r="AV2885" s="15" t="s">
        <v>155</v>
      </c>
      <c r="AW2885" s="15" t="s">
        <v>37</v>
      </c>
      <c r="AX2885" s="15" t="s">
        <v>77</v>
      </c>
      <c r="AY2885" s="226" t="s">
        <v>144</v>
      </c>
    </row>
    <row r="2886" spans="2:51" s="13" customFormat="1" ht="11.25">
      <c r="B2886" s="194"/>
      <c r="C2886" s="195"/>
      <c r="D2886" s="196" t="s">
        <v>159</v>
      </c>
      <c r="E2886" s="197" t="s">
        <v>19</v>
      </c>
      <c r="F2886" s="198" t="s">
        <v>208</v>
      </c>
      <c r="G2886" s="195"/>
      <c r="H2886" s="197" t="s">
        <v>19</v>
      </c>
      <c r="I2886" s="199"/>
      <c r="J2886" s="195"/>
      <c r="K2886" s="195"/>
      <c r="L2886" s="200"/>
      <c r="M2886" s="201"/>
      <c r="N2886" s="202"/>
      <c r="O2886" s="202"/>
      <c r="P2886" s="202"/>
      <c r="Q2886" s="202"/>
      <c r="R2886" s="202"/>
      <c r="S2886" s="202"/>
      <c r="T2886" s="203"/>
      <c r="AT2886" s="204" t="s">
        <v>159</v>
      </c>
      <c r="AU2886" s="204" t="s">
        <v>87</v>
      </c>
      <c r="AV2886" s="13" t="s">
        <v>85</v>
      </c>
      <c r="AW2886" s="13" t="s">
        <v>37</v>
      </c>
      <c r="AX2886" s="13" t="s">
        <v>77</v>
      </c>
      <c r="AY2886" s="204" t="s">
        <v>144</v>
      </c>
    </row>
    <row r="2887" spans="2:51" s="14" customFormat="1" ht="11.25">
      <c r="B2887" s="205"/>
      <c r="C2887" s="206"/>
      <c r="D2887" s="196" t="s">
        <v>159</v>
      </c>
      <c r="E2887" s="207" t="s">
        <v>19</v>
      </c>
      <c r="F2887" s="208" t="s">
        <v>1545</v>
      </c>
      <c r="G2887" s="206"/>
      <c r="H2887" s="209">
        <v>6.2370000000000001</v>
      </c>
      <c r="I2887" s="210"/>
      <c r="J2887" s="206"/>
      <c r="K2887" s="206"/>
      <c r="L2887" s="211"/>
      <c r="M2887" s="212"/>
      <c r="N2887" s="213"/>
      <c r="O2887" s="213"/>
      <c r="P2887" s="213"/>
      <c r="Q2887" s="213"/>
      <c r="R2887" s="213"/>
      <c r="S2887" s="213"/>
      <c r="T2887" s="214"/>
      <c r="AT2887" s="215" t="s">
        <v>159</v>
      </c>
      <c r="AU2887" s="215" t="s">
        <v>87</v>
      </c>
      <c r="AV2887" s="14" t="s">
        <v>87</v>
      </c>
      <c r="AW2887" s="14" t="s">
        <v>37</v>
      </c>
      <c r="AX2887" s="14" t="s">
        <v>77</v>
      </c>
      <c r="AY2887" s="215" t="s">
        <v>144</v>
      </c>
    </row>
    <row r="2888" spans="2:51" s="14" customFormat="1" ht="11.25">
      <c r="B2888" s="205"/>
      <c r="C2888" s="206"/>
      <c r="D2888" s="196" t="s">
        <v>159</v>
      </c>
      <c r="E2888" s="207" t="s">
        <v>19</v>
      </c>
      <c r="F2888" s="208" t="s">
        <v>1546</v>
      </c>
      <c r="G2888" s="206"/>
      <c r="H2888" s="209">
        <v>6.3090000000000002</v>
      </c>
      <c r="I2888" s="210"/>
      <c r="J2888" s="206"/>
      <c r="K2888" s="206"/>
      <c r="L2888" s="211"/>
      <c r="M2888" s="212"/>
      <c r="N2888" s="213"/>
      <c r="O2888" s="213"/>
      <c r="P2888" s="213"/>
      <c r="Q2888" s="213"/>
      <c r="R2888" s="213"/>
      <c r="S2888" s="213"/>
      <c r="T2888" s="214"/>
      <c r="AT2888" s="215" t="s">
        <v>159</v>
      </c>
      <c r="AU2888" s="215" t="s">
        <v>87</v>
      </c>
      <c r="AV2888" s="14" t="s">
        <v>87</v>
      </c>
      <c r="AW2888" s="14" t="s">
        <v>37</v>
      </c>
      <c r="AX2888" s="14" t="s">
        <v>77</v>
      </c>
      <c r="AY2888" s="215" t="s">
        <v>144</v>
      </c>
    </row>
    <row r="2889" spans="2:51" s="14" customFormat="1" ht="11.25">
      <c r="B2889" s="205"/>
      <c r="C2889" s="206"/>
      <c r="D2889" s="196" t="s">
        <v>159</v>
      </c>
      <c r="E2889" s="207" t="s">
        <v>19</v>
      </c>
      <c r="F2889" s="208" t="s">
        <v>1547</v>
      </c>
      <c r="G2889" s="206"/>
      <c r="H2889" s="209">
        <v>6.0359999999999996</v>
      </c>
      <c r="I2889" s="210"/>
      <c r="J2889" s="206"/>
      <c r="K2889" s="206"/>
      <c r="L2889" s="211"/>
      <c r="M2889" s="212"/>
      <c r="N2889" s="213"/>
      <c r="O2889" s="213"/>
      <c r="P2889" s="213"/>
      <c r="Q2889" s="213"/>
      <c r="R2889" s="213"/>
      <c r="S2889" s="213"/>
      <c r="T2889" s="214"/>
      <c r="AT2889" s="215" t="s">
        <v>159</v>
      </c>
      <c r="AU2889" s="215" t="s">
        <v>87</v>
      </c>
      <c r="AV2889" s="14" t="s">
        <v>87</v>
      </c>
      <c r="AW2889" s="14" t="s">
        <v>37</v>
      </c>
      <c r="AX2889" s="14" t="s">
        <v>77</v>
      </c>
      <c r="AY2889" s="215" t="s">
        <v>144</v>
      </c>
    </row>
    <row r="2890" spans="2:51" s="14" customFormat="1" ht="11.25">
      <c r="B2890" s="205"/>
      <c r="C2890" s="206"/>
      <c r="D2890" s="196" t="s">
        <v>159</v>
      </c>
      <c r="E2890" s="207" t="s">
        <v>19</v>
      </c>
      <c r="F2890" s="208" t="s">
        <v>1548</v>
      </c>
      <c r="G2890" s="206"/>
      <c r="H2890" s="209">
        <v>6.399</v>
      </c>
      <c r="I2890" s="210"/>
      <c r="J2890" s="206"/>
      <c r="K2890" s="206"/>
      <c r="L2890" s="211"/>
      <c r="M2890" s="212"/>
      <c r="N2890" s="213"/>
      <c r="O2890" s="213"/>
      <c r="P2890" s="213"/>
      <c r="Q2890" s="213"/>
      <c r="R2890" s="213"/>
      <c r="S2890" s="213"/>
      <c r="T2890" s="214"/>
      <c r="AT2890" s="215" t="s">
        <v>159</v>
      </c>
      <c r="AU2890" s="215" t="s">
        <v>87</v>
      </c>
      <c r="AV2890" s="14" t="s">
        <v>87</v>
      </c>
      <c r="AW2890" s="14" t="s">
        <v>37</v>
      </c>
      <c r="AX2890" s="14" t="s">
        <v>77</v>
      </c>
      <c r="AY2890" s="215" t="s">
        <v>144</v>
      </c>
    </row>
    <row r="2891" spans="2:51" s="14" customFormat="1" ht="11.25">
      <c r="B2891" s="205"/>
      <c r="C2891" s="206"/>
      <c r="D2891" s="196" t="s">
        <v>159</v>
      </c>
      <c r="E2891" s="207" t="s">
        <v>19</v>
      </c>
      <c r="F2891" s="208" t="s">
        <v>1549</v>
      </c>
      <c r="G2891" s="206"/>
      <c r="H2891" s="209">
        <v>6.2190000000000003</v>
      </c>
      <c r="I2891" s="210"/>
      <c r="J2891" s="206"/>
      <c r="K2891" s="206"/>
      <c r="L2891" s="211"/>
      <c r="M2891" s="212"/>
      <c r="N2891" s="213"/>
      <c r="O2891" s="213"/>
      <c r="P2891" s="213"/>
      <c r="Q2891" s="213"/>
      <c r="R2891" s="213"/>
      <c r="S2891" s="213"/>
      <c r="T2891" s="214"/>
      <c r="AT2891" s="215" t="s">
        <v>159</v>
      </c>
      <c r="AU2891" s="215" t="s">
        <v>87</v>
      </c>
      <c r="AV2891" s="14" t="s">
        <v>87</v>
      </c>
      <c r="AW2891" s="14" t="s">
        <v>37</v>
      </c>
      <c r="AX2891" s="14" t="s">
        <v>77</v>
      </c>
      <c r="AY2891" s="215" t="s">
        <v>144</v>
      </c>
    </row>
    <row r="2892" spans="2:51" s="14" customFormat="1" ht="11.25">
      <c r="B2892" s="205"/>
      <c r="C2892" s="206"/>
      <c r="D2892" s="196" t="s">
        <v>159</v>
      </c>
      <c r="E2892" s="207" t="s">
        <v>19</v>
      </c>
      <c r="F2892" s="208" t="s">
        <v>1550</v>
      </c>
      <c r="G2892" s="206"/>
      <c r="H2892" s="209">
        <v>6.2190000000000003</v>
      </c>
      <c r="I2892" s="210"/>
      <c r="J2892" s="206"/>
      <c r="K2892" s="206"/>
      <c r="L2892" s="211"/>
      <c r="M2892" s="212"/>
      <c r="N2892" s="213"/>
      <c r="O2892" s="213"/>
      <c r="P2892" s="213"/>
      <c r="Q2892" s="213"/>
      <c r="R2892" s="213"/>
      <c r="S2892" s="213"/>
      <c r="T2892" s="214"/>
      <c r="AT2892" s="215" t="s">
        <v>159</v>
      </c>
      <c r="AU2892" s="215" t="s">
        <v>87</v>
      </c>
      <c r="AV2892" s="14" t="s">
        <v>87</v>
      </c>
      <c r="AW2892" s="14" t="s">
        <v>37</v>
      </c>
      <c r="AX2892" s="14" t="s">
        <v>77</v>
      </c>
      <c r="AY2892" s="215" t="s">
        <v>144</v>
      </c>
    </row>
    <row r="2893" spans="2:51" s="14" customFormat="1" ht="11.25">
      <c r="B2893" s="205"/>
      <c r="C2893" s="206"/>
      <c r="D2893" s="196" t="s">
        <v>159</v>
      </c>
      <c r="E2893" s="207" t="s">
        <v>19</v>
      </c>
      <c r="F2893" s="208" t="s">
        <v>1551</v>
      </c>
      <c r="G2893" s="206"/>
      <c r="H2893" s="209">
        <v>6.2190000000000003</v>
      </c>
      <c r="I2893" s="210"/>
      <c r="J2893" s="206"/>
      <c r="K2893" s="206"/>
      <c r="L2893" s="211"/>
      <c r="M2893" s="212"/>
      <c r="N2893" s="213"/>
      <c r="O2893" s="213"/>
      <c r="P2893" s="213"/>
      <c r="Q2893" s="213"/>
      <c r="R2893" s="213"/>
      <c r="S2893" s="213"/>
      <c r="T2893" s="214"/>
      <c r="AT2893" s="215" t="s">
        <v>159</v>
      </c>
      <c r="AU2893" s="215" t="s">
        <v>87</v>
      </c>
      <c r="AV2893" s="14" t="s">
        <v>87</v>
      </c>
      <c r="AW2893" s="14" t="s">
        <v>37</v>
      </c>
      <c r="AX2893" s="14" t="s">
        <v>77</v>
      </c>
      <c r="AY2893" s="215" t="s">
        <v>144</v>
      </c>
    </row>
    <row r="2894" spans="2:51" s="14" customFormat="1" ht="11.25">
      <c r="B2894" s="205"/>
      <c r="C2894" s="206"/>
      <c r="D2894" s="196" t="s">
        <v>159</v>
      </c>
      <c r="E2894" s="207" t="s">
        <v>19</v>
      </c>
      <c r="F2894" s="208" t="s">
        <v>1552</v>
      </c>
      <c r="G2894" s="206"/>
      <c r="H2894" s="209">
        <v>5.9160000000000004</v>
      </c>
      <c r="I2894" s="210"/>
      <c r="J2894" s="206"/>
      <c r="K2894" s="206"/>
      <c r="L2894" s="211"/>
      <c r="M2894" s="212"/>
      <c r="N2894" s="213"/>
      <c r="O2894" s="213"/>
      <c r="P2894" s="213"/>
      <c r="Q2894" s="213"/>
      <c r="R2894" s="213"/>
      <c r="S2894" s="213"/>
      <c r="T2894" s="214"/>
      <c r="AT2894" s="215" t="s">
        <v>159</v>
      </c>
      <c r="AU2894" s="215" t="s">
        <v>87</v>
      </c>
      <c r="AV2894" s="14" t="s">
        <v>87</v>
      </c>
      <c r="AW2894" s="14" t="s">
        <v>37</v>
      </c>
      <c r="AX2894" s="14" t="s">
        <v>77</v>
      </c>
      <c r="AY2894" s="215" t="s">
        <v>144</v>
      </c>
    </row>
    <row r="2895" spans="2:51" s="14" customFormat="1" ht="11.25">
      <c r="B2895" s="205"/>
      <c r="C2895" s="206"/>
      <c r="D2895" s="196" t="s">
        <v>159</v>
      </c>
      <c r="E2895" s="207" t="s">
        <v>19</v>
      </c>
      <c r="F2895" s="208" t="s">
        <v>1553</v>
      </c>
      <c r="G2895" s="206"/>
      <c r="H2895" s="209">
        <v>6.6029999999999998</v>
      </c>
      <c r="I2895" s="210"/>
      <c r="J2895" s="206"/>
      <c r="K2895" s="206"/>
      <c r="L2895" s="211"/>
      <c r="M2895" s="212"/>
      <c r="N2895" s="213"/>
      <c r="O2895" s="213"/>
      <c r="P2895" s="213"/>
      <c r="Q2895" s="213"/>
      <c r="R2895" s="213"/>
      <c r="S2895" s="213"/>
      <c r="T2895" s="214"/>
      <c r="AT2895" s="215" t="s">
        <v>159</v>
      </c>
      <c r="AU2895" s="215" t="s">
        <v>87</v>
      </c>
      <c r="AV2895" s="14" t="s">
        <v>87</v>
      </c>
      <c r="AW2895" s="14" t="s">
        <v>37</v>
      </c>
      <c r="AX2895" s="14" t="s">
        <v>77</v>
      </c>
      <c r="AY2895" s="215" t="s">
        <v>144</v>
      </c>
    </row>
    <row r="2896" spans="2:51" s="14" customFormat="1" ht="11.25">
      <c r="B2896" s="205"/>
      <c r="C2896" s="206"/>
      <c r="D2896" s="196" t="s">
        <v>159</v>
      </c>
      <c r="E2896" s="207" t="s">
        <v>19</v>
      </c>
      <c r="F2896" s="208" t="s">
        <v>1554</v>
      </c>
      <c r="G2896" s="206"/>
      <c r="H2896" s="209">
        <v>6.1139999999999999</v>
      </c>
      <c r="I2896" s="210"/>
      <c r="J2896" s="206"/>
      <c r="K2896" s="206"/>
      <c r="L2896" s="211"/>
      <c r="M2896" s="212"/>
      <c r="N2896" s="213"/>
      <c r="O2896" s="213"/>
      <c r="P2896" s="213"/>
      <c r="Q2896" s="213"/>
      <c r="R2896" s="213"/>
      <c r="S2896" s="213"/>
      <c r="T2896" s="214"/>
      <c r="AT2896" s="215" t="s">
        <v>159</v>
      </c>
      <c r="AU2896" s="215" t="s">
        <v>87</v>
      </c>
      <c r="AV2896" s="14" t="s">
        <v>87</v>
      </c>
      <c r="AW2896" s="14" t="s">
        <v>37</v>
      </c>
      <c r="AX2896" s="14" t="s">
        <v>77</v>
      </c>
      <c r="AY2896" s="215" t="s">
        <v>144</v>
      </c>
    </row>
    <row r="2897" spans="2:51" s="15" customFormat="1" ht="11.25">
      <c r="B2897" s="216"/>
      <c r="C2897" s="217"/>
      <c r="D2897" s="196" t="s">
        <v>159</v>
      </c>
      <c r="E2897" s="218" t="s">
        <v>19</v>
      </c>
      <c r="F2897" s="219" t="s">
        <v>165</v>
      </c>
      <c r="G2897" s="217"/>
      <c r="H2897" s="220">
        <v>62.271000000000001</v>
      </c>
      <c r="I2897" s="221"/>
      <c r="J2897" s="217"/>
      <c r="K2897" s="217"/>
      <c r="L2897" s="222"/>
      <c r="M2897" s="223"/>
      <c r="N2897" s="224"/>
      <c r="O2897" s="224"/>
      <c r="P2897" s="224"/>
      <c r="Q2897" s="224"/>
      <c r="R2897" s="224"/>
      <c r="S2897" s="224"/>
      <c r="T2897" s="225"/>
      <c r="AT2897" s="226" t="s">
        <v>159</v>
      </c>
      <c r="AU2897" s="226" t="s">
        <v>87</v>
      </c>
      <c r="AV2897" s="15" t="s">
        <v>155</v>
      </c>
      <c r="AW2897" s="15" t="s">
        <v>37</v>
      </c>
      <c r="AX2897" s="15" t="s">
        <v>77</v>
      </c>
      <c r="AY2897" s="226" t="s">
        <v>144</v>
      </c>
    </row>
    <row r="2898" spans="2:51" s="13" customFormat="1" ht="11.25">
      <c r="B2898" s="194"/>
      <c r="C2898" s="195"/>
      <c r="D2898" s="196" t="s">
        <v>159</v>
      </c>
      <c r="E2898" s="197" t="s">
        <v>19</v>
      </c>
      <c r="F2898" s="198" t="s">
        <v>229</v>
      </c>
      <c r="G2898" s="195"/>
      <c r="H2898" s="197" t="s">
        <v>19</v>
      </c>
      <c r="I2898" s="199"/>
      <c r="J2898" s="195"/>
      <c r="K2898" s="195"/>
      <c r="L2898" s="200"/>
      <c r="M2898" s="201"/>
      <c r="N2898" s="202"/>
      <c r="O2898" s="202"/>
      <c r="P2898" s="202"/>
      <c r="Q2898" s="202"/>
      <c r="R2898" s="202"/>
      <c r="S2898" s="202"/>
      <c r="T2898" s="203"/>
      <c r="AT2898" s="204" t="s">
        <v>159</v>
      </c>
      <c r="AU2898" s="204" t="s">
        <v>87</v>
      </c>
      <c r="AV2898" s="13" t="s">
        <v>85</v>
      </c>
      <c r="AW2898" s="13" t="s">
        <v>37</v>
      </c>
      <c r="AX2898" s="13" t="s">
        <v>77</v>
      </c>
      <c r="AY2898" s="204" t="s">
        <v>144</v>
      </c>
    </row>
    <row r="2899" spans="2:51" s="14" customFormat="1" ht="11.25">
      <c r="B2899" s="205"/>
      <c r="C2899" s="206"/>
      <c r="D2899" s="196" t="s">
        <v>159</v>
      </c>
      <c r="E2899" s="207" t="s">
        <v>19</v>
      </c>
      <c r="F2899" s="208" t="s">
        <v>1555</v>
      </c>
      <c r="G2899" s="206"/>
      <c r="H2899" s="209">
        <v>6.1079999999999997</v>
      </c>
      <c r="I2899" s="210"/>
      <c r="J2899" s="206"/>
      <c r="K2899" s="206"/>
      <c r="L2899" s="211"/>
      <c r="M2899" s="212"/>
      <c r="N2899" s="213"/>
      <c r="O2899" s="213"/>
      <c r="P2899" s="213"/>
      <c r="Q2899" s="213"/>
      <c r="R2899" s="213"/>
      <c r="S2899" s="213"/>
      <c r="T2899" s="214"/>
      <c r="AT2899" s="215" t="s">
        <v>159</v>
      </c>
      <c r="AU2899" s="215" t="s">
        <v>87</v>
      </c>
      <c r="AV2899" s="14" t="s">
        <v>87</v>
      </c>
      <c r="AW2899" s="14" t="s">
        <v>37</v>
      </c>
      <c r="AX2899" s="14" t="s">
        <v>77</v>
      </c>
      <c r="AY2899" s="215" t="s">
        <v>144</v>
      </c>
    </row>
    <row r="2900" spans="2:51" s="14" customFormat="1" ht="11.25">
      <c r="B2900" s="205"/>
      <c r="C2900" s="206"/>
      <c r="D2900" s="196" t="s">
        <v>159</v>
      </c>
      <c r="E2900" s="207" t="s">
        <v>19</v>
      </c>
      <c r="F2900" s="208" t="s">
        <v>1556</v>
      </c>
      <c r="G2900" s="206"/>
      <c r="H2900" s="209">
        <v>6.2370000000000001</v>
      </c>
      <c r="I2900" s="210"/>
      <c r="J2900" s="206"/>
      <c r="K2900" s="206"/>
      <c r="L2900" s="211"/>
      <c r="M2900" s="212"/>
      <c r="N2900" s="213"/>
      <c r="O2900" s="213"/>
      <c r="P2900" s="213"/>
      <c r="Q2900" s="213"/>
      <c r="R2900" s="213"/>
      <c r="S2900" s="213"/>
      <c r="T2900" s="214"/>
      <c r="AT2900" s="215" t="s">
        <v>159</v>
      </c>
      <c r="AU2900" s="215" t="s">
        <v>87</v>
      </c>
      <c r="AV2900" s="14" t="s">
        <v>87</v>
      </c>
      <c r="AW2900" s="14" t="s">
        <v>37</v>
      </c>
      <c r="AX2900" s="14" t="s">
        <v>77</v>
      </c>
      <c r="AY2900" s="215" t="s">
        <v>144</v>
      </c>
    </row>
    <row r="2901" spans="2:51" s="14" customFormat="1" ht="11.25">
      <c r="B2901" s="205"/>
      <c r="C2901" s="206"/>
      <c r="D2901" s="196" t="s">
        <v>159</v>
      </c>
      <c r="E2901" s="207" t="s">
        <v>19</v>
      </c>
      <c r="F2901" s="208" t="s">
        <v>1557</v>
      </c>
      <c r="G2901" s="206"/>
      <c r="H2901" s="209">
        <v>6.3090000000000002</v>
      </c>
      <c r="I2901" s="210"/>
      <c r="J2901" s="206"/>
      <c r="K2901" s="206"/>
      <c r="L2901" s="211"/>
      <c r="M2901" s="212"/>
      <c r="N2901" s="213"/>
      <c r="O2901" s="213"/>
      <c r="P2901" s="213"/>
      <c r="Q2901" s="213"/>
      <c r="R2901" s="213"/>
      <c r="S2901" s="213"/>
      <c r="T2901" s="214"/>
      <c r="AT2901" s="215" t="s">
        <v>159</v>
      </c>
      <c r="AU2901" s="215" t="s">
        <v>87</v>
      </c>
      <c r="AV2901" s="14" t="s">
        <v>87</v>
      </c>
      <c r="AW2901" s="14" t="s">
        <v>37</v>
      </c>
      <c r="AX2901" s="14" t="s">
        <v>77</v>
      </c>
      <c r="AY2901" s="215" t="s">
        <v>144</v>
      </c>
    </row>
    <row r="2902" spans="2:51" s="14" customFormat="1" ht="11.25">
      <c r="B2902" s="205"/>
      <c r="C2902" s="206"/>
      <c r="D2902" s="196" t="s">
        <v>159</v>
      </c>
      <c r="E2902" s="207" t="s">
        <v>19</v>
      </c>
      <c r="F2902" s="208" t="s">
        <v>1558</v>
      </c>
      <c r="G2902" s="206"/>
      <c r="H2902" s="209">
        <v>6.0359999999999996</v>
      </c>
      <c r="I2902" s="210"/>
      <c r="J2902" s="206"/>
      <c r="K2902" s="206"/>
      <c r="L2902" s="211"/>
      <c r="M2902" s="212"/>
      <c r="N2902" s="213"/>
      <c r="O2902" s="213"/>
      <c r="P2902" s="213"/>
      <c r="Q2902" s="213"/>
      <c r="R2902" s="213"/>
      <c r="S2902" s="213"/>
      <c r="T2902" s="214"/>
      <c r="AT2902" s="215" t="s">
        <v>159</v>
      </c>
      <c r="AU2902" s="215" t="s">
        <v>87</v>
      </c>
      <c r="AV2902" s="14" t="s">
        <v>87</v>
      </c>
      <c r="AW2902" s="14" t="s">
        <v>37</v>
      </c>
      <c r="AX2902" s="14" t="s">
        <v>77</v>
      </c>
      <c r="AY2902" s="215" t="s">
        <v>144</v>
      </c>
    </row>
    <row r="2903" spans="2:51" s="14" customFormat="1" ht="11.25">
      <c r="B2903" s="205"/>
      <c r="C2903" s="206"/>
      <c r="D2903" s="196" t="s">
        <v>159</v>
      </c>
      <c r="E2903" s="207" t="s">
        <v>19</v>
      </c>
      <c r="F2903" s="208" t="s">
        <v>1559</v>
      </c>
      <c r="G2903" s="206"/>
      <c r="H2903" s="209">
        <v>6.399</v>
      </c>
      <c r="I2903" s="210"/>
      <c r="J2903" s="206"/>
      <c r="K2903" s="206"/>
      <c r="L2903" s="211"/>
      <c r="M2903" s="212"/>
      <c r="N2903" s="213"/>
      <c r="O2903" s="213"/>
      <c r="P2903" s="213"/>
      <c r="Q2903" s="213"/>
      <c r="R2903" s="213"/>
      <c r="S2903" s="213"/>
      <c r="T2903" s="214"/>
      <c r="AT2903" s="215" t="s">
        <v>159</v>
      </c>
      <c r="AU2903" s="215" t="s">
        <v>87</v>
      </c>
      <c r="AV2903" s="14" t="s">
        <v>87</v>
      </c>
      <c r="AW2903" s="14" t="s">
        <v>37</v>
      </c>
      <c r="AX2903" s="14" t="s">
        <v>77</v>
      </c>
      <c r="AY2903" s="215" t="s">
        <v>144</v>
      </c>
    </row>
    <row r="2904" spans="2:51" s="14" customFormat="1" ht="11.25">
      <c r="B2904" s="205"/>
      <c r="C2904" s="206"/>
      <c r="D2904" s="196" t="s">
        <v>159</v>
      </c>
      <c r="E2904" s="207" t="s">
        <v>19</v>
      </c>
      <c r="F2904" s="208" t="s">
        <v>1560</v>
      </c>
      <c r="G2904" s="206"/>
      <c r="H2904" s="209">
        <v>6.2190000000000003</v>
      </c>
      <c r="I2904" s="210"/>
      <c r="J2904" s="206"/>
      <c r="K2904" s="206"/>
      <c r="L2904" s="211"/>
      <c r="M2904" s="212"/>
      <c r="N2904" s="213"/>
      <c r="O2904" s="213"/>
      <c r="P2904" s="213"/>
      <c r="Q2904" s="213"/>
      <c r="R2904" s="213"/>
      <c r="S2904" s="213"/>
      <c r="T2904" s="214"/>
      <c r="AT2904" s="215" t="s">
        <v>159</v>
      </c>
      <c r="AU2904" s="215" t="s">
        <v>87</v>
      </c>
      <c r="AV2904" s="14" t="s">
        <v>87</v>
      </c>
      <c r="AW2904" s="14" t="s">
        <v>37</v>
      </c>
      <c r="AX2904" s="14" t="s">
        <v>77</v>
      </c>
      <c r="AY2904" s="215" t="s">
        <v>144</v>
      </c>
    </row>
    <row r="2905" spans="2:51" s="14" customFormat="1" ht="11.25">
      <c r="B2905" s="205"/>
      <c r="C2905" s="206"/>
      <c r="D2905" s="196" t="s">
        <v>159</v>
      </c>
      <c r="E2905" s="207" t="s">
        <v>19</v>
      </c>
      <c r="F2905" s="208" t="s">
        <v>1561</v>
      </c>
      <c r="G2905" s="206"/>
      <c r="H2905" s="209">
        <v>6.2190000000000003</v>
      </c>
      <c r="I2905" s="210"/>
      <c r="J2905" s="206"/>
      <c r="K2905" s="206"/>
      <c r="L2905" s="211"/>
      <c r="M2905" s="212"/>
      <c r="N2905" s="213"/>
      <c r="O2905" s="213"/>
      <c r="P2905" s="213"/>
      <c r="Q2905" s="213"/>
      <c r="R2905" s="213"/>
      <c r="S2905" s="213"/>
      <c r="T2905" s="214"/>
      <c r="AT2905" s="215" t="s">
        <v>159</v>
      </c>
      <c r="AU2905" s="215" t="s">
        <v>87</v>
      </c>
      <c r="AV2905" s="14" t="s">
        <v>87</v>
      </c>
      <c r="AW2905" s="14" t="s">
        <v>37</v>
      </c>
      <c r="AX2905" s="14" t="s">
        <v>77</v>
      </c>
      <c r="AY2905" s="215" t="s">
        <v>144</v>
      </c>
    </row>
    <row r="2906" spans="2:51" s="14" customFormat="1" ht="11.25">
      <c r="B2906" s="205"/>
      <c r="C2906" s="206"/>
      <c r="D2906" s="196" t="s">
        <v>159</v>
      </c>
      <c r="E2906" s="207" t="s">
        <v>19</v>
      </c>
      <c r="F2906" s="208" t="s">
        <v>1562</v>
      </c>
      <c r="G2906" s="206"/>
      <c r="H2906" s="209">
        <v>6.2190000000000003</v>
      </c>
      <c r="I2906" s="210"/>
      <c r="J2906" s="206"/>
      <c r="K2906" s="206"/>
      <c r="L2906" s="211"/>
      <c r="M2906" s="212"/>
      <c r="N2906" s="213"/>
      <c r="O2906" s="213"/>
      <c r="P2906" s="213"/>
      <c r="Q2906" s="213"/>
      <c r="R2906" s="213"/>
      <c r="S2906" s="213"/>
      <c r="T2906" s="214"/>
      <c r="AT2906" s="215" t="s">
        <v>159</v>
      </c>
      <c r="AU2906" s="215" t="s">
        <v>87</v>
      </c>
      <c r="AV2906" s="14" t="s">
        <v>87</v>
      </c>
      <c r="AW2906" s="14" t="s">
        <v>37</v>
      </c>
      <c r="AX2906" s="14" t="s">
        <v>77</v>
      </c>
      <c r="AY2906" s="215" t="s">
        <v>144</v>
      </c>
    </row>
    <row r="2907" spans="2:51" s="14" customFormat="1" ht="11.25">
      <c r="B2907" s="205"/>
      <c r="C2907" s="206"/>
      <c r="D2907" s="196" t="s">
        <v>159</v>
      </c>
      <c r="E2907" s="207" t="s">
        <v>19</v>
      </c>
      <c r="F2907" s="208" t="s">
        <v>1563</v>
      </c>
      <c r="G2907" s="206"/>
      <c r="H2907" s="209">
        <v>5.9160000000000004</v>
      </c>
      <c r="I2907" s="210"/>
      <c r="J2907" s="206"/>
      <c r="K2907" s="206"/>
      <c r="L2907" s="211"/>
      <c r="M2907" s="212"/>
      <c r="N2907" s="213"/>
      <c r="O2907" s="213"/>
      <c r="P2907" s="213"/>
      <c r="Q2907" s="213"/>
      <c r="R2907" s="213"/>
      <c r="S2907" s="213"/>
      <c r="T2907" s="214"/>
      <c r="AT2907" s="215" t="s">
        <v>159</v>
      </c>
      <c r="AU2907" s="215" t="s">
        <v>87</v>
      </c>
      <c r="AV2907" s="14" t="s">
        <v>87</v>
      </c>
      <c r="AW2907" s="14" t="s">
        <v>37</v>
      </c>
      <c r="AX2907" s="14" t="s">
        <v>77</v>
      </c>
      <c r="AY2907" s="215" t="s">
        <v>144</v>
      </c>
    </row>
    <row r="2908" spans="2:51" s="14" customFormat="1" ht="11.25">
      <c r="B2908" s="205"/>
      <c r="C2908" s="206"/>
      <c r="D2908" s="196" t="s">
        <v>159</v>
      </c>
      <c r="E2908" s="207" t="s">
        <v>19</v>
      </c>
      <c r="F2908" s="208" t="s">
        <v>1564</v>
      </c>
      <c r="G2908" s="206"/>
      <c r="H2908" s="209">
        <v>6.6029999999999998</v>
      </c>
      <c r="I2908" s="210"/>
      <c r="J2908" s="206"/>
      <c r="K2908" s="206"/>
      <c r="L2908" s="211"/>
      <c r="M2908" s="212"/>
      <c r="N2908" s="213"/>
      <c r="O2908" s="213"/>
      <c r="P2908" s="213"/>
      <c r="Q2908" s="213"/>
      <c r="R2908" s="213"/>
      <c r="S2908" s="213"/>
      <c r="T2908" s="214"/>
      <c r="AT2908" s="215" t="s">
        <v>159</v>
      </c>
      <c r="AU2908" s="215" t="s">
        <v>87</v>
      </c>
      <c r="AV2908" s="14" t="s">
        <v>87</v>
      </c>
      <c r="AW2908" s="14" t="s">
        <v>37</v>
      </c>
      <c r="AX2908" s="14" t="s">
        <v>77</v>
      </c>
      <c r="AY2908" s="215" t="s">
        <v>144</v>
      </c>
    </row>
    <row r="2909" spans="2:51" s="14" customFormat="1" ht="11.25">
      <c r="B2909" s="205"/>
      <c r="C2909" s="206"/>
      <c r="D2909" s="196" t="s">
        <v>159</v>
      </c>
      <c r="E2909" s="207" t="s">
        <v>19</v>
      </c>
      <c r="F2909" s="208" t="s">
        <v>1565</v>
      </c>
      <c r="G2909" s="206"/>
      <c r="H2909" s="209">
        <v>6.1139999999999999</v>
      </c>
      <c r="I2909" s="210"/>
      <c r="J2909" s="206"/>
      <c r="K2909" s="206"/>
      <c r="L2909" s="211"/>
      <c r="M2909" s="212"/>
      <c r="N2909" s="213"/>
      <c r="O2909" s="213"/>
      <c r="P2909" s="213"/>
      <c r="Q2909" s="213"/>
      <c r="R2909" s="213"/>
      <c r="S2909" s="213"/>
      <c r="T2909" s="214"/>
      <c r="AT2909" s="215" t="s">
        <v>159</v>
      </c>
      <c r="AU2909" s="215" t="s">
        <v>87</v>
      </c>
      <c r="AV2909" s="14" t="s">
        <v>87</v>
      </c>
      <c r="AW2909" s="14" t="s">
        <v>37</v>
      </c>
      <c r="AX2909" s="14" t="s">
        <v>77</v>
      </c>
      <c r="AY2909" s="215" t="s">
        <v>144</v>
      </c>
    </row>
    <row r="2910" spans="2:51" s="15" customFormat="1" ht="11.25">
      <c r="B2910" s="216"/>
      <c r="C2910" s="217"/>
      <c r="D2910" s="196" t="s">
        <v>159</v>
      </c>
      <c r="E2910" s="218" t="s">
        <v>19</v>
      </c>
      <c r="F2910" s="219" t="s">
        <v>165</v>
      </c>
      <c r="G2910" s="217"/>
      <c r="H2910" s="220">
        <v>68.379000000000005</v>
      </c>
      <c r="I2910" s="221"/>
      <c r="J2910" s="217"/>
      <c r="K2910" s="217"/>
      <c r="L2910" s="222"/>
      <c r="M2910" s="223"/>
      <c r="N2910" s="224"/>
      <c r="O2910" s="224"/>
      <c r="P2910" s="224"/>
      <c r="Q2910" s="224"/>
      <c r="R2910" s="224"/>
      <c r="S2910" s="224"/>
      <c r="T2910" s="225"/>
      <c r="AT2910" s="226" t="s">
        <v>159</v>
      </c>
      <c r="AU2910" s="226" t="s">
        <v>87</v>
      </c>
      <c r="AV2910" s="15" t="s">
        <v>155</v>
      </c>
      <c r="AW2910" s="15" t="s">
        <v>37</v>
      </c>
      <c r="AX2910" s="15" t="s">
        <v>77</v>
      </c>
      <c r="AY2910" s="226" t="s">
        <v>144</v>
      </c>
    </row>
    <row r="2911" spans="2:51" s="13" customFormat="1" ht="11.25">
      <c r="B2911" s="194"/>
      <c r="C2911" s="195"/>
      <c r="D2911" s="196" t="s">
        <v>159</v>
      </c>
      <c r="E2911" s="197" t="s">
        <v>19</v>
      </c>
      <c r="F2911" s="198" t="s">
        <v>252</v>
      </c>
      <c r="G2911" s="195"/>
      <c r="H2911" s="197" t="s">
        <v>19</v>
      </c>
      <c r="I2911" s="199"/>
      <c r="J2911" s="195"/>
      <c r="K2911" s="195"/>
      <c r="L2911" s="200"/>
      <c r="M2911" s="201"/>
      <c r="N2911" s="202"/>
      <c r="O2911" s="202"/>
      <c r="P2911" s="202"/>
      <c r="Q2911" s="202"/>
      <c r="R2911" s="202"/>
      <c r="S2911" s="202"/>
      <c r="T2911" s="203"/>
      <c r="AT2911" s="204" t="s">
        <v>159</v>
      </c>
      <c r="AU2911" s="204" t="s">
        <v>87</v>
      </c>
      <c r="AV2911" s="13" t="s">
        <v>85</v>
      </c>
      <c r="AW2911" s="13" t="s">
        <v>37</v>
      </c>
      <c r="AX2911" s="13" t="s">
        <v>77</v>
      </c>
      <c r="AY2911" s="204" t="s">
        <v>144</v>
      </c>
    </row>
    <row r="2912" spans="2:51" s="14" customFormat="1" ht="11.25">
      <c r="B2912" s="205"/>
      <c r="C2912" s="206"/>
      <c r="D2912" s="196" t="s">
        <v>159</v>
      </c>
      <c r="E2912" s="207" t="s">
        <v>19</v>
      </c>
      <c r="F2912" s="208" t="s">
        <v>1566</v>
      </c>
      <c r="G2912" s="206"/>
      <c r="H2912" s="209">
        <v>6.1079999999999997</v>
      </c>
      <c r="I2912" s="210"/>
      <c r="J2912" s="206"/>
      <c r="K2912" s="206"/>
      <c r="L2912" s="211"/>
      <c r="M2912" s="212"/>
      <c r="N2912" s="213"/>
      <c r="O2912" s="213"/>
      <c r="P2912" s="213"/>
      <c r="Q2912" s="213"/>
      <c r="R2912" s="213"/>
      <c r="S2912" s="213"/>
      <c r="T2912" s="214"/>
      <c r="AT2912" s="215" t="s">
        <v>159</v>
      </c>
      <c r="AU2912" s="215" t="s">
        <v>87</v>
      </c>
      <c r="AV2912" s="14" t="s">
        <v>87</v>
      </c>
      <c r="AW2912" s="14" t="s">
        <v>37</v>
      </c>
      <c r="AX2912" s="14" t="s">
        <v>77</v>
      </c>
      <c r="AY2912" s="215" t="s">
        <v>144</v>
      </c>
    </row>
    <row r="2913" spans="1:65" s="14" customFormat="1" ht="11.25">
      <c r="B2913" s="205"/>
      <c r="C2913" s="206"/>
      <c r="D2913" s="196" t="s">
        <v>159</v>
      </c>
      <c r="E2913" s="207" t="s">
        <v>19</v>
      </c>
      <c r="F2913" s="208" t="s">
        <v>1567</v>
      </c>
      <c r="G2913" s="206"/>
      <c r="H2913" s="209">
        <v>6.2370000000000001</v>
      </c>
      <c r="I2913" s="210"/>
      <c r="J2913" s="206"/>
      <c r="K2913" s="206"/>
      <c r="L2913" s="211"/>
      <c r="M2913" s="212"/>
      <c r="N2913" s="213"/>
      <c r="O2913" s="213"/>
      <c r="P2913" s="213"/>
      <c r="Q2913" s="213"/>
      <c r="R2913" s="213"/>
      <c r="S2913" s="213"/>
      <c r="T2913" s="214"/>
      <c r="AT2913" s="215" t="s">
        <v>159</v>
      </c>
      <c r="AU2913" s="215" t="s">
        <v>87</v>
      </c>
      <c r="AV2913" s="14" t="s">
        <v>87</v>
      </c>
      <c r="AW2913" s="14" t="s">
        <v>37</v>
      </c>
      <c r="AX2913" s="14" t="s">
        <v>77</v>
      </c>
      <c r="AY2913" s="215" t="s">
        <v>144</v>
      </c>
    </row>
    <row r="2914" spans="1:65" s="14" customFormat="1" ht="11.25">
      <c r="B2914" s="205"/>
      <c r="C2914" s="206"/>
      <c r="D2914" s="196" t="s">
        <v>159</v>
      </c>
      <c r="E2914" s="207" t="s">
        <v>19</v>
      </c>
      <c r="F2914" s="208" t="s">
        <v>1568</v>
      </c>
      <c r="G2914" s="206"/>
      <c r="H2914" s="209">
        <v>6.3090000000000002</v>
      </c>
      <c r="I2914" s="210"/>
      <c r="J2914" s="206"/>
      <c r="K2914" s="206"/>
      <c r="L2914" s="211"/>
      <c r="M2914" s="212"/>
      <c r="N2914" s="213"/>
      <c r="O2914" s="213"/>
      <c r="P2914" s="213"/>
      <c r="Q2914" s="213"/>
      <c r="R2914" s="213"/>
      <c r="S2914" s="213"/>
      <c r="T2914" s="214"/>
      <c r="AT2914" s="215" t="s">
        <v>159</v>
      </c>
      <c r="AU2914" s="215" t="s">
        <v>87</v>
      </c>
      <c r="AV2914" s="14" t="s">
        <v>87</v>
      </c>
      <c r="AW2914" s="14" t="s">
        <v>37</v>
      </c>
      <c r="AX2914" s="14" t="s">
        <v>77</v>
      </c>
      <c r="AY2914" s="215" t="s">
        <v>144</v>
      </c>
    </row>
    <row r="2915" spans="1:65" s="14" customFormat="1" ht="11.25">
      <c r="B2915" s="205"/>
      <c r="C2915" s="206"/>
      <c r="D2915" s="196" t="s">
        <v>159</v>
      </c>
      <c r="E2915" s="207" t="s">
        <v>19</v>
      </c>
      <c r="F2915" s="208" t="s">
        <v>1569</v>
      </c>
      <c r="G2915" s="206"/>
      <c r="H2915" s="209">
        <v>6.0359999999999996</v>
      </c>
      <c r="I2915" s="210"/>
      <c r="J2915" s="206"/>
      <c r="K2915" s="206"/>
      <c r="L2915" s="211"/>
      <c r="M2915" s="212"/>
      <c r="N2915" s="213"/>
      <c r="O2915" s="213"/>
      <c r="P2915" s="213"/>
      <c r="Q2915" s="213"/>
      <c r="R2915" s="213"/>
      <c r="S2915" s="213"/>
      <c r="T2915" s="214"/>
      <c r="AT2915" s="215" t="s">
        <v>159</v>
      </c>
      <c r="AU2915" s="215" t="s">
        <v>87</v>
      </c>
      <c r="AV2915" s="14" t="s">
        <v>87</v>
      </c>
      <c r="AW2915" s="14" t="s">
        <v>37</v>
      </c>
      <c r="AX2915" s="14" t="s">
        <v>77</v>
      </c>
      <c r="AY2915" s="215" t="s">
        <v>144</v>
      </c>
    </row>
    <row r="2916" spans="1:65" s="14" customFormat="1" ht="11.25">
      <c r="B2916" s="205"/>
      <c r="C2916" s="206"/>
      <c r="D2916" s="196" t="s">
        <v>159</v>
      </c>
      <c r="E2916" s="207" t="s">
        <v>19</v>
      </c>
      <c r="F2916" s="208" t="s">
        <v>1570</v>
      </c>
      <c r="G2916" s="206"/>
      <c r="H2916" s="209">
        <v>6.399</v>
      </c>
      <c r="I2916" s="210"/>
      <c r="J2916" s="206"/>
      <c r="K2916" s="206"/>
      <c r="L2916" s="211"/>
      <c r="M2916" s="212"/>
      <c r="N2916" s="213"/>
      <c r="O2916" s="213"/>
      <c r="P2916" s="213"/>
      <c r="Q2916" s="213"/>
      <c r="R2916" s="213"/>
      <c r="S2916" s="213"/>
      <c r="T2916" s="214"/>
      <c r="AT2916" s="215" t="s">
        <v>159</v>
      </c>
      <c r="AU2916" s="215" t="s">
        <v>87</v>
      </c>
      <c r="AV2916" s="14" t="s">
        <v>87</v>
      </c>
      <c r="AW2916" s="14" t="s">
        <v>37</v>
      </c>
      <c r="AX2916" s="14" t="s">
        <v>77</v>
      </c>
      <c r="AY2916" s="215" t="s">
        <v>144</v>
      </c>
    </row>
    <row r="2917" spans="1:65" s="14" customFormat="1" ht="11.25">
      <c r="B2917" s="205"/>
      <c r="C2917" s="206"/>
      <c r="D2917" s="196" t="s">
        <v>159</v>
      </c>
      <c r="E2917" s="207" t="s">
        <v>19</v>
      </c>
      <c r="F2917" s="208" t="s">
        <v>1571</v>
      </c>
      <c r="G2917" s="206"/>
      <c r="H2917" s="209">
        <v>6.2190000000000003</v>
      </c>
      <c r="I2917" s="210"/>
      <c r="J2917" s="206"/>
      <c r="K2917" s="206"/>
      <c r="L2917" s="211"/>
      <c r="M2917" s="212"/>
      <c r="N2917" s="213"/>
      <c r="O2917" s="213"/>
      <c r="P2917" s="213"/>
      <c r="Q2917" s="213"/>
      <c r="R2917" s="213"/>
      <c r="S2917" s="213"/>
      <c r="T2917" s="214"/>
      <c r="AT2917" s="215" t="s">
        <v>159</v>
      </c>
      <c r="AU2917" s="215" t="s">
        <v>87</v>
      </c>
      <c r="AV2917" s="14" t="s">
        <v>87</v>
      </c>
      <c r="AW2917" s="14" t="s">
        <v>37</v>
      </c>
      <c r="AX2917" s="14" t="s">
        <v>77</v>
      </c>
      <c r="AY2917" s="215" t="s">
        <v>144</v>
      </c>
    </row>
    <row r="2918" spans="1:65" s="14" customFormat="1" ht="11.25">
      <c r="B2918" s="205"/>
      <c r="C2918" s="206"/>
      <c r="D2918" s="196" t="s">
        <v>159</v>
      </c>
      <c r="E2918" s="207" t="s">
        <v>19</v>
      </c>
      <c r="F2918" s="208" t="s">
        <v>1572</v>
      </c>
      <c r="G2918" s="206"/>
      <c r="H2918" s="209">
        <v>6.2190000000000003</v>
      </c>
      <c r="I2918" s="210"/>
      <c r="J2918" s="206"/>
      <c r="K2918" s="206"/>
      <c r="L2918" s="211"/>
      <c r="M2918" s="212"/>
      <c r="N2918" s="213"/>
      <c r="O2918" s="213"/>
      <c r="P2918" s="213"/>
      <c r="Q2918" s="213"/>
      <c r="R2918" s="213"/>
      <c r="S2918" s="213"/>
      <c r="T2918" s="214"/>
      <c r="AT2918" s="215" t="s">
        <v>159</v>
      </c>
      <c r="AU2918" s="215" t="s">
        <v>87</v>
      </c>
      <c r="AV2918" s="14" t="s">
        <v>87</v>
      </c>
      <c r="AW2918" s="14" t="s">
        <v>37</v>
      </c>
      <c r="AX2918" s="14" t="s">
        <v>77</v>
      </c>
      <c r="AY2918" s="215" t="s">
        <v>144</v>
      </c>
    </row>
    <row r="2919" spans="1:65" s="14" customFormat="1" ht="11.25">
      <c r="B2919" s="205"/>
      <c r="C2919" s="206"/>
      <c r="D2919" s="196" t="s">
        <v>159</v>
      </c>
      <c r="E2919" s="207" t="s">
        <v>19</v>
      </c>
      <c r="F2919" s="208" t="s">
        <v>1573</v>
      </c>
      <c r="G2919" s="206"/>
      <c r="H2919" s="209">
        <v>6.2190000000000003</v>
      </c>
      <c r="I2919" s="210"/>
      <c r="J2919" s="206"/>
      <c r="K2919" s="206"/>
      <c r="L2919" s="211"/>
      <c r="M2919" s="212"/>
      <c r="N2919" s="213"/>
      <c r="O2919" s="213"/>
      <c r="P2919" s="213"/>
      <c r="Q2919" s="213"/>
      <c r="R2919" s="213"/>
      <c r="S2919" s="213"/>
      <c r="T2919" s="214"/>
      <c r="AT2919" s="215" t="s">
        <v>159</v>
      </c>
      <c r="AU2919" s="215" t="s">
        <v>87</v>
      </c>
      <c r="AV2919" s="14" t="s">
        <v>87</v>
      </c>
      <c r="AW2919" s="14" t="s">
        <v>37</v>
      </c>
      <c r="AX2919" s="14" t="s">
        <v>77</v>
      </c>
      <c r="AY2919" s="215" t="s">
        <v>144</v>
      </c>
    </row>
    <row r="2920" spans="1:65" s="14" customFormat="1" ht="11.25">
      <c r="B2920" s="205"/>
      <c r="C2920" s="206"/>
      <c r="D2920" s="196" t="s">
        <v>159</v>
      </c>
      <c r="E2920" s="207" t="s">
        <v>19</v>
      </c>
      <c r="F2920" s="208" t="s">
        <v>1574</v>
      </c>
      <c r="G2920" s="206"/>
      <c r="H2920" s="209">
        <v>5.9160000000000004</v>
      </c>
      <c r="I2920" s="210"/>
      <c r="J2920" s="206"/>
      <c r="K2920" s="206"/>
      <c r="L2920" s="211"/>
      <c r="M2920" s="212"/>
      <c r="N2920" s="213"/>
      <c r="O2920" s="213"/>
      <c r="P2920" s="213"/>
      <c r="Q2920" s="213"/>
      <c r="R2920" s="213"/>
      <c r="S2920" s="213"/>
      <c r="T2920" s="214"/>
      <c r="AT2920" s="215" t="s">
        <v>159</v>
      </c>
      <c r="AU2920" s="215" t="s">
        <v>87</v>
      </c>
      <c r="AV2920" s="14" t="s">
        <v>87</v>
      </c>
      <c r="AW2920" s="14" t="s">
        <v>37</v>
      </c>
      <c r="AX2920" s="14" t="s">
        <v>77</v>
      </c>
      <c r="AY2920" s="215" t="s">
        <v>144</v>
      </c>
    </row>
    <row r="2921" spans="1:65" s="14" customFormat="1" ht="11.25">
      <c r="B2921" s="205"/>
      <c r="C2921" s="206"/>
      <c r="D2921" s="196" t="s">
        <v>159</v>
      </c>
      <c r="E2921" s="207" t="s">
        <v>19</v>
      </c>
      <c r="F2921" s="208" t="s">
        <v>1575</v>
      </c>
      <c r="G2921" s="206"/>
      <c r="H2921" s="209">
        <v>6.6029999999999998</v>
      </c>
      <c r="I2921" s="210"/>
      <c r="J2921" s="206"/>
      <c r="K2921" s="206"/>
      <c r="L2921" s="211"/>
      <c r="M2921" s="212"/>
      <c r="N2921" s="213"/>
      <c r="O2921" s="213"/>
      <c r="P2921" s="213"/>
      <c r="Q2921" s="213"/>
      <c r="R2921" s="213"/>
      <c r="S2921" s="213"/>
      <c r="T2921" s="214"/>
      <c r="AT2921" s="215" t="s">
        <v>159</v>
      </c>
      <c r="AU2921" s="215" t="s">
        <v>87</v>
      </c>
      <c r="AV2921" s="14" t="s">
        <v>87</v>
      </c>
      <c r="AW2921" s="14" t="s">
        <v>37</v>
      </c>
      <c r="AX2921" s="14" t="s">
        <v>77</v>
      </c>
      <c r="AY2921" s="215" t="s">
        <v>144</v>
      </c>
    </row>
    <row r="2922" spans="1:65" s="14" customFormat="1" ht="11.25">
      <c r="B2922" s="205"/>
      <c r="C2922" s="206"/>
      <c r="D2922" s="196" t="s">
        <v>159</v>
      </c>
      <c r="E2922" s="207" t="s">
        <v>19</v>
      </c>
      <c r="F2922" s="208" t="s">
        <v>1576</v>
      </c>
      <c r="G2922" s="206"/>
      <c r="H2922" s="209">
        <v>6.1139999999999999</v>
      </c>
      <c r="I2922" s="210"/>
      <c r="J2922" s="206"/>
      <c r="K2922" s="206"/>
      <c r="L2922" s="211"/>
      <c r="M2922" s="212"/>
      <c r="N2922" s="213"/>
      <c r="O2922" s="213"/>
      <c r="P2922" s="213"/>
      <c r="Q2922" s="213"/>
      <c r="R2922" s="213"/>
      <c r="S2922" s="213"/>
      <c r="T2922" s="214"/>
      <c r="AT2922" s="215" t="s">
        <v>159</v>
      </c>
      <c r="AU2922" s="215" t="s">
        <v>87</v>
      </c>
      <c r="AV2922" s="14" t="s">
        <v>87</v>
      </c>
      <c r="AW2922" s="14" t="s">
        <v>37</v>
      </c>
      <c r="AX2922" s="14" t="s">
        <v>77</v>
      </c>
      <c r="AY2922" s="215" t="s">
        <v>144</v>
      </c>
    </row>
    <row r="2923" spans="1:65" s="15" customFormat="1" ht="11.25">
      <c r="B2923" s="216"/>
      <c r="C2923" s="217"/>
      <c r="D2923" s="196" t="s">
        <v>159</v>
      </c>
      <c r="E2923" s="218" t="s">
        <v>19</v>
      </c>
      <c r="F2923" s="219" t="s">
        <v>165</v>
      </c>
      <c r="G2923" s="217"/>
      <c r="H2923" s="220">
        <v>68.379000000000005</v>
      </c>
      <c r="I2923" s="221"/>
      <c r="J2923" s="217"/>
      <c r="K2923" s="217"/>
      <c r="L2923" s="222"/>
      <c r="M2923" s="223"/>
      <c r="N2923" s="224"/>
      <c r="O2923" s="224"/>
      <c r="P2923" s="224"/>
      <c r="Q2923" s="224"/>
      <c r="R2923" s="224"/>
      <c r="S2923" s="224"/>
      <c r="T2923" s="225"/>
      <c r="AT2923" s="226" t="s">
        <v>159</v>
      </c>
      <c r="AU2923" s="226" t="s">
        <v>87</v>
      </c>
      <c r="AV2923" s="15" t="s">
        <v>155</v>
      </c>
      <c r="AW2923" s="15" t="s">
        <v>37</v>
      </c>
      <c r="AX2923" s="15" t="s">
        <v>77</v>
      </c>
      <c r="AY2923" s="226" t="s">
        <v>144</v>
      </c>
    </row>
    <row r="2924" spans="1:65" s="16" customFormat="1" ht="11.25">
      <c r="B2924" s="227"/>
      <c r="C2924" s="228"/>
      <c r="D2924" s="196" t="s">
        <v>159</v>
      </c>
      <c r="E2924" s="229" t="s">
        <v>19</v>
      </c>
      <c r="F2924" s="230" t="s">
        <v>275</v>
      </c>
      <c r="G2924" s="228"/>
      <c r="H2924" s="231">
        <v>336.48299999999995</v>
      </c>
      <c r="I2924" s="232"/>
      <c r="J2924" s="228"/>
      <c r="K2924" s="228"/>
      <c r="L2924" s="233"/>
      <c r="M2924" s="234"/>
      <c r="N2924" s="235"/>
      <c r="O2924" s="235"/>
      <c r="P2924" s="235"/>
      <c r="Q2924" s="235"/>
      <c r="R2924" s="235"/>
      <c r="S2924" s="235"/>
      <c r="T2924" s="236"/>
      <c r="AT2924" s="237" t="s">
        <v>159</v>
      </c>
      <c r="AU2924" s="237" t="s">
        <v>87</v>
      </c>
      <c r="AV2924" s="16" t="s">
        <v>154</v>
      </c>
      <c r="AW2924" s="16" t="s">
        <v>37</v>
      </c>
      <c r="AX2924" s="16" t="s">
        <v>85</v>
      </c>
      <c r="AY2924" s="237" t="s">
        <v>144</v>
      </c>
    </row>
    <row r="2925" spans="1:65" s="2" customFormat="1" ht="24.2" customHeight="1">
      <c r="A2925" s="37"/>
      <c r="B2925" s="38"/>
      <c r="C2925" s="176" t="s">
        <v>1577</v>
      </c>
      <c r="D2925" s="176" t="s">
        <v>149</v>
      </c>
      <c r="E2925" s="177" t="s">
        <v>1578</v>
      </c>
      <c r="F2925" s="178" t="s">
        <v>1579</v>
      </c>
      <c r="G2925" s="179" t="s">
        <v>956</v>
      </c>
      <c r="H2925" s="180">
        <v>205.2</v>
      </c>
      <c r="I2925" s="181"/>
      <c r="J2925" s="182">
        <f>ROUND(I2925*H2925,2)</f>
        <v>0</v>
      </c>
      <c r="K2925" s="178" t="s">
        <v>153</v>
      </c>
      <c r="L2925" s="42"/>
      <c r="M2925" s="183" t="s">
        <v>19</v>
      </c>
      <c r="N2925" s="184" t="s">
        <v>48</v>
      </c>
      <c r="O2925" s="67"/>
      <c r="P2925" s="185">
        <f>O2925*H2925</f>
        <v>0</v>
      </c>
      <c r="Q2925" s="185">
        <v>2.7999999999999998E-4</v>
      </c>
      <c r="R2925" s="185">
        <f>Q2925*H2925</f>
        <v>5.7455999999999993E-2</v>
      </c>
      <c r="S2925" s="185">
        <v>0</v>
      </c>
      <c r="T2925" s="186">
        <f>S2925*H2925</f>
        <v>0</v>
      </c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R2925" s="187" t="s">
        <v>556</v>
      </c>
      <c r="AT2925" s="187" t="s">
        <v>149</v>
      </c>
      <c r="AU2925" s="187" t="s">
        <v>87</v>
      </c>
      <c r="AY2925" s="20" t="s">
        <v>144</v>
      </c>
      <c r="BE2925" s="188">
        <f>IF(N2925="základní",J2925,0)</f>
        <v>0</v>
      </c>
      <c r="BF2925" s="188">
        <f>IF(N2925="snížená",J2925,0)</f>
        <v>0</v>
      </c>
      <c r="BG2925" s="188">
        <f>IF(N2925="zákl. přenesená",J2925,0)</f>
        <v>0</v>
      </c>
      <c r="BH2925" s="188">
        <f>IF(N2925="sníž. přenesená",J2925,0)</f>
        <v>0</v>
      </c>
      <c r="BI2925" s="188">
        <f>IF(N2925="nulová",J2925,0)</f>
        <v>0</v>
      </c>
      <c r="BJ2925" s="20" t="s">
        <v>85</v>
      </c>
      <c r="BK2925" s="188">
        <f>ROUND(I2925*H2925,2)</f>
        <v>0</v>
      </c>
      <c r="BL2925" s="20" t="s">
        <v>556</v>
      </c>
      <c r="BM2925" s="187" t="s">
        <v>1580</v>
      </c>
    </row>
    <row r="2926" spans="1:65" s="2" customFormat="1" ht="11.25">
      <c r="A2926" s="37"/>
      <c r="B2926" s="38"/>
      <c r="C2926" s="39"/>
      <c r="D2926" s="189" t="s">
        <v>157</v>
      </c>
      <c r="E2926" s="39"/>
      <c r="F2926" s="190" t="s">
        <v>1581</v>
      </c>
      <c r="G2926" s="39"/>
      <c r="H2926" s="39"/>
      <c r="I2926" s="191"/>
      <c r="J2926" s="39"/>
      <c r="K2926" s="39"/>
      <c r="L2926" s="42"/>
      <c r="M2926" s="192"/>
      <c r="N2926" s="193"/>
      <c r="O2926" s="67"/>
      <c r="P2926" s="67"/>
      <c r="Q2926" s="67"/>
      <c r="R2926" s="67"/>
      <c r="S2926" s="67"/>
      <c r="T2926" s="68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T2926" s="20" t="s">
        <v>157</v>
      </c>
      <c r="AU2926" s="20" t="s">
        <v>87</v>
      </c>
    </row>
    <row r="2927" spans="1:65" s="13" customFormat="1" ht="11.25">
      <c r="B2927" s="194"/>
      <c r="C2927" s="195"/>
      <c r="D2927" s="196" t="s">
        <v>159</v>
      </c>
      <c r="E2927" s="197" t="s">
        <v>19</v>
      </c>
      <c r="F2927" s="198" t="s">
        <v>160</v>
      </c>
      <c r="G2927" s="195"/>
      <c r="H2927" s="197" t="s">
        <v>19</v>
      </c>
      <c r="I2927" s="199"/>
      <c r="J2927" s="195"/>
      <c r="K2927" s="195"/>
      <c r="L2927" s="200"/>
      <c r="M2927" s="201"/>
      <c r="N2927" s="202"/>
      <c r="O2927" s="202"/>
      <c r="P2927" s="202"/>
      <c r="Q2927" s="202"/>
      <c r="R2927" s="202"/>
      <c r="S2927" s="202"/>
      <c r="T2927" s="203"/>
      <c r="AT2927" s="204" t="s">
        <v>159</v>
      </c>
      <c r="AU2927" s="204" t="s">
        <v>87</v>
      </c>
      <c r="AV2927" s="13" t="s">
        <v>85</v>
      </c>
      <c r="AW2927" s="13" t="s">
        <v>37</v>
      </c>
      <c r="AX2927" s="13" t="s">
        <v>77</v>
      </c>
      <c r="AY2927" s="204" t="s">
        <v>144</v>
      </c>
    </row>
    <row r="2928" spans="1:65" s="14" customFormat="1" ht="11.25">
      <c r="B2928" s="205"/>
      <c r="C2928" s="206"/>
      <c r="D2928" s="196" t="s">
        <v>159</v>
      </c>
      <c r="E2928" s="207" t="s">
        <v>19</v>
      </c>
      <c r="F2928" s="208" t="s">
        <v>1582</v>
      </c>
      <c r="G2928" s="206"/>
      <c r="H2928" s="209">
        <v>4.0999999999999996</v>
      </c>
      <c r="I2928" s="210"/>
      <c r="J2928" s="206"/>
      <c r="K2928" s="206"/>
      <c r="L2928" s="211"/>
      <c r="M2928" s="212"/>
      <c r="N2928" s="213"/>
      <c r="O2928" s="213"/>
      <c r="P2928" s="213"/>
      <c r="Q2928" s="213"/>
      <c r="R2928" s="213"/>
      <c r="S2928" s="213"/>
      <c r="T2928" s="214"/>
      <c r="AT2928" s="215" t="s">
        <v>159</v>
      </c>
      <c r="AU2928" s="215" t="s">
        <v>87</v>
      </c>
      <c r="AV2928" s="14" t="s">
        <v>87</v>
      </c>
      <c r="AW2928" s="14" t="s">
        <v>37</v>
      </c>
      <c r="AX2928" s="14" t="s">
        <v>77</v>
      </c>
      <c r="AY2928" s="215" t="s">
        <v>144</v>
      </c>
    </row>
    <row r="2929" spans="2:51" s="14" customFormat="1" ht="11.25">
      <c r="B2929" s="205"/>
      <c r="C2929" s="206"/>
      <c r="D2929" s="196" t="s">
        <v>159</v>
      </c>
      <c r="E2929" s="207" t="s">
        <v>19</v>
      </c>
      <c r="F2929" s="208" t="s">
        <v>1583</v>
      </c>
      <c r="G2929" s="206"/>
      <c r="H2929" s="209">
        <v>4.0999999999999996</v>
      </c>
      <c r="I2929" s="210"/>
      <c r="J2929" s="206"/>
      <c r="K2929" s="206"/>
      <c r="L2929" s="211"/>
      <c r="M2929" s="212"/>
      <c r="N2929" s="213"/>
      <c r="O2929" s="213"/>
      <c r="P2929" s="213"/>
      <c r="Q2929" s="213"/>
      <c r="R2929" s="213"/>
      <c r="S2929" s="213"/>
      <c r="T2929" s="214"/>
      <c r="AT2929" s="215" t="s">
        <v>159</v>
      </c>
      <c r="AU2929" s="215" t="s">
        <v>87</v>
      </c>
      <c r="AV2929" s="14" t="s">
        <v>87</v>
      </c>
      <c r="AW2929" s="14" t="s">
        <v>37</v>
      </c>
      <c r="AX2929" s="14" t="s">
        <v>77</v>
      </c>
      <c r="AY2929" s="215" t="s">
        <v>144</v>
      </c>
    </row>
    <row r="2930" spans="2:51" s="15" customFormat="1" ht="11.25">
      <c r="B2930" s="216"/>
      <c r="C2930" s="217"/>
      <c r="D2930" s="196" t="s">
        <v>159</v>
      </c>
      <c r="E2930" s="218" t="s">
        <v>19</v>
      </c>
      <c r="F2930" s="219" t="s">
        <v>165</v>
      </c>
      <c r="G2930" s="217"/>
      <c r="H2930" s="220">
        <v>8.1999999999999993</v>
      </c>
      <c r="I2930" s="221"/>
      <c r="J2930" s="217"/>
      <c r="K2930" s="217"/>
      <c r="L2930" s="222"/>
      <c r="M2930" s="223"/>
      <c r="N2930" s="224"/>
      <c r="O2930" s="224"/>
      <c r="P2930" s="224"/>
      <c r="Q2930" s="224"/>
      <c r="R2930" s="224"/>
      <c r="S2930" s="224"/>
      <c r="T2930" s="225"/>
      <c r="AT2930" s="226" t="s">
        <v>159</v>
      </c>
      <c r="AU2930" s="226" t="s">
        <v>87</v>
      </c>
      <c r="AV2930" s="15" t="s">
        <v>155</v>
      </c>
      <c r="AW2930" s="15" t="s">
        <v>37</v>
      </c>
      <c r="AX2930" s="15" t="s">
        <v>77</v>
      </c>
      <c r="AY2930" s="226" t="s">
        <v>144</v>
      </c>
    </row>
    <row r="2931" spans="2:51" s="13" customFormat="1" ht="11.25">
      <c r="B2931" s="194"/>
      <c r="C2931" s="195"/>
      <c r="D2931" s="196" t="s">
        <v>159</v>
      </c>
      <c r="E2931" s="197" t="s">
        <v>19</v>
      </c>
      <c r="F2931" s="198" t="s">
        <v>166</v>
      </c>
      <c r="G2931" s="195"/>
      <c r="H2931" s="197" t="s">
        <v>19</v>
      </c>
      <c r="I2931" s="199"/>
      <c r="J2931" s="195"/>
      <c r="K2931" s="195"/>
      <c r="L2931" s="200"/>
      <c r="M2931" s="201"/>
      <c r="N2931" s="202"/>
      <c r="O2931" s="202"/>
      <c r="P2931" s="202"/>
      <c r="Q2931" s="202"/>
      <c r="R2931" s="202"/>
      <c r="S2931" s="202"/>
      <c r="T2931" s="203"/>
      <c r="AT2931" s="204" t="s">
        <v>159</v>
      </c>
      <c r="AU2931" s="204" t="s">
        <v>87</v>
      </c>
      <c r="AV2931" s="13" t="s">
        <v>85</v>
      </c>
      <c r="AW2931" s="13" t="s">
        <v>37</v>
      </c>
      <c r="AX2931" s="13" t="s">
        <v>77</v>
      </c>
      <c r="AY2931" s="204" t="s">
        <v>144</v>
      </c>
    </row>
    <row r="2932" spans="2:51" s="14" customFormat="1" ht="11.25">
      <c r="B2932" s="205"/>
      <c r="C2932" s="206"/>
      <c r="D2932" s="196" t="s">
        <v>159</v>
      </c>
      <c r="E2932" s="207" t="s">
        <v>19</v>
      </c>
      <c r="F2932" s="208" t="s">
        <v>1584</v>
      </c>
      <c r="G2932" s="206"/>
      <c r="H2932" s="209">
        <v>4.7</v>
      </c>
      <c r="I2932" s="210"/>
      <c r="J2932" s="206"/>
      <c r="K2932" s="206"/>
      <c r="L2932" s="211"/>
      <c r="M2932" s="212"/>
      <c r="N2932" s="213"/>
      <c r="O2932" s="213"/>
      <c r="P2932" s="213"/>
      <c r="Q2932" s="213"/>
      <c r="R2932" s="213"/>
      <c r="S2932" s="213"/>
      <c r="T2932" s="214"/>
      <c r="AT2932" s="215" t="s">
        <v>159</v>
      </c>
      <c r="AU2932" s="215" t="s">
        <v>87</v>
      </c>
      <c r="AV2932" s="14" t="s">
        <v>87</v>
      </c>
      <c r="AW2932" s="14" t="s">
        <v>37</v>
      </c>
      <c r="AX2932" s="14" t="s">
        <v>77</v>
      </c>
      <c r="AY2932" s="215" t="s">
        <v>144</v>
      </c>
    </row>
    <row r="2933" spans="2:51" s="14" customFormat="1" ht="11.25">
      <c r="B2933" s="205"/>
      <c r="C2933" s="206"/>
      <c r="D2933" s="196" t="s">
        <v>159</v>
      </c>
      <c r="E2933" s="207" t="s">
        <v>19</v>
      </c>
      <c r="F2933" s="208" t="s">
        <v>1585</v>
      </c>
      <c r="G2933" s="206"/>
      <c r="H2933" s="209">
        <v>4.0999999999999996</v>
      </c>
      <c r="I2933" s="210"/>
      <c r="J2933" s="206"/>
      <c r="K2933" s="206"/>
      <c r="L2933" s="211"/>
      <c r="M2933" s="212"/>
      <c r="N2933" s="213"/>
      <c r="O2933" s="213"/>
      <c r="P2933" s="213"/>
      <c r="Q2933" s="213"/>
      <c r="R2933" s="213"/>
      <c r="S2933" s="213"/>
      <c r="T2933" s="214"/>
      <c r="AT2933" s="215" t="s">
        <v>159</v>
      </c>
      <c r="AU2933" s="215" t="s">
        <v>87</v>
      </c>
      <c r="AV2933" s="14" t="s">
        <v>87</v>
      </c>
      <c r="AW2933" s="14" t="s">
        <v>37</v>
      </c>
      <c r="AX2933" s="14" t="s">
        <v>77</v>
      </c>
      <c r="AY2933" s="215" t="s">
        <v>144</v>
      </c>
    </row>
    <row r="2934" spans="2:51" s="14" customFormat="1" ht="11.25">
      <c r="B2934" s="205"/>
      <c r="C2934" s="206"/>
      <c r="D2934" s="196" t="s">
        <v>159</v>
      </c>
      <c r="E2934" s="207" t="s">
        <v>19</v>
      </c>
      <c r="F2934" s="208" t="s">
        <v>1586</v>
      </c>
      <c r="G2934" s="206"/>
      <c r="H2934" s="209">
        <v>3.5</v>
      </c>
      <c r="I2934" s="210"/>
      <c r="J2934" s="206"/>
      <c r="K2934" s="206"/>
      <c r="L2934" s="211"/>
      <c r="M2934" s="212"/>
      <c r="N2934" s="213"/>
      <c r="O2934" s="213"/>
      <c r="P2934" s="213"/>
      <c r="Q2934" s="213"/>
      <c r="R2934" s="213"/>
      <c r="S2934" s="213"/>
      <c r="T2934" s="214"/>
      <c r="AT2934" s="215" t="s">
        <v>159</v>
      </c>
      <c r="AU2934" s="215" t="s">
        <v>87</v>
      </c>
      <c r="AV2934" s="14" t="s">
        <v>87</v>
      </c>
      <c r="AW2934" s="14" t="s">
        <v>37</v>
      </c>
      <c r="AX2934" s="14" t="s">
        <v>77</v>
      </c>
      <c r="AY2934" s="215" t="s">
        <v>144</v>
      </c>
    </row>
    <row r="2935" spans="2:51" s="14" customFormat="1" ht="11.25">
      <c r="B2935" s="205"/>
      <c r="C2935" s="206"/>
      <c r="D2935" s="196" t="s">
        <v>159</v>
      </c>
      <c r="E2935" s="207" t="s">
        <v>19</v>
      </c>
      <c r="F2935" s="208" t="s">
        <v>1587</v>
      </c>
      <c r="G2935" s="206"/>
      <c r="H2935" s="209">
        <v>4.0999999999999996</v>
      </c>
      <c r="I2935" s="210"/>
      <c r="J2935" s="206"/>
      <c r="K2935" s="206"/>
      <c r="L2935" s="211"/>
      <c r="M2935" s="212"/>
      <c r="N2935" s="213"/>
      <c r="O2935" s="213"/>
      <c r="P2935" s="213"/>
      <c r="Q2935" s="213"/>
      <c r="R2935" s="213"/>
      <c r="S2935" s="213"/>
      <c r="T2935" s="214"/>
      <c r="AT2935" s="215" t="s">
        <v>159</v>
      </c>
      <c r="AU2935" s="215" t="s">
        <v>87</v>
      </c>
      <c r="AV2935" s="14" t="s">
        <v>87</v>
      </c>
      <c r="AW2935" s="14" t="s">
        <v>37</v>
      </c>
      <c r="AX2935" s="14" t="s">
        <v>77</v>
      </c>
      <c r="AY2935" s="215" t="s">
        <v>144</v>
      </c>
    </row>
    <row r="2936" spans="2:51" s="14" customFormat="1" ht="11.25">
      <c r="B2936" s="205"/>
      <c r="C2936" s="206"/>
      <c r="D2936" s="196" t="s">
        <v>159</v>
      </c>
      <c r="E2936" s="207" t="s">
        <v>19</v>
      </c>
      <c r="F2936" s="208" t="s">
        <v>1588</v>
      </c>
      <c r="G2936" s="206"/>
      <c r="H2936" s="209">
        <v>3.5</v>
      </c>
      <c r="I2936" s="210"/>
      <c r="J2936" s="206"/>
      <c r="K2936" s="206"/>
      <c r="L2936" s="211"/>
      <c r="M2936" s="212"/>
      <c r="N2936" s="213"/>
      <c r="O2936" s="213"/>
      <c r="P2936" s="213"/>
      <c r="Q2936" s="213"/>
      <c r="R2936" s="213"/>
      <c r="S2936" s="213"/>
      <c r="T2936" s="214"/>
      <c r="AT2936" s="215" t="s">
        <v>159</v>
      </c>
      <c r="AU2936" s="215" t="s">
        <v>87</v>
      </c>
      <c r="AV2936" s="14" t="s">
        <v>87</v>
      </c>
      <c r="AW2936" s="14" t="s">
        <v>37</v>
      </c>
      <c r="AX2936" s="14" t="s">
        <v>77</v>
      </c>
      <c r="AY2936" s="215" t="s">
        <v>144</v>
      </c>
    </row>
    <row r="2937" spans="2:51" s="14" customFormat="1" ht="11.25">
      <c r="B2937" s="205"/>
      <c r="C2937" s="206"/>
      <c r="D2937" s="196" t="s">
        <v>159</v>
      </c>
      <c r="E2937" s="207" t="s">
        <v>19</v>
      </c>
      <c r="F2937" s="208" t="s">
        <v>1589</v>
      </c>
      <c r="G2937" s="206"/>
      <c r="H2937" s="209">
        <v>3.5</v>
      </c>
      <c r="I2937" s="210"/>
      <c r="J2937" s="206"/>
      <c r="K2937" s="206"/>
      <c r="L2937" s="211"/>
      <c r="M2937" s="212"/>
      <c r="N2937" s="213"/>
      <c r="O2937" s="213"/>
      <c r="P2937" s="213"/>
      <c r="Q2937" s="213"/>
      <c r="R2937" s="213"/>
      <c r="S2937" s="213"/>
      <c r="T2937" s="214"/>
      <c r="AT2937" s="215" t="s">
        <v>159</v>
      </c>
      <c r="AU2937" s="215" t="s">
        <v>87</v>
      </c>
      <c r="AV2937" s="14" t="s">
        <v>87</v>
      </c>
      <c r="AW2937" s="14" t="s">
        <v>37</v>
      </c>
      <c r="AX2937" s="14" t="s">
        <v>77</v>
      </c>
      <c r="AY2937" s="215" t="s">
        <v>144</v>
      </c>
    </row>
    <row r="2938" spans="2:51" s="14" customFormat="1" ht="11.25">
      <c r="B2938" s="205"/>
      <c r="C2938" s="206"/>
      <c r="D2938" s="196" t="s">
        <v>159</v>
      </c>
      <c r="E2938" s="207" t="s">
        <v>19</v>
      </c>
      <c r="F2938" s="208" t="s">
        <v>1590</v>
      </c>
      <c r="G2938" s="206"/>
      <c r="H2938" s="209">
        <v>3.5</v>
      </c>
      <c r="I2938" s="210"/>
      <c r="J2938" s="206"/>
      <c r="K2938" s="206"/>
      <c r="L2938" s="211"/>
      <c r="M2938" s="212"/>
      <c r="N2938" s="213"/>
      <c r="O2938" s="213"/>
      <c r="P2938" s="213"/>
      <c r="Q2938" s="213"/>
      <c r="R2938" s="213"/>
      <c r="S2938" s="213"/>
      <c r="T2938" s="214"/>
      <c r="AT2938" s="215" t="s">
        <v>159</v>
      </c>
      <c r="AU2938" s="215" t="s">
        <v>87</v>
      </c>
      <c r="AV2938" s="14" t="s">
        <v>87</v>
      </c>
      <c r="AW2938" s="14" t="s">
        <v>37</v>
      </c>
      <c r="AX2938" s="14" t="s">
        <v>77</v>
      </c>
      <c r="AY2938" s="215" t="s">
        <v>144</v>
      </c>
    </row>
    <row r="2939" spans="2:51" s="14" customFormat="1" ht="11.25">
      <c r="B2939" s="205"/>
      <c r="C2939" s="206"/>
      <c r="D2939" s="196" t="s">
        <v>159</v>
      </c>
      <c r="E2939" s="207" t="s">
        <v>19</v>
      </c>
      <c r="F2939" s="208" t="s">
        <v>1591</v>
      </c>
      <c r="G2939" s="206"/>
      <c r="H2939" s="209">
        <v>3.5</v>
      </c>
      <c r="I2939" s="210"/>
      <c r="J2939" s="206"/>
      <c r="K2939" s="206"/>
      <c r="L2939" s="211"/>
      <c r="M2939" s="212"/>
      <c r="N2939" s="213"/>
      <c r="O2939" s="213"/>
      <c r="P2939" s="213"/>
      <c r="Q2939" s="213"/>
      <c r="R2939" s="213"/>
      <c r="S2939" s="213"/>
      <c r="T2939" s="214"/>
      <c r="AT2939" s="215" t="s">
        <v>159</v>
      </c>
      <c r="AU2939" s="215" t="s">
        <v>87</v>
      </c>
      <c r="AV2939" s="14" t="s">
        <v>87</v>
      </c>
      <c r="AW2939" s="14" t="s">
        <v>37</v>
      </c>
      <c r="AX2939" s="14" t="s">
        <v>77</v>
      </c>
      <c r="AY2939" s="215" t="s">
        <v>144</v>
      </c>
    </row>
    <row r="2940" spans="2:51" s="14" customFormat="1" ht="11.25">
      <c r="B2940" s="205"/>
      <c r="C2940" s="206"/>
      <c r="D2940" s="196" t="s">
        <v>159</v>
      </c>
      <c r="E2940" s="207" t="s">
        <v>19</v>
      </c>
      <c r="F2940" s="208" t="s">
        <v>1592</v>
      </c>
      <c r="G2940" s="206"/>
      <c r="H2940" s="209">
        <v>4.0999999999999996</v>
      </c>
      <c r="I2940" s="210"/>
      <c r="J2940" s="206"/>
      <c r="K2940" s="206"/>
      <c r="L2940" s="211"/>
      <c r="M2940" s="212"/>
      <c r="N2940" s="213"/>
      <c r="O2940" s="213"/>
      <c r="P2940" s="213"/>
      <c r="Q2940" s="213"/>
      <c r="R2940" s="213"/>
      <c r="S2940" s="213"/>
      <c r="T2940" s="214"/>
      <c r="AT2940" s="215" t="s">
        <v>159</v>
      </c>
      <c r="AU2940" s="215" t="s">
        <v>87</v>
      </c>
      <c r="AV2940" s="14" t="s">
        <v>87</v>
      </c>
      <c r="AW2940" s="14" t="s">
        <v>37</v>
      </c>
      <c r="AX2940" s="14" t="s">
        <v>77</v>
      </c>
      <c r="AY2940" s="215" t="s">
        <v>144</v>
      </c>
    </row>
    <row r="2941" spans="2:51" s="14" customFormat="1" ht="11.25">
      <c r="B2941" s="205"/>
      <c r="C2941" s="206"/>
      <c r="D2941" s="196" t="s">
        <v>159</v>
      </c>
      <c r="E2941" s="207" t="s">
        <v>19</v>
      </c>
      <c r="F2941" s="208" t="s">
        <v>1593</v>
      </c>
      <c r="G2941" s="206"/>
      <c r="H2941" s="209">
        <v>3.5</v>
      </c>
      <c r="I2941" s="210"/>
      <c r="J2941" s="206"/>
      <c r="K2941" s="206"/>
      <c r="L2941" s="211"/>
      <c r="M2941" s="212"/>
      <c r="N2941" s="213"/>
      <c r="O2941" s="213"/>
      <c r="P2941" s="213"/>
      <c r="Q2941" s="213"/>
      <c r="R2941" s="213"/>
      <c r="S2941" s="213"/>
      <c r="T2941" s="214"/>
      <c r="AT2941" s="215" t="s">
        <v>159</v>
      </c>
      <c r="AU2941" s="215" t="s">
        <v>87</v>
      </c>
      <c r="AV2941" s="14" t="s">
        <v>87</v>
      </c>
      <c r="AW2941" s="14" t="s">
        <v>37</v>
      </c>
      <c r="AX2941" s="14" t="s">
        <v>77</v>
      </c>
      <c r="AY2941" s="215" t="s">
        <v>144</v>
      </c>
    </row>
    <row r="2942" spans="2:51" s="15" customFormat="1" ht="11.25">
      <c r="B2942" s="216"/>
      <c r="C2942" s="217"/>
      <c r="D2942" s="196" t="s">
        <v>159</v>
      </c>
      <c r="E2942" s="218" t="s">
        <v>19</v>
      </c>
      <c r="F2942" s="219" t="s">
        <v>165</v>
      </c>
      <c r="G2942" s="217"/>
      <c r="H2942" s="220">
        <v>38</v>
      </c>
      <c r="I2942" s="221"/>
      <c r="J2942" s="217"/>
      <c r="K2942" s="217"/>
      <c r="L2942" s="222"/>
      <c r="M2942" s="223"/>
      <c r="N2942" s="224"/>
      <c r="O2942" s="224"/>
      <c r="P2942" s="224"/>
      <c r="Q2942" s="224"/>
      <c r="R2942" s="224"/>
      <c r="S2942" s="224"/>
      <c r="T2942" s="225"/>
      <c r="AT2942" s="226" t="s">
        <v>159</v>
      </c>
      <c r="AU2942" s="226" t="s">
        <v>87</v>
      </c>
      <c r="AV2942" s="15" t="s">
        <v>155</v>
      </c>
      <c r="AW2942" s="15" t="s">
        <v>37</v>
      </c>
      <c r="AX2942" s="15" t="s">
        <v>77</v>
      </c>
      <c r="AY2942" s="226" t="s">
        <v>144</v>
      </c>
    </row>
    <row r="2943" spans="2:51" s="13" customFormat="1" ht="11.25">
      <c r="B2943" s="194"/>
      <c r="C2943" s="195"/>
      <c r="D2943" s="196" t="s">
        <v>159</v>
      </c>
      <c r="E2943" s="197" t="s">
        <v>19</v>
      </c>
      <c r="F2943" s="198" t="s">
        <v>187</v>
      </c>
      <c r="G2943" s="195"/>
      <c r="H2943" s="197" t="s">
        <v>19</v>
      </c>
      <c r="I2943" s="199"/>
      <c r="J2943" s="195"/>
      <c r="K2943" s="195"/>
      <c r="L2943" s="200"/>
      <c r="M2943" s="201"/>
      <c r="N2943" s="202"/>
      <c r="O2943" s="202"/>
      <c r="P2943" s="202"/>
      <c r="Q2943" s="202"/>
      <c r="R2943" s="202"/>
      <c r="S2943" s="202"/>
      <c r="T2943" s="203"/>
      <c r="AT2943" s="204" t="s">
        <v>159</v>
      </c>
      <c r="AU2943" s="204" t="s">
        <v>87</v>
      </c>
      <c r="AV2943" s="13" t="s">
        <v>85</v>
      </c>
      <c r="AW2943" s="13" t="s">
        <v>37</v>
      </c>
      <c r="AX2943" s="13" t="s">
        <v>77</v>
      </c>
      <c r="AY2943" s="204" t="s">
        <v>144</v>
      </c>
    </row>
    <row r="2944" spans="2:51" s="14" customFormat="1" ht="11.25">
      <c r="B2944" s="205"/>
      <c r="C2944" s="206"/>
      <c r="D2944" s="196" t="s">
        <v>159</v>
      </c>
      <c r="E2944" s="207" t="s">
        <v>19</v>
      </c>
      <c r="F2944" s="208" t="s">
        <v>1594</v>
      </c>
      <c r="G2944" s="206"/>
      <c r="H2944" s="209">
        <v>4.7</v>
      </c>
      <c r="I2944" s="210"/>
      <c r="J2944" s="206"/>
      <c r="K2944" s="206"/>
      <c r="L2944" s="211"/>
      <c r="M2944" s="212"/>
      <c r="N2944" s="213"/>
      <c r="O2944" s="213"/>
      <c r="P2944" s="213"/>
      <c r="Q2944" s="213"/>
      <c r="R2944" s="213"/>
      <c r="S2944" s="213"/>
      <c r="T2944" s="214"/>
      <c r="AT2944" s="215" t="s">
        <v>159</v>
      </c>
      <c r="AU2944" s="215" t="s">
        <v>87</v>
      </c>
      <c r="AV2944" s="14" t="s">
        <v>87</v>
      </c>
      <c r="AW2944" s="14" t="s">
        <v>37</v>
      </c>
      <c r="AX2944" s="14" t="s">
        <v>77</v>
      </c>
      <c r="AY2944" s="215" t="s">
        <v>144</v>
      </c>
    </row>
    <row r="2945" spans="2:51" s="14" customFormat="1" ht="11.25">
      <c r="B2945" s="205"/>
      <c r="C2945" s="206"/>
      <c r="D2945" s="196" t="s">
        <v>159</v>
      </c>
      <c r="E2945" s="207" t="s">
        <v>19</v>
      </c>
      <c r="F2945" s="208" t="s">
        <v>1595</v>
      </c>
      <c r="G2945" s="206"/>
      <c r="H2945" s="209">
        <v>4.0999999999999996</v>
      </c>
      <c r="I2945" s="210"/>
      <c r="J2945" s="206"/>
      <c r="K2945" s="206"/>
      <c r="L2945" s="211"/>
      <c r="M2945" s="212"/>
      <c r="N2945" s="213"/>
      <c r="O2945" s="213"/>
      <c r="P2945" s="213"/>
      <c r="Q2945" s="213"/>
      <c r="R2945" s="213"/>
      <c r="S2945" s="213"/>
      <c r="T2945" s="214"/>
      <c r="AT2945" s="215" t="s">
        <v>159</v>
      </c>
      <c r="AU2945" s="215" t="s">
        <v>87</v>
      </c>
      <c r="AV2945" s="14" t="s">
        <v>87</v>
      </c>
      <c r="AW2945" s="14" t="s">
        <v>37</v>
      </c>
      <c r="AX2945" s="14" t="s">
        <v>77</v>
      </c>
      <c r="AY2945" s="215" t="s">
        <v>144</v>
      </c>
    </row>
    <row r="2946" spans="2:51" s="14" customFormat="1" ht="11.25">
      <c r="B2946" s="205"/>
      <c r="C2946" s="206"/>
      <c r="D2946" s="196" t="s">
        <v>159</v>
      </c>
      <c r="E2946" s="207" t="s">
        <v>19</v>
      </c>
      <c r="F2946" s="208" t="s">
        <v>1596</v>
      </c>
      <c r="G2946" s="206"/>
      <c r="H2946" s="209">
        <v>3.5</v>
      </c>
      <c r="I2946" s="210"/>
      <c r="J2946" s="206"/>
      <c r="K2946" s="206"/>
      <c r="L2946" s="211"/>
      <c r="M2946" s="212"/>
      <c r="N2946" s="213"/>
      <c r="O2946" s="213"/>
      <c r="P2946" s="213"/>
      <c r="Q2946" s="213"/>
      <c r="R2946" s="213"/>
      <c r="S2946" s="213"/>
      <c r="T2946" s="214"/>
      <c r="AT2946" s="215" t="s">
        <v>159</v>
      </c>
      <c r="AU2946" s="215" t="s">
        <v>87</v>
      </c>
      <c r="AV2946" s="14" t="s">
        <v>87</v>
      </c>
      <c r="AW2946" s="14" t="s">
        <v>37</v>
      </c>
      <c r="AX2946" s="14" t="s">
        <v>77</v>
      </c>
      <c r="AY2946" s="215" t="s">
        <v>144</v>
      </c>
    </row>
    <row r="2947" spans="2:51" s="14" customFormat="1" ht="11.25">
      <c r="B2947" s="205"/>
      <c r="C2947" s="206"/>
      <c r="D2947" s="196" t="s">
        <v>159</v>
      </c>
      <c r="E2947" s="207" t="s">
        <v>19</v>
      </c>
      <c r="F2947" s="208" t="s">
        <v>1597</v>
      </c>
      <c r="G2947" s="206"/>
      <c r="H2947" s="209">
        <v>4.0999999999999996</v>
      </c>
      <c r="I2947" s="210"/>
      <c r="J2947" s="206"/>
      <c r="K2947" s="206"/>
      <c r="L2947" s="211"/>
      <c r="M2947" s="212"/>
      <c r="N2947" s="213"/>
      <c r="O2947" s="213"/>
      <c r="P2947" s="213"/>
      <c r="Q2947" s="213"/>
      <c r="R2947" s="213"/>
      <c r="S2947" s="213"/>
      <c r="T2947" s="214"/>
      <c r="AT2947" s="215" t="s">
        <v>159</v>
      </c>
      <c r="AU2947" s="215" t="s">
        <v>87</v>
      </c>
      <c r="AV2947" s="14" t="s">
        <v>87</v>
      </c>
      <c r="AW2947" s="14" t="s">
        <v>37</v>
      </c>
      <c r="AX2947" s="14" t="s">
        <v>77</v>
      </c>
      <c r="AY2947" s="215" t="s">
        <v>144</v>
      </c>
    </row>
    <row r="2948" spans="2:51" s="14" customFormat="1" ht="11.25">
      <c r="B2948" s="205"/>
      <c r="C2948" s="206"/>
      <c r="D2948" s="196" t="s">
        <v>159</v>
      </c>
      <c r="E2948" s="207" t="s">
        <v>19</v>
      </c>
      <c r="F2948" s="208" t="s">
        <v>1598</v>
      </c>
      <c r="G2948" s="206"/>
      <c r="H2948" s="209">
        <v>3.5</v>
      </c>
      <c r="I2948" s="210"/>
      <c r="J2948" s="206"/>
      <c r="K2948" s="206"/>
      <c r="L2948" s="211"/>
      <c r="M2948" s="212"/>
      <c r="N2948" s="213"/>
      <c r="O2948" s="213"/>
      <c r="P2948" s="213"/>
      <c r="Q2948" s="213"/>
      <c r="R2948" s="213"/>
      <c r="S2948" s="213"/>
      <c r="T2948" s="214"/>
      <c r="AT2948" s="215" t="s">
        <v>159</v>
      </c>
      <c r="AU2948" s="215" t="s">
        <v>87</v>
      </c>
      <c r="AV2948" s="14" t="s">
        <v>87</v>
      </c>
      <c r="AW2948" s="14" t="s">
        <v>37</v>
      </c>
      <c r="AX2948" s="14" t="s">
        <v>77</v>
      </c>
      <c r="AY2948" s="215" t="s">
        <v>144</v>
      </c>
    </row>
    <row r="2949" spans="2:51" s="14" customFormat="1" ht="11.25">
      <c r="B2949" s="205"/>
      <c r="C2949" s="206"/>
      <c r="D2949" s="196" t="s">
        <v>159</v>
      </c>
      <c r="E2949" s="207" t="s">
        <v>19</v>
      </c>
      <c r="F2949" s="208" t="s">
        <v>1599</v>
      </c>
      <c r="G2949" s="206"/>
      <c r="H2949" s="209">
        <v>3.5</v>
      </c>
      <c r="I2949" s="210"/>
      <c r="J2949" s="206"/>
      <c r="K2949" s="206"/>
      <c r="L2949" s="211"/>
      <c r="M2949" s="212"/>
      <c r="N2949" s="213"/>
      <c r="O2949" s="213"/>
      <c r="P2949" s="213"/>
      <c r="Q2949" s="213"/>
      <c r="R2949" s="213"/>
      <c r="S2949" s="213"/>
      <c r="T2949" s="214"/>
      <c r="AT2949" s="215" t="s">
        <v>159</v>
      </c>
      <c r="AU2949" s="215" t="s">
        <v>87</v>
      </c>
      <c r="AV2949" s="14" t="s">
        <v>87</v>
      </c>
      <c r="AW2949" s="14" t="s">
        <v>37</v>
      </c>
      <c r="AX2949" s="14" t="s">
        <v>77</v>
      </c>
      <c r="AY2949" s="215" t="s">
        <v>144</v>
      </c>
    </row>
    <row r="2950" spans="2:51" s="14" customFormat="1" ht="11.25">
      <c r="B2950" s="205"/>
      <c r="C2950" s="206"/>
      <c r="D2950" s="196" t="s">
        <v>159</v>
      </c>
      <c r="E2950" s="207" t="s">
        <v>19</v>
      </c>
      <c r="F2950" s="208" t="s">
        <v>1600</v>
      </c>
      <c r="G2950" s="206"/>
      <c r="H2950" s="209">
        <v>3.5</v>
      </c>
      <c r="I2950" s="210"/>
      <c r="J2950" s="206"/>
      <c r="K2950" s="206"/>
      <c r="L2950" s="211"/>
      <c r="M2950" s="212"/>
      <c r="N2950" s="213"/>
      <c r="O2950" s="213"/>
      <c r="P2950" s="213"/>
      <c r="Q2950" s="213"/>
      <c r="R2950" s="213"/>
      <c r="S2950" s="213"/>
      <c r="T2950" s="214"/>
      <c r="AT2950" s="215" t="s">
        <v>159</v>
      </c>
      <c r="AU2950" s="215" t="s">
        <v>87</v>
      </c>
      <c r="AV2950" s="14" t="s">
        <v>87</v>
      </c>
      <c r="AW2950" s="14" t="s">
        <v>37</v>
      </c>
      <c r="AX2950" s="14" t="s">
        <v>77</v>
      </c>
      <c r="AY2950" s="215" t="s">
        <v>144</v>
      </c>
    </row>
    <row r="2951" spans="2:51" s="14" customFormat="1" ht="11.25">
      <c r="B2951" s="205"/>
      <c r="C2951" s="206"/>
      <c r="D2951" s="196" t="s">
        <v>159</v>
      </c>
      <c r="E2951" s="207" t="s">
        <v>19</v>
      </c>
      <c r="F2951" s="208" t="s">
        <v>1601</v>
      </c>
      <c r="G2951" s="206"/>
      <c r="H2951" s="209">
        <v>3.5</v>
      </c>
      <c r="I2951" s="210"/>
      <c r="J2951" s="206"/>
      <c r="K2951" s="206"/>
      <c r="L2951" s="211"/>
      <c r="M2951" s="212"/>
      <c r="N2951" s="213"/>
      <c r="O2951" s="213"/>
      <c r="P2951" s="213"/>
      <c r="Q2951" s="213"/>
      <c r="R2951" s="213"/>
      <c r="S2951" s="213"/>
      <c r="T2951" s="214"/>
      <c r="AT2951" s="215" t="s">
        <v>159</v>
      </c>
      <c r="AU2951" s="215" t="s">
        <v>87</v>
      </c>
      <c r="AV2951" s="14" t="s">
        <v>87</v>
      </c>
      <c r="AW2951" s="14" t="s">
        <v>37</v>
      </c>
      <c r="AX2951" s="14" t="s">
        <v>77</v>
      </c>
      <c r="AY2951" s="215" t="s">
        <v>144</v>
      </c>
    </row>
    <row r="2952" spans="2:51" s="14" customFormat="1" ht="11.25">
      <c r="B2952" s="205"/>
      <c r="C2952" s="206"/>
      <c r="D2952" s="196" t="s">
        <v>159</v>
      </c>
      <c r="E2952" s="207" t="s">
        <v>19</v>
      </c>
      <c r="F2952" s="208" t="s">
        <v>1602</v>
      </c>
      <c r="G2952" s="206"/>
      <c r="H2952" s="209">
        <v>4.0999999999999996</v>
      </c>
      <c r="I2952" s="210"/>
      <c r="J2952" s="206"/>
      <c r="K2952" s="206"/>
      <c r="L2952" s="211"/>
      <c r="M2952" s="212"/>
      <c r="N2952" s="213"/>
      <c r="O2952" s="213"/>
      <c r="P2952" s="213"/>
      <c r="Q2952" s="213"/>
      <c r="R2952" s="213"/>
      <c r="S2952" s="213"/>
      <c r="T2952" s="214"/>
      <c r="AT2952" s="215" t="s">
        <v>159</v>
      </c>
      <c r="AU2952" s="215" t="s">
        <v>87</v>
      </c>
      <c r="AV2952" s="14" t="s">
        <v>87</v>
      </c>
      <c r="AW2952" s="14" t="s">
        <v>37</v>
      </c>
      <c r="AX2952" s="14" t="s">
        <v>77</v>
      </c>
      <c r="AY2952" s="215" t="s">
        <v>144</v>
      </c>
    </row>
    <row r="2953" spans="2:51" s="14" customFormat="1" ht="11.25">
      <c r="B2953" s="205"/>
      <c r="C2953" s="206"/>
      <c r="D2953" s="196" t="s">
        <v>159</v>
      </c>
      <c r="E2953" s="207" t="s">
        <v>19</v>
      </c>
      <c r="F2953" s="208" t="s">
        <v>1603</v>
      </c>
      <c r="G2953" s="206"/>
      <c r="H2953" s="209">
        <v>3.5</v>
      </c>
      <c r="I2953" s="210"/>
      <c r="J2953" s="206"/>
      <c r="K2953" s="206"/>
      <c r="L2953" s="211"/>
      <c r="M2953" s="212"/>
      <c r="N2953" s="213"/>
      <c r="O2953" s="213"/>
      <c r="P2953" s="213"/>
      <c r="Q2953" s="213"/>
      <c r="R2953" s="213"/>
      <c r="S2953" s="213"/>
      <c r="T2953" s="214"/>
      <c r="AT2953" s="215" t="s">
        <v>159</v>
      </c>
      <c r="AU2953" s="215" t="s">
        <v>87</v>
      </c>
      <c r="AV2953" s="14" t="s">
        <v>87</v>
      </c>
      <c r="AW2953" s="14" t="s">
        <v>37</v>
      </c>
      <c r="AX2953" s="14" t="s">
        <v>77</v>
      </c>
      <c r="AY2953" s="215" t="s">
        <v>144</v>
      </c>
    </row>
    <row r="2954" spans="2:51" s="15" customFormat="1" ht="11.25">
      <c r="B2954" s="216"/>
      <c r="C2954" s="217"/>
      <c r="D2954" s="196" t="s">
        <v>159</v>
      </c>
      <c r="E2954" s="218" t="s">
        <v>19</v>
      </c>
      <c r="F2954" s="219" t="s">
        <v>165</v>
      </c>
      <c r="G2954" s="217"/>
      <c r="H2954" s="220">
        <v>38</v>
      </c>
      <c r="I2954" s="221"/>
      <c r="J2954" s="217"/>
      <c r="K2954" s="217"/>
      <c r="L2954" s="222"/>
      <c r="M2954" s="223"/>
      <c r="N2954" s="224"/>
      <c r="O2954" s="224"/>
      <c r="P2954" s="224"/>
      <c r="Q2954" s="224"/>
      <c r="R2954" s="224"/>
      <c r="S2954" s="224"/>
      <c r="T2954" s="225"/>
      <c r="AT2954" s="226" t="s">
        <v>159</v>
      </c>
      <c r="AU2954" s="226" t="s">
        <v>87</v>
      </c>
      <c r="AV2954" s="15" t="s">
        <v>155</v>
      </c>
      <c r="AW2954" s="15" t="s">
        <v>37</v>
      </c>
      <c r="AX2954" s="15" t="s">
        <v>77</v>
      </c>
      <c r="AY2954" s="226" t="s">
        <v>144</v>
      </c>
    </row>
    <row r="2955" spans="2:51" s="13" customFormat="1" ht="11.25">
      <c r="B2955" s="194"/>
      <c r="C2955" s="195"/>
      <c r="D2955" s="196" t="s">
        <v>159</v>
      </c>
      <c r="E2955" s="197" t="s">
        <v>19</v>
      </c>
      <c r="F2955" s="198" t="s">
        <v>208</v>
      </c>
      <c r="G2955" s="195"/>
      <c r="H2955" s="197" t="s">
        <v>19</v>
      </c>
      <c r="I2955" s="199"/>
      <c r="J2955" s="195"/>
      <c r="K2955" s="195"/>
      <c r="L2955" s="200"/>
      <c r="M2955" s="201"/>
      <c r="N2955" s="202"/>
      <c r="O2955" s="202"/>
      <c r="P2955" s="202"/>
      <c r="Q2955" s="202"/>
      <c r="R2955" s="202"/>
      <c r="S2955" s="202"/>
      <c r="T2955" s="203"/>
      <c r="AT2955" s="204" t="s">
        <v>159</v>
      </c>
      <c r="AU2955" s="204" t="s">
        <v>87</v>
      </c>
      <c r="AV2955" s="13" t="s">
        <v>85</v>
      </c>
      <c r="AW2955" s="13" t="s">
        <v>37</v>
      </c>
      <c r="AX2955" s="13" t="s">
        <v>77</v>
      </c>
      <c r="AY2955" s="204" t="s">
        <v>144</v>
      </c>
    </row>
    <row r="2956" spans="2:51" s="14" customFormat="1" ht="11.25">
      <c r="B2956" s="205"/>
      <c r="C2956" s="206"/>
      <c r="D2956" s="196" t="s">
        <v>159</v>
      </c>
      <c r="E2956" s="207" t="s">
        <v>19</v>
      </c>
      <c r="F2956" s="208" t="s">
        <v>1604</v>
      </c>
      <c r="G2956" s="206"/>
      <c r="H2956" s="209">
        <v>4.7</v>
      </c>
      <c r="I2956" s="210"/>
      <c r="J2956" s="206"/>
      <c r="K2956" s="206"/>
      <c r="L2956" s="211"/>
      <c r="M2956" s="212"/>
      <c r="N2956" s="213"/>
      <c r="O2956" s="213"/>
      <c r="P2956" s="213"/>
      <c r="Q2956" s="213"/>
      <c r="R2956" s="213"/>
      <c r="S2956" s="213"/>
      <c r="T2956" s="214"/>
      <c r="AT2956" s="215" t="s">
        <v>159</v>
      </c>
      <c r="AU2956" s="215" t="s">
        <v>87</v>
      </c>
      <c r="AV2956" s="14" t="s">
        <v>87</v>
      </c>
      <c r="AW2956" s="14" t="s">
        <v>37</v>
      </c>
      <c r="AX2956" s="14" t="s">
        <v>77</v>
      </c>
      <c r="AY2956" s="215" t="s">
        <v>144</v>
      </c>
    </row>
    <row r="2957" spans="2:51" s="14" customFormat="1" ht="11.25">
      <c r="B2957" s="205"/>
      <c r="C2957" s="206"/>
      <c r="D2957" s="196" t="s">
        <v>159</v>
      </c>
      <c r="E2957" s="207" t="s">
        <v>19</v>
      </c>
      <c r="F2957" s="208" t="s">
        <v>1605</v>
      </c>
      <c r="G2957" s="206"/>
      <c r="H2957" s="209">
        <v>4.0999999999999996</v>
      </c>
      <c r="I2957" s="210"/>
      <c r="J2957" s="206"/>
      <c r="K2957" s="206"/>
      <c r="L2957" s="211"/>
      <c r="M2957" s="212"/>
      <c r="N2957" s="213"/>
      <c r="O2957" s="213"/>
      <c r="P2957" s="213"/>
      <c r="Q2957" s="213"/>
      <c r="R2957" s="213"/>
      <c r="S2957" s="213"/>
      <c r="T2957" s="214"/>
      <c r="AT2957" s="215" t="s">
        <v>159</v>
      </c>
      <c r="AU2957" s="215" t="s">
        <v>87</v>
      </c>
      <c r="AV2957" s="14" t="s">
        <v>87</v>
      </c>
      <c r="AW2957" s="14" t="s">
        <v>37</v>
      </c>
      <c r="AX2957" s="14" t="s">
        <v>77</v>
      </c>
      <c r="AY2957" s="215" t="s">
        <v>144</v>
      </c>
    </row>
    <row r="2958" spans="2:51" s="14" customFormat="1" ht="11.25">
      <c r="B2958" s="205"/>
      <c r="C2958" s="206"/>
      <c r="D2958" s="196" t="s">
        <v>159</v>
      </c>
      <c r="E2958" s="207" t="s">
        <v>19</v>
      </c>
      <c r="F2958" s="208" t="s">
        <v>1606</v>
      </c>
      <c r="G2958" s="206"/>
      <c r="H2958" s="209">
        <v>3.5</v>
      </c>
      <c r="I2958" s="210"/>
      <c r="J2958" s="206"/>
      <c r="K2958" s="206"/>
      <c r="L2958" s="211"/>
      <c r="M2958" s="212"/>
      <c r="N2958" s="213"/>
      <c r="O2958" s="213"/>
      <c r="P2958" s="213"/>
      <c r="Q2958" s="213"/>
      <c r="R2958" s="213"/>
      <c r="S2958" s="213"/>
      <c r="T2958" s="214"/>
      <c r="AT2958" s="215" t="s">
        <v>159</v>
      </c>
      <c r="AU2958" s="215" t="s">
        <v>87</v>
      </c>
      <c r="AV2958" s="14" t="s">
        <v>87</v>
      </c>
      <c r="AW2958" s="14" t="s">
        <v>37</v>
      </c>
      <c r="AX2958" s="14" t="s">
        <v>77</v>
      </c>
      <c r="AY2958" s="215" t="s">
        <v>144</v>
      </c>
    </row>
    <row r="2959" spans="2:51" s="14" customFormat="1" ht="11.25">
      <c r="B2959" s="205"/>
      <c r="C2959" s="206"/>
      <c r="D2959" s="196" t="s">
        <v>159</v>
      </c>
      <c r="E2959" s="207" t="s">
        <v>19</v>
      </c>
      <c r="F2959" s="208" t="s">
        <v>1607</v>
      </c>
      <c r="G2959" s="206"/>
      <c r="H2959" s="209">
        <v>4.0999999999999996</v>
      </c>
      <c r="I2959" s="210"/>
      <c r="J2959" s="206"/>
      <c r="K2959" s="206"/>
      <c r="L2959" s="211"/>
      <c r="M2959" s="212"/>
      <c r="N2959" s="213"/>
      <c r="O2959" s="213"/>
      <c r="P2959" s="213"/>
      <c r="Q2959" s="213"/>
      <c r="R2959" s="213"/>
      <c r="S2959" s="213"/>
      <c r="T2959" s="214"/>
      <c r="AT2959" s="215" t="s">
        <v>159</v>
      </c>
      <c r="AU2959" s="215" t="s">
        <v>87</v>
      </c>
      <c r="AV2959" s="14" t="s">
        <v>87</v>
      </c>
      <c r="AW2959" s="14" t="s">
        <v>37</v>
      </c>
      <c r="AX2959" s="14" t="s">
        <v>77</v>
      </c>
      <c r="AY2959" s="215" t="s">
        <v>144</v>
      </c>
    </row>
    <row r="2960" spans="2:51" s="14" customFormat="1" ht="11.25">
      <c r="B2960" s="205"/>
      <c r="C2960" s="206"/>
      <c r="D2960" s="196" t="s">
        <v>159</v>
      </c>
      <c r="E2960" s="207" t="s">
        <v>19</v>
      </c>
      <c r="F2960" s="208" t="s">
        <v>1608</v>
      </c>
      <c r="G2960" s="206"/>
      <c r="H2960" s="209">
        <v>3.5</v>
      </c>
      <c r="I2960" s="210"/>
      <c r="J2960" s="206"/>
      <c r="K2960" s="206"/>
      <c r="L2960" s="211"/>
      <c r="M2960" s="212"/>
      <c r="N2960" s="213"/>
      <c r="O2960" s="213"/>
      <c r="P2960" s="213"/>
      <c r="Q2960" s="213"/>
      <c r="R2960" s="213"/>
      <c r="S2960" s="213"/>
      <c r="T2960" s="214"/>
      <c r="AT2960" s="215" t="s">
        <v>159</v>
      </c>
      <c r="AU2960" s="215" t="s">
        <v>87</v>
      </c>
      <c r="AV2960" s="14" t="s">
        <v>87</v>
      </c>
      <c r="AW2960" s="14" t="s">
        <v>37</v>
      </c>
      <c r="AX2960" s="14" t="s">
        <v>77</v>
      </c>
      <c r="AY2960" s="215" t="s">
        <v>144</v>
      </c>
    </row>
    <row r="2961" spans="2:51" s="14" customFormat="1" ht="11.25">
      <c r="B2961" s="205"/>
      <c r="C2961" s="206"/>
      <c r="D2961" s="196" t="s">
        <v>159</v>
      </c>
      <c r="E2961" s="207" t="s">
        <v>19</v>
      </c>
      <c r="F2961" s="208" t="s">
        <v>1609</v>
      </c>
      <c r="G2961" s="206"/>
      <c r="H2961" s="209">
        <v>3.5</v>
      </c>
      <c r="I2961" s="210"/>
      <c r="J2961" s="206"/>
      <c r="K2961" s="206"/>
      <c r="L2961" s="211"/>
      <c r="M2961" s="212"/>
      <c r="N2961" s="213"/>
      <c r="O2961" s="213"/>
      <c r="P2961" s="213"/>
      <c r="Q2961" s="213"/>
      <c r="R2961" s="213"/>
      <c r="S2961" s="213"/>
      <c r="T2961" s="214"/>
      <c r="AT2961" s="215" t="s">
        <v>159</v>
      </c>
      <c r="AU2961" s="215" t="s">
        <v>87</v>
      </c>
      <c r="AV2961" s="14" t="s">
        <v>87</v>
      </c>
      <c r="AW2961" s="14" t="s">
        <v>37</v>
      </c>
      <c r="AX2961" s="14" t="s">
        <v>77</v>
      </c>
      <c r="AY2961" s="215" t="s">
        <v>144</v>
      </c>
    </row>
    <row r="2962" spans="2:51" s="14" customFormat="1" ht="11.25">
      <c r="B2962" s="205"/>
      <c r="C2962" s="206"/>
      <c r="D2962" s="196" t="s">
        <v>159</v>
      </c>
      <c r="E2962" s="207" t="s">
        <v>19</v>
      </c>
      <c r="F2962" s="208" t="s">
        <v>1610</v>
      </c>
      <c r="G2962" s="206"/>
      <c r="H2962" s="209">
        <v>3.5</v>
      </c>
      <c r="I2962" s="210"/>
      <c r="J2962" s="206"/>
      <c r="K2962" s="206"/>
      <c r="L2962" s="211"/>
      <c r="M2962" s="212"/>
      <c r="N2962" s="213"/>
      <c r="O2962" s="213"/>
      <c r="P2962" s="213"/>
      <c r="Q2962" s="213"/>
      <c r="R2962" s="213"/>
      <c r="S2962" s="213"/>
      <c r="T2962" s="214"/>
      <c r="AT2962" s="215" t="s">
        <v>159</v>
      </c>
      <c r="AU2962" s="215" t="s">
        <v>87</v>
      </c>
      <c r="AV2962" s="14" t="s">
        <v>87</v>
      </c>
      <c r="AW2962" s="14" t="s">
        <v>37</v>
      </c>
      <c r="AX2962" s="14" t="s">
        <v>77</v>
      </c>
      <c r="AY2962" s="215" t="s">
        <v>144</v>
      </c>
    </row>
    <row r="2963" spans="2:51" s="14" customFormat="1" ht="11.25">
      <c r="B2963" s="205"/>
      <c r="C2963" s="206"/>
      <c r="D2963" s="196" t="s">
        <v>159</v>
      </c>
      <c r="E2963" s="207" t="s">
        <v>19</v>
      </c>
      <c r="F2963" s="208" t="s">
        <v>1611</v>
      </c>
      <c r="G2963" s="206"/>
      <c r="H2963" s="209">
        <v>3.5</v>
      </c>
      <c r="I2963" s="210"/>
      <c r="J2963" s="206"/>
      <c r="K2963" s="206"/>
      <c r="L2963" s="211"/>
      <c r="M2963" s="212"/>
      <c r="N2963" s="213"/>
      <c r="O2963" s="213"/>
      <c r="P2963" s="213"/>
      <c r="Q2963" s="213"/>
      <c r="R2963" s="213"/>
      <c r="S2963" s="213"/>
      <c r="T2963" s="214"/>
      <c r="AT2963" s="215" t="s">
        <v>159</v>
      </c>
      <c r="AU2963" s="215" t="s">
        <v>87</v>
      </c>
      <c r="AV2963" s="14" t="s">
        <v>87</v>
      </c>
      <c r="AW2963" s="14" t="s">
        <v>37</v>
      </c>
      <c r="AX2963" s="14" t="s">
        <v>77</v>
      </c>
      <c r="AY2963" s="215" t="s">
        <v>144</v>
      </c>
    </row>
    <row r="2964" spans="2:51" s="14" customFormat="1" ht="11.25">
      <c r="B2964" s="205"/>
      <c r="C2964" s="206"/>
      <c r="D2964" s="196" t="s">
        <v>159</v>
      </c>
      <c r="E2964" s="207" t="s">
        <v>19</v>
      </c>
      <c r="F2964" s="208" t="s">
        <v>1612</v>
      </c>
      <c r="G2964" s="206"/>
      <c r="H2964" s="209">
        <v>4.0999999999999996</v>
      </c>
      <c r="I2964" s="210"/>
      <c r="J2964" s="206"/>
      <c r="K2964" s="206"/>
      <c r="L2964" s="211"/>
      <c r="M2964" s="212"/>
      <c r="N2964" s="213"/>
      <c r="O2964" s="213"/>
      <c r="P2964" s="213"/>
      <c r="Q2964" s="213"/>
      <c r="R2964" s="213"/>
      <c r="S2964" s="213"/>
      <c r="T2964" s="214"/>
      <c r="AT2964" s="215" t="s">
        <v>159</v>
      </c>
      <c r="AU2964" s="215" t="s">
        <v>87</v>
      </c>
      <c r="AV2964" s="14" t="s">
        <v>87</v>
      </c>
      <c r="AW2964" s="14" t="s">
        <v>37</v>
      </c>
      <c r="AX2964" s="14" t="s">
        <v>77</v>
      </c>
      <c r="AY2964" s="215" t="s">
        <v>144</v>
      </c>
    </row>
    <row r="2965" spans="2:51" s="14" customFormat="1" ht="11.25">
      <c r="B2965" s="205"/>
      <c r="C2965" s="206"/>
      <c r="D2965" s="196" t="s">
        <v>159</v>
      </c>
      <c r="E2965" s="207" t="s">
        <v>19</v>
      </c>
      <c r="F2965" s="208" t="s">
        <v>1613</v>
      </c>
      <c r="G2965" s="206"/>
      <c r="H2965" s="209">
        <v>3.5</v>
      </c>
      <c r="I2965" s="210"/>
      <c r="J2965" s="206"/>
      <c r="K2965" s="206"/>
      <c r="L2965" s="211"/>
      <c r="M2965" s="212"/>
      <c r="N2965" s="213"/>
      <c r="O2965" s="213"/>
      <c r="P2965" s="213"/>
      <c r="Q2965" s="213"/>
      <c r="R2965" s="213"/>
      <c r="S2965" s="213"/>
      <c r="T2965" s="214"/>
      <c r="AT2965" s="215" t="s">
        <v>159</v>
      </c>
      <c r="AU2965" s="215" t="s">
        <v>87</v>
      </c>
      <c r="AV2965" s="14" t="s">
        <v>87</v>
      </c>
      <c r="AW2965" s="14" t="s">
        <v>37</v>
      </c>
      <c r="AX2965" s="14" t="s">
        <v>77</v>
      </c>
      <c r="AY2965" s="215" t="s">
        <v>144</v>
      </c>
    </row>
    <row r="2966" spans="2:51" s="15" customFormat="1" ht="11.25">
      <c r="B2966" s="216"/>
      <c r="C2966" s="217"/>
      <c r="D2966" s="196" t="s">
        <v>159</v>
      </c>
      <c r="E2966" s="218" t="s">
        <v>19</v>
      </c>
      <c r="F2966" s="219" t="s">
        <v>165</v>
      </c>
      <c r="G2966" s="217"/>
      <c r="H2966" s="220">
        <v>38</v>
      </c>
      <c r="I2966" s="221"/>
      <c r="J2966" s="217"/>
      <c r="K2966" s="217"/>
      <c r="L2966" s="222"/>
      <c r="M2966" s="223"/>
      <c r="N2966" s="224"/>
      <c r="O2966" s="224"/>
      <c r="P2966" s="224"/>
      <c r="Q2966" s="224"/>
      <c r="R2966" s="224"/>
      <c r="S2966" s="224"/>
      <c r="T2966" s="225"/>
      <c r="AT2966" s="226" t="s">
        <v>159</v>
      </c>
      <c r="AU2966" s="226" t="s">
        <v>87</v>
      </c>
      <c r="AV2966" s="15" t="s">
        <v>155</v>
      </c>
      <c r="AW2966" s="15" t="s">
        <v>37</v>
      </c>
      <c r="AX2966" s="15" t="s">
        <v>77</v>
      </c>
      <c r="AY2966" s="226" t="s">
        <v>144</v>
      </c>
    </row>
    <row r="2967" spans="2:51" s="13" customFormat="1" ht="11.25">
      <c r="B2967" s="194"/>
      <c r="C2967" s="195"/>
      <c r="D2967" s="196" t="s">
        <v>159</v>
      </c>
      <c r="E2967" s="197" t="s">
        <v>19</v>
      </c>
      <c r="F2967" s="198" t="s">
        <v>229</v>
      </c>
      <c r="G2967" s="195"/>
      <c r="H2967" s="197" t="s">
        <v>19</v>
      </c>
      <c r="I2967" s="199"/>
      <c r="J2967" s="195"/>
      <c r="K2967" s="195"/>
      <c r="L2967" s="200"/>
      <c r="M2967" s="201"/>
      <c r="N2967" s="202"/>
      <c r="O2967" s="202"/>
      <c r="P2967" s="202"/>
      <c r="Q2967" s="202"/>
      <c r="R2967" s="202"/>
      <c r="S2967" s="202"/>
      <c r="T2967" s="203"/>
      <c r="AT2967" s="204" t="s">
        <v>159</v>
      </c>
      <c r="AU2967" s="204" t="s">
        <v>87</v>
      </c>
      <c r="AV2967" s="13" t="s">
        <v>85</v>
      </c>
      <c r="AW2967" s="13" t="s">
        <v>37</v>
      </c>
      <c r="AX2967" s="13" t="s">
        <v>77</v>
      </c>
      <c r="AY2967" s="204" t="s">
        <v>144</v>
      </c>
    </row>
    <row r="2968" spans="2:51" s="14" customFormat="1" ht="11.25">
      <c r="B2968" s="205"/>
      <c r="C2968" s="206"/>
      <c r="D2968" s="196" t="s">
        <v>159</v>
      </c>
      <c r="E2968" s="207" t="s">
        <v>19</v>
      </c>
      <c r="F2968" s="208" t="s">
        <v>1614</v>
      </c>
      <c r="G2968" s="206"/>
      <c r="H2968" s="209">
        <v>3.5</v>
      </c>
      <c r="I2968" s="210"/>
      <c r="J2968" s="206"/>
      <c r="K2968" s="206"/>
      <c r="L2968" s="211"/>
      <c r="M2968" s="212"/>
      <c r="N2968" s="213"/>
      <c r="O2968" s="213"/>
      <c r="P2968" s="213"/>
      <c r="Q2968" s="213"/>
      <c r="R2968" s="213"/>
      <c r="S2968" s="213"/>
      <c r="T2968" s="214"/>
      <c r="AT2968" s="215" t="s">
        <v>159</v>
      </c>
      <c r="AU2968" s="215" t="s">
        <v>87</v>
      </c>
      <c r="AV2968" s="14" t="s">
        <v>87</v>
      </c>
      <c r="AW2968" s="14" t="s">
        <v>37</v>
      </c>
      <c r="AX2968" s="14" t="s">
        <v>77</v>
      </c>
      <c r="AY2968" s="215" t="s">
        <v>144</v>
      </c>
    </row>
    <row r="2969" spans="2:51" s="14" customFormat="1" ht="11.25">
      <c r="B2969" s="205"/>
      <c r="C2969" s="206"/>
      <c r="D2969" s="196" t="s">
        <v>159</v>
      </c>
      <c r="E2969" s="207" t="s">
        <v>19</v>
      </c>
      <c r="F2969" s="208" t="s">
        <v>1615</v>
      </c>
      <c r="G2969" s="206"/>
      <c r="H2969" s="209">
        <v>4.7</v>
      </c>
      <c r="I2969" s="210"/>
      <c r="J2969" s="206"/>
      <c r="K2969" s="206"/>
      <c r="L2969" s="211"/>
      <c r="M2969" s="212"/>
      <c r="N2969" s="213"/>
      <c r="O2969" s="213"/>
      <c r="P2969" s="213"/>
      <c r="Q2969" s="213"/>
      <c r="R2969" s="213"/>
      <c r="S2969" s="213"/>
      <c r="T2969" s="214"/>
      <c r="AT2969" s="215" t="s">
        <v>159</v>
      </c>
      <c r="AU2969" s="215" t="s">
        <v>87</v>
      </c>
      <c r="AV2969" s="14" t="s">
        <v>87</v>
      </c>
      <c r="AW2969" s="14" t="s">
        <v>37</v>
      </c>
      <c r="AX2969" s="14" t="s">
        <v>77</v>
      </c>
      <c r="AY2969" s="215" t="s">
        <v>144</v>
      </c>
    </row>
    <row r="2970" spans="2:51" s="14" customFormat="1" ht="11.25">
      <c r="B2970" s="205"/>
      <c r="C2970" s="206"/>
      <c r="D2970" s="196" t="s">
        <v>159</v>
      </c>
      <c r="E2970" s="207" t="s">
        <v>19</v>
      </c>
      <c r="F2970" s="208" t="s">
        <v>1616</v>
      </c>
      <c r="G2970" s="206"/>
      <c r="H2970" s="209">
        <v>4.0999999999999996</v>
      </c>
      <c r="I2970" s="210"/>
      <c r="J2970" s="206"/>
      <c r="K2970" s="206"/>
      <c r="L2970" s="211"/>
      <c r="M2970" s="212"/>
      <c r="N2970" s="213"/>
      <c r="O2970" s="213"/>
      <c r="P2970" s="213"/>
      <c r="Q2970" s="213"/>
      <c r="R2970" s="213"/>
      <c r="S2970" s="213"/>
      <c r="T2970" s="214"/>
      <c r="AT2970" s="215" t="s">
        <v>159</v>
      </c>
      <c r="AU2970" s="215" t="s">
        <v>87</v>
      </c>
      <c r="AV2970" s="14" t="s">
        <v>87</v>
      </c>
      <c r="AW2970" s="14" t="s">
        <v>37</v>
      </c>
      <c r="AX2970" s="14" t="s">
        <v>77</v>
      </c>
      <c r="AY2970" s="215" t="s">
        <v>144</v>
      </c>
    </row>
    <row r="2971" spans="2:51" s="14" customFormat="1" ht="11.25">
      <c r="B2971" s="205"/>
      <c r="C2971" s="206"/>
      <c r="D2971" s="196" t="s">
        <v>159</v>
      </c>
      <c r="E2971" s="207" t="s">
        <v>19</v>
      </c>
      <c r="F2971" s="208" t="s">
        <v>1617</v>
      </c>
      <c r="G2971" s="206"/>
      <c r="H2971" s="209">
        <v>3.5</v>
      </c>
      <c r="I2971" s="210"/>
      <c r="J2971" s="206"/>
      <c r="K2971" s="206"/>
      <c r="L2971" s="211"/>
      <c r="M2971" s="212"/>
      <c r="N2971" s="213"/>
      <c r="O2971" s="213"/>
      <c r="P2971" s="213"/>
      <c r="Q2971" s="213"/>
      <c r="R2971" s="213"/>
      <c r="S2971" s="213"/>
      <c r="T2971" s="214"/>
      <c r="AT2971" s="215" t="s">
        <v>159</v>
      </c>
      <c r="AU2971" s="215" t="s">
        <v>87</v>
      </c>
      <c r="AV2971" s="14" t="s">
        <v>87</v>
      </c>
      <c r="AW2971" s="14" t="s">
        <v>37</v>
      </c>
      <c r="AX2971" s="14" t="s">
        <v>77</v>
      </c>
      <c r="AY2971" s="215" t="s">
        <v>144</v>
      </c>
    </row>
    <row r="2972" spans="2:51" s="14" customFormat="1" ht="11.25">
      <c r="B2972" s="205"/>
      <c r="C2972" s="206"/>
      <c r="D2972" s="196" t="s">
        <v>159</v>
      </c>
      <c r="E2972" s="207" t="s">
        <v>19</v>
      </c>
      <c r="F2972" s="208" t="s">
        <v>1618</v>
      </c>
      <c r="G2972" s="206"/>
      <c r="H2972" s="209">
        <v>4.0999999999999996</v>
      </c>
      <c r="I2972" s="210"/>
      <c r="J2972" s="206"/>
      <c r="K2972" s="206"/>
      <c r="L2972" s="211"/>
      <c r="M2972" s="212"/>
      <c r="N2972" s="213"/>
      <c r="O2972" s="213"/>
      <c r="P2972" s="213"/>
      <c r="Q2972" s="213"/>
      <c r="R2972" s="213"/>
      <c r="S2972" s="213"/>
      <c r="T2972" s="214"/>
      <c r="AT2972" s="215" t="s">
        <v>159</v>
      </c>
      <c r="AU2972" s="215" t="s">
        <v>87</v>
      </c>
      <c r="AV2972" s="14" t="s">
        <v>87</v>
      </c>
      <c r="AW2972" s="14" t="s">
        <v>37</v>
      </c>
      <c r="AX2972" s="14" t="s">
        <v>77</v>
      </c>
      <c r="AY2972" s="215" t="s">
        <v>144</v>
      </c>
    </row>
    <row r="2973" spans="2:51" s="14" customFormat="1" ht="11.25">
      <c r="B2973" s="205"/>
      <c r="C2973" s="206"/>
      <c r="D2973" s="196" t="s">
        <v>159</v>
      </c>
      <c r="E2973" s="207" t="s">
        <v>19</v>
      </c>
      <c r="F2973" s="208" t="s">
        <v>1619</v>
      </c>
      <c r="G2973" s="206"/>
      <c r="H2973" s="209">
        <v>3.5</v>
      </c>
      <c r="I2973" s="210"/>
      <c r="J2973" s="206"/>
      <c r="K2973" s="206"/>
      <c r="L2973" s="211"/>
      <c r="M2973" s="212"/>
      <c r="N2973" s="213"/>
      <c r="O2973" s="213"/>
      <c r="P2973" s="213"/>
      <c r="Q2973" s="213"/>
      <c r="R2973" s="213"/>
      <c r="S2973" s="213"/>
      <c r="T2973" s="214"/>
      <c r="AT2973" s="215" t="s">
        <v>159</v>
      </c>
      <c r="AU2973" s="215" t="s">
        <v>87</v>
      </c>
      <c r="AV2973" s="14" t="s">
        <v>87</v>
      </c>
      <c r="AW2973" s="14" t="s">
        <v>37</v>
      </c>
      <c r="AX2973" s="14" t="s">
        <v>77</v>
      </c>
      <c r="AY2973" s="215" t="s">
        <v>144</v>
      </c>
    </row>
    <row r="2974" spans="2:51" s="14" customFormat="1" ht="11.25">
      <c r="B2974" s="205"/>
      <c r="C2974" s="206"/>
      <c r="D2974" s="196" t="s">
        <v>159</v>
      </c>
      <c r="E2974" s="207" t="s">
        <v>19</v>
      </c>
      <c r="F2974" s="208" t="s">
        <v>1620</v>
      </c>
      <c r="G2974" s="206"/>
      <c r="H2974" s="209">
        <v>3.5</v>
      </c>
      <c r="I2974" s="210"/>
      <c r="J2974" s="206"/>
      <c r="K2974" s="206"/>
      <c r="L2974" s="211"/>
      <c r="M2974" s="212"/>
      <c r="N2974" s="213"/>
      <c r="O2974" s="213"/>
      <c r="P2974" s="213"/>
      <c r="Q2974" s="213"/>
      <c r="R2974" s="213"/>
      <c r="S2974" s="213"/>
      <c r="T2974" s="214"/>
      <c r="AT2974" s="215" t="s">
        <v>159</v>
      </c>
      <c r="AU2974" s="215" t="s">
        <v>87</v>
      </c>
      <c r="AV2974" s="14" t="s">
        <v>87</v>
      </c>
      <c r="AW2974" s="14" t="s">
        <v>37</v>
      </c>
      <c r="AX2974" s="14" t="s">
        <v>77</v>
      </c>
      <c r="AY2974" s="215" t="s">
        <v>144</v>
      </c>
    </row>
    <row r="2975" spans="2:51" s="14" customFormat="1" ht="11.25">
      <c r="B2975" s="205"/>
      <c r="C2975" s="206"/>
      <c r="D2975" s="196" t="s">
        <v>159</v>
      </c>
      <c r="E2975" s="207" t="s">
        <v>19</v>
      </c>
      <c r="F2975" s="208" t="s">
        <v>1621</v>
      </c>
      <c r="G2975" s="206"/>
      <c r="H2975" s="209">
        <v>3.5</v>
      </c>
      <c r="I2975" s="210"/>
      <c r="J2975" s="206"/>
      <c r="K2975" s="206"/>
      <c r="L2975" s="211"/>
      <c r="M2975" s="212"/>
      <c r="N2975" s="213"/>
      <c r="O2975" s="213"/>
      <c r="P2975" s="213"/>
      <c r="Q2975" s="213"/>
      <c r="R2975" s="213"/>
      <c r="S2975" s="213"/>
      <c r="T2975" s="214"/>
      <c r="AT2975" s="215" t="s">
        <v>159</v>
      </c>
      <c r="AU2975" s="215" t="s">
        <v>87</v>
      </c>
      <c r="AV2975" s="14" t="s">
        <v>87</v>
      </c>
      <c r="AW2975" s="14" t="s">
        <v>37</v>
      </c>
      <c r="AX2975" s="14" t="s">
        <v>77</v>
      </c>
      <c r="AY2975" s="215" t="s">
        <v>144</v>
      </c>
    </row>
    <row r="2976" spans="2:51" s="14" customFormat="1" ht="11.25">
      <c r="B2976" s="205"/>
      <c r="C2976" s="206"/>
      <c r="D2976" s="196" t="s">
        <v>159</v>
      </c>
      <c r="E2976" s="207" t="s">
        <v>19</v>
      </c>
      <c r="F2976" s="208" t="s">
        <v>1622</v>
      </c>
      <c r="G2976" s="206"/>
      <c r="H2976" s="209">
        <v>3.5</v>
      </c>
      <c r="I2976" s="210"/>
      <c r="J2976" s="206"/>
      <c r="K2976" s="206"/>
      <c r="L2976" s="211"/>
      <c r="M2976" s="212"/>
      <c r="N2976" s="213"/>
      <c r="O2976" s="213"/>
      <c r="P2976" s="213"/>
      <c r="Q2976" s="213"/>
      <c r="R2976" s="213"/>
      <c r="S2976" s="213"/>
      <c r="T2976" s="214"/>
      <c r="AT2976" s="215" t="s">
        <v>159</v>
      </c>
      <c r="AU2976" s="215" t="s">
        <v>87</v>
      </c>
      <c r="AV2976" s="14" t="s">
        <v>87</v>
      </c>
      <c r="AW2976" s="14" t="s">
        <v>37</v>
      </c>
      <c r="AX2976" s="14" t="s">
        <v>77</v>
      </c>
      <c r="AY2976" s="215" t="s">
        <v>144</v>
      </c>
    </row>
    <row r="2977" spans="2:51" s="14" customFormat="1" ht="11.25">
      <c r="B2977" s="205"/>
      <c r="C2977" s="206"/>
      <c r="D2977" s="196" t="s">
        <v>159</v>
      </c>
      <c r="E2977" s="207" t="s">
        <v>19</v>
      </c>
      <c r="F2977" s="208" t="s">
        <v>1623</v>
      </c>
      <c r="G2977" s="206"/>
      <c r="H2977" s="209">
        <v>4.0999999999999996</v>
      </c>
      <c r="I2977" s="210"/>
      <c r="J2977" s="206"/>
      <c r="K2977" s="206"/>
      <c r="L2977" s="211"/>
      <c r="M2977" s="212"/>
      <c r="N2977" s="213"/>
      <c r="O2977" s="213"/>
      <c r="P2977" s="213"/>
      <c r="Q2977" s="213"/>
      <c r="R2977" s="213"/>
      <c r="S2977" s="213"/>
      <c r="T2977" s="214"/>
      <c r="AT2977" s="215" t="s">
        <v>159</v>
      </c>
      <c r="AU2977" s="215" t="s">
        <v>87</v>
      </c>
      <c r="AV2977" s="14" t="s">
        <v>87</v>
      </c>
      <c r="AW2977" s="14" t="s">
        <v>37</v>
      </c>
      <c r="AX2977" s="14" t="s">
        <v>77</v>
      </c>
      <c r="AY2977" s="215" t="s">
        <v>144</v>
      </c>
    </row>
    <row r="2978" spans="2:51" s="14" customFormat="1" ht="11.25">
      <c r="B2978" s="205"/>
      <c r="C2978" s="206"/>
      <c r="D2978" s="196" t="s">
        <v>159</v>
      </c>
      <c r="E2978" s="207" t="s">
        <v>19</v>
      </c>
      <c r="F2978" s="208" t="s">
        <v>1624</v>
      </c>
      <c r="G2978" s="206"/>
      <c r="H2978" s="209">
        <v>3.5</v>
      </c>
      <c r="I2978" s="210"/>
      <c r="J2978" s="206"/>
      <c r="K2978" s="206"/>
      <c r="L2978" s="211"/>
      <c r="M2978" s="212"/>
      <c r="N2978" s="213"/>
      <c r="O2978" s="213"/>
      <c r="P2978" s="213"/>
      <c r="Q2978" s="213"/>
      <c r="R2978" s="213"/>
      <c r="S2978" s="213"/>
      <c r="T2978" s="214"/>
      <c r="AT2978" s="215" t="s">
        <v>159</v>
      </c>
      <c r="AU2978" s="215" t="s">
        <v>87</v>
      </c>
      <c r="AV2978" s="14" t="s">
        <v>87</v>
      </c>
      <c r="AW2978" s="14" t="s">
        <v>37</v>
      </c>
      <c r="AX2978" s="14" t="s">
        <v>77</v>
      </c>
      <c r="AY2978" s="215" t="s">
        <v>144</v>
      </c>
    </row>
    <row r="2979" spans="2:51" s="15" customFormat="1" ht="11.25">
      <c r="B2979" s="216"/>
      <c r="C2979" s="217"/>
      <c r="D2979" s="196" t="s">
        <v>159</v>
      </c>
      <c r="E2979" s="218" t="s">
        <v>19</v>
      </c>
      <c r="F2979" s="219" t="s">
        <v>165</v>
      </c>
      <c r="G2979" s="217"/>
      <c r="H2979" s="220">
        <v>41.5</v>
      </c>
      <c r="I2979" s="221"/>
      <c r="J2979" s="217"/>
      <c r="K2979" s="217"/>
      <c r="L2979" s="222"/>
      <c r="M2979" s="223"/>
      <c r="N2979" s="224"/>
      <c r="O2979" s="224"/>
      <c r="P2979" s="224"/>
      <c r="Q2979" s="224"/>
      <c r="R2979" s="224"/>
      <c r="S2979" s="224"/>
      <c r="T2979" s="225"/>
      <c r="AT2979" s="226" t="s">
        <v>159</v>
      </c>
      <c r="AU2979" s="226" t="s">
        <v>87</v>
      </c>
      <c r="AV2979" s="15" t="s">
        <v>155</v>
      </c>
      <c r="AW2979" s="15" t="s">
        <v>37</v>
      </c>
      <c r="AX2979" s="15" t="s">
        <v>77</v>
      </c>
      <c r="AY2979" s="226" t="s">
        <v>144</v>
      </c>
    </row>
    <row r="2980" spans="2:51" s="13" customFormat="1" ht="11.25">
      <c r="B2980" s="194"/>
      <c r="C2980" s="195"/>
      <c r="D2980" s="196" t="s">
        <v>159</v>
      </c>
      <c r="E2980" s="197" t="s">
        <v>19</v>
      </c>
      <c r="F2980" s="198" t="s">
        <v>252</v>
      </c>
      <c r="G2980" s="195"/>
      <c r="H2980" s="197" t="s">
        <v>19</v>
      </c>
      <c r="I2980" s="199"/>
      <c r="J2980" s="195"/>
      <c r="K2980" s="195"/>
      <c r="L2980" s="200"/>
      <c r="M2980" s="201"/>
      <c r="N2980" s="202"/>
      <c r="O2980" s="202"/>
      <c r="P2980" s="202"/>
      <c r="Q2980" s="202"/>
      <c r="R2980" s="202"/>
      <c r="S2980" s="202"/>
      <c r="T2980" s="203"/>
      <c r="AT2980" s="204" t="s">
        <v>159</v>
      </c>
      <c r="AU2980" s="204" t="s">
        <v>87</v>
      </c>
      <c r="AV2980" s="13" t="s">
        <v>85</v>
      </c>
      <c r="AW2980" s="13" t="s">
        <v>37</v>
      </c>
      <c r="AX2980" s="13" t="s">
        <v>77</v>
      </c>
      <c r="AY2980" s="204" t="s">
        <v>144</v>
      </c>
    </row>
    <row r="2981" spans="2:51" s="14" customFormat="1" ht="11.25">
      <c r="B2981" s="205"/>
      <c r="C2981" s="206"/>
      <c r="D2981" s="196" t="s">
        <v>159</v>
      </c>
      <c r="E2981" s="207" t="s">
        <v>19</v>
      </c>
      <c r="F2981" s="208" t="s">
        <v>1625</v>
      </c>
      <c r="G2981" s="206"/>
      <c r="H2981" s="209">
        <v>3.5</v>
      </c>
      <c r="I2981" s="210"/>
      <c r="J2981" s="206"/>
      <c r="K2981" s="206"/>
      <c r="L2981" s="211"/>
      <c r="M2981" s="212"/>
      <c r="N2981" s="213"/>
      <c r="O2981" s="213"/>
      <c r="P2981" s="213"/>
      <c r="Q2981" s="213"/>
      <c r="R2981" s="213"/>
      <c r="S2981" s="213"/>
      <c r="T2981" s="214"/>
      <c r="AT2981" s="215" t="s">
        <v>159</v>
      </c>
      <c r="AU2981" s="215" t="s">
        <v>87</v>
      </c>
      <c r="AV2981" s="14" t="s">
        <v>87</v>
      </c>
      <c r="AW2981" s="14" t="s">
        <v>37</v>
      </c>
      <c r="AX2981" s="14" t="s">
        <v>77</v>
      </c>
      <c r="AY2981" s="215" t="s">
        <v>144</v>
      </c>
    </row>
    <row r="2982" spans="2:51" s="14" customFormat="1" ht="11.25">
      <c r="B2982" s="205"/>
      <c r="C2982" s="206"/>
      <c r="D2982" s="196" t="s">
        <v>159</v>
      </c>
      <c r="E2982" s="207" t="s">
        <v>19</v>
      </c>
      <c r="F2982" s="208" t="s">
        <v>1626</v>
      </c>
      <c r="G2982" s="206"/>
      <c r="H2982" s="209">
        <v>4.7</v>
      </c>
      <c r="I2982" s="210"/>
      <c r="J2982" s="206"/>
      <c r="K2982" s="206"/>
      <c r="L2982" s="211"/>
      <c r="M2982" s="212"/>
      <c r="N2982" s="213"/>
      <c r="O2982" s="213"/>
      <c r="P2982" s="213"/>
      <c r="Q2982" s="213"/>
      <c r="R2982" s="213"/>
      <c r="S2982" s="213"/>
      <c r="T2982" s="214"/>
      <c r="AT2982" s="215" t="s">
        <v>159</v>
      </c>
      <c r="AU2982" s="215" t="s">
        <v>87</v>
      </c>
      <c r="AV2982" s="14" t="s">
        <v>87</v>
      </c>
      <c r="AW2982" s="14" t="s">
        <v>37</v>
      </c>
      <c r="AX2982" s="14" t="s">
        <v>77</v>
      </c>
      <c r="AY2982" s="215" t="s">
        <v>144</v>
      </c>
    </row>
    <row r="2983" spans="2:51" s="14" customFormat="1" ht="11.25">
      <c r="B2983" s="205"/>
      <c r="C2983" s="206"/>
      <c r="D2983" s="196" t="s">
        <v>159</v>
      </c>
      <c r="E2983" s="207" t="s">
        <v>19</v>
      </c>
      <c r="F2983" s="208" t="s">
        <v>1627</v>
      </c>
      <c r="G2983" s="206"/>
      <c r="H2983" s="209">
        <v>4.0999999999999996</v>
      </c>
      <c r="I2983" s="210"/>
      <c r="J2983" s="206"/>
      <c r="K2983" s="206"/>
      <c r="L2983" s="211"/>
      <c r="M2983" s="212"/>
      <c r="N2983" s="213"/>
      <c r="O2983" s="213"/>
      <c r="P2983" s="213"/>
      <c r="Q2983" s="213"/>
      <c r="R2983" s="213"/>
      <c r="S2983" s="213"/>
      <c r="T2983" s="214"/>
      <c r="AT2983" s="215" t="s">
        <v>159</v>
      </c>
      <c r="AU2983" s="215" t="s">
        <v>87</v>
      </c>
      <c r="AV2983" s="14" t="s">
        <v>87</v>
      </c>
      <c r="AW2983" s="14" t="s">
        <v>37</v>
      </c>
      <c r="AX2983" s="14" t="s">
        <v>77</v>
      </c>
      <c r="AY2983" s="215" t="s">
        <v>144</v>
      </c>
    </row>
    <row r="2984" spans="2:51" s="14" customFormat="1" ht="11.25">
      <c r="B2984" s="205"/>
      <c r="C2984" s="206"/>
      <c r="D2984" s="196" t="s">
        <v>159</v>
      </c>
      <c r="E2984" s="207" t="s">
        <v>19</v>
      </c>
      <c r="F2984" s="208" t="s">
        <v>1628</v>
      </c>
      <c r="G2984" s="206"/>
      <c r="H2984" s="209">
        <v>3.5</v>
      </c>
      <c r="I2984" s="210"/>
      <c r="J2984" s="206"/>
      <c r="K2984" s="206"/>
      <c r="L2984" s="211"/>
      <c r="M2984" s="212"/>
      <c r="N2984" s="213"/>
      <c r="O2984" s="213"/>
      <c r="P2984" s="213"/>
      <c r="Q2984" s="213"/>
      <c r="R2984" s="213"/>
      <c r="S2984" s="213"/>
      <c r="T2984" s="214"/>
      <c r="AT2984" s="215" t="s">
        <v>159</v>
      </c>
      <c r="AU2984" s="215" t="s">
        <v>87</v>
      </c>
      <c r="AV2984" s="14" t="s">
        <v>87</v>
      </c>
      <c r="AW2984" s="14" t="s">
        <v>37</v>
      </c>
      <c r="AX2984" s="14" t="s">
        <v>77</v>
      </c>
      <c r="AY2984" s="215" t="s">
        <v>144</v>
      </c>
    </row>
    <row r="2985" spans="2:51" s="14" customFormat="1" ht="11.25">
      <c r="B2985" s="205"/>
      <c r="C2985" s="206"/>
      <c r="D2985" s="196" t="s">
        <v>159</v>
      </c>
      <c r="E2985" s="207" t="s">
        <v>19</v>
      </c>
      <c r="F2985" s="208" t="s">
        <v>1629</v>
      </c>
      <c r="G2985" s="206"/>
      <c r="H2985" s="209">
        <v>4.0999999999999996</v>
      </c>
      <c r="I2985" s="210"/>
      <c r="J2985" s="206"/>
      <c r="K2985" s="206"/>
      <c r="L2985" s="211"/>
      <c r="M2985" s="212"/>
      <c r="N2985" s="213"/>
      <c r="O2985" s="213"/>
      <c r="P2985" s="213"/>
      <c r="Q2985" s="213"/>
      <c r="R2985" s="213"/>
      <c r="S2985" s="213"/>
      <c r="T2985" s="214"/>
      <c r="AT2985" s="215" t="s">
        <v>159</v>
      </c>
      <c r="AU2985" s="215" t="s">
        <v>87</v>
      </c>
      <c r="AV2985" s="14" t="s">
        <v>87</v>
      </c>
      <c r="AW2985" s="14" t="s">
        <v>37</v>
      </c>
      <c r="AX2985" s="14" t="s">
        <v>77</v>
      </c>
      <c r="AY2985" s="215" t="s">
        <v>144</v>
      </c>
    </row>
    <row r="2986" spans="2:51" s="14" customFormat="1" ht="11.25">
      <c r="B2986" s="205"/>
      <c r="C2986" s="206"/>
      <c r="D2986" s="196" t="s">
        <v>159</v>
      </c>
      <c r="E2986" s="207" t="s">
        <v>19</v>
      </c>
      <c r="F2986" s="208" t="s">
        <v>1630</v>
      </c>
      <c r="G2986" s="206"/>
      <c r="H2986" s="209">
        <v>3.5</v>
      </c>
      <c r="I2986" s="210"/>
      <c r="J2986" s="206"/>
      <c r="K2986" s="206"/>
      <c r="L2986" s="211"/>
      <c r="M2986" s="212"/>
      <c r="N2986" s="213"/>
      <c r="O2986" s="213"/>
      <c r="P2986" s="213"/>
      <c r="Q2986" s="213"/>
      <c r="R2986" s="213"/>
      <c r="S2986" s="213"/>
      <c r="T2986" s="214"/>
      <c r="AT2986" s="215" t="s">
        <v>159</v>
      </c>
      <c r="AU2986" s="215" t="s">
        <v>87</v>
      </c>
      <c r="AV2986" s="14" t="s">
        <v>87</v>
      </c>
      <c r="AW2986" s="14" t="s">
        <v>37</v>
      </c>
      <c r="AX2986" s="14" t="s">
        <v>77</v>
      </c>
      <c r="AY2986" s="215" t="s">
        <v>144</v>
      </c>
    </row>
    <row r="2987" spans="2:51" s="14" customFormat="1" ht="11.25">
      <c r="B2987" s="205"/>
      <c r="C2987" s="206"/>
      <c r="D2987" s="196" t="s">
        <v>159</v>
      </c>
      <c r="E2987" s="207" t="s">
        <v>19</v>
      </c>
      <c r="F2987" s="208" t="s">
        <v>1631</v>
      </c>
      <c r="G2987" s="206"/>
      <c r="H2987" s="209">
        <v>3.5</v>
      </c>
      <c r="I2987" s="210"/>
      <c r="J2987" s="206"/>
      <c r="K2987" s="206"/>
      <c r="L2987" s="211"/>
      <c r="M2987" s="212"/>
      <c r="N2987" s="213"/>
      <c r="O2987" s="213"/>
      <c r="P2987" s="213"/>
      <c r="Q2987" s="213"/>
      <c r="R2987" s="213"/>
      <c r="S2987" s="213"/>
      <c r="T2987" s="214"/>
      <c r="AT2987" s="215" t="s">
        <v>159</v>
      </c>
      <c r="AU2987" s="215" t="s">
        <v>87</v>
      </c>
      <c r="AV2987" s="14" t="s">
        <v>87</v>
      </c>
      <c r="AW2987" s="14" t="s">
        <v>37</v>
      </c>
      <c r="AX2987" s="14" t="s">
        <v>77</v>
      </c>
      <c r="AY2987" s="215" t="s">
        <v>144</v>
      </c>
    </row>
    <row r="2988" spans="2:51" s="14" customFormat="1" ht="11.25">
      <c r="B2988" s="205"/>
      <c r="C2988" s="206"/>
      <c r="D2988" s="196" t="s">
        <v>159</v>
      </c>
      <c r="E2988" s="207" t="s">
        <v>19</v>
      </c>
      <c r="F2988" s="208" t="s">
        <v>1632</v>
      </c>
      <c r="G2988" s="206"/>
      <c r="H2988" s="209">
        <v>3.5</v>
      </c>
      <c r="I2988" s="210"/>
      <c r="J2988" s="206"/>
      <c r="K2988" s="206"/>
      <c r="L2988" s="211"/>
      <c r="M2988" s="212"/>
      <c r="N2988" s="213"/>
      <c r="O2988" s="213"/>
      <c r="P2988" s="213"/>
      <c r="Q2988" s="213"/>
      <c r="R2988" s="213"/>
      <c r="S2988" s="213"/>
      <c r="T2988" s="214"/>
      <c r="AT2988" s="215" t="s">
        <v>159</v>
      </c>
      <c r="AU2988" s="215" t="s">
        <v>87</v>
      </c>
      <c r="AV2988" s="14" t="s">
        <v>87</v>
      </c>
      <c r="AW2988" s="14" t="s">
        <v>37</v>
      </c>
      <c r="AX2988" s="14" t="s">
        <v>77</v>
      </c>
      <c r="AY2988" s="215" t="s">
        <v>144</v>
      </c>
    </row>
    <row r="2989" spans="2:51" s="14" customFormat="1" ht="11.25">
      <c r="B2989" s="205"/>
      <c r="C2989" s="206"/>
      <c r="D2989" s="196" t="s">
        <v>159</v>
      </c>
      <c r="E2989" s="207" t="s">
        <v>19</v>
      </c>
      <c r="F2989" s="208" t="s">
        <v>1633</v>
      </c>
      <c r="G2989" s="206"/>
      <c r="H2989" s="209">
        <v>3.5</v>
      </c>
      <c r="I2989" s="210"/>
      <c r="J2989" s="206"/>
      <c r="K2989" s="206"/>
      <c r="L2989" s="211"/>
      <c r="M2989" s="212"/>
      <c r="N2989" s="213"/>
      <c r="O2989" s="213"/>
      <c r="P2989" s="213"/>
      <c r="Q2989" s="213"/>
      <c r="R2989" s="213"/>
      <c r="S2989" s="213"/>
      <c r="T2989" s="214"/>
      <c r="AT2989" s="215" t="s">
        <v>159</v>
      </c>
      <c r="AU2989" s="215" t="s">
        <v>87</v>
      </c>
      <c r="AV2989" s="14" t="s">
        <v>87</v>
      </c>
      <c r="AW2989" s="14" t="s">
        <v>37</v>
      </c>
      <c r="AX2989" s="14" t="s">
        <v>77</v>
      </c>
      <c r="AY2989" s="215" t="s">
        <v>144</v>
      </c>
    </row>
    <row r="2990" spans="2:51" s="14" customFormat="1" ht="11.25">
      <c r="B2990" s="205"/>
      <c r="C2990" s="206"/>
      <c r="D2990" s="196" t="s">
        <v>159</v>
      </c>
      <c r="E2990" s="207" t="s">
        <v>19</v>
      </c>
      <c r="F2990" s="208" t="s">
        <v>1634</v>
      </c>
      <c r="G2990" s="206"/>
      <c r="H2990" s="209">
        <v>4.0999999999999996</v>
      </c>
      <c r="I2990" s="210"/>
      <c r="J2990" s="206"/>
      <c r="K2990" s="206"/>
      <c r="L2990" s="211"/>
      <c r="M2990" s="212"/>
      <c r="N2990" s="213"/>
      <c r="O2990" s="213"/>
      <c r="P2990" s="213"/>
      <c r="Q2990" s="213"/>
      <c r="R2990" s="213"/>
      <c r="S2990" s="213"/>
      <c r="T2990" s="214"/>
      <c r="AT2990" s="215" t="s">
        <v>159</v>
      </c>
      <c r="AU2990" s="215" t="s">
        <v>87</v>
      </c>
      <c r="AV2990" s="14" t="s">
        <v>87</v>
      </c>
      <c r="AW2990" s="14" t="s">
        <v>37</v>
      </c>
      <c r="AX2990" s="14" t="s">
        <v>77</v>
      </c>
      <c r="AY2990" s="215" t="s">
        <v>144</v>
      </c>
    </row>
    <row r="2991" spans="2:51" s="14" customFormat="1" ht="11.25">
      <c r="B2991" s="205"/>
      <c r="C2991" s="206"/>
      <c r="D2991" s="196" t="s">
        <v>159</v>
      </c>
      <c r="E2991" s="207" t="s">
        <v>19</v>
      </c>
      <c r="F2991" s="208" t="s">
        <v>1635</v>
      </c>
      <c r="G2991" s="206"/>
      <c r="H2991" s="209">
        <v>3.5</v>
      </c>
      <c r="I2991" s="210"/>
      <c r="J2991" s="206"/>
      <c r="K2991" s="206"/>
      <c r="L2991" s="211"/>
      <c r="M2991" s="212"/>
      <c r="N2991" s="213"/>
      <c r="O2991" s="213"/>
      <c r="P2991" s="213"/>
      <c r="Q2991" s="213"/>
      <c r="R2991" s="213"/>
      <c r="S2991" s="213"/>
      <c r="T2991" s="214"/>
      <c r="AT2991" s="215" t="s">
        <v>159</v>
      </c>
      <c r="AU2991" s="215" t="s">
        <v>87</v>
      </c>
      <c r="AV2991" s="14" t="s">
        <v>87</v>
      </c>
      <c r="AW2991" s="14" t="s">
        <v>37</v>
      </c>
      <c r="AX2991" s="14" t="s">
        <v>77</v>
      </c>
      <c r="AY2991" s="215" t="s">
        <v>144</v>
      </c>
    </row>
    <row r="2992" spans="2:51" s="15" customFormat="1" ht="11.25">
      <c r="B2992" s="216"/>
      <c r="C2992" s="217"/>
      <c r="D2992" s="196" t="s">
        <v>159</v>
      </c>
      <c r="E2992" s="218" t="s">
        <v>19</v>
      </c>
      <c r="F2992" s="219" t="s">
        <v>165</v>
      </c>
      <c r="G2992" s="217"/>
      <c r="H2992" s="220">
        <v>41.5</v>
      </c>
      <c r="I2992" s="221"/>
      <c r="J2992" s="217"/>
      <c r="K2992" s="217"/>
      <c r="L2992" s="222"/>
      <c r="M2992" s="223"/>
      <c r="N2992" s="224"/>
      <c r="O2992" s="224"/>
      <c r="P2992" s="224"/>
      <c r="Q2992" s="224"/>
      <c r="R2992" s="224"/>
      <c r="S2992" s="224"/>
      <c r="T2992" s="225"/>
      <c r="AT2992" s="226" t="s">
        <v>159</v>
      </c>
      <c r="AU2992" s="226" t="s">
        <v>87</v>
      </c>
      <c r="AV2992" s="15" t="s">
        <v>155</v>
      </c>
      <c r="AW2992" s="15" t="s">
        <v>37</v>
      </c>
      <c r="AX2992" s="15" t="s">
        <v>77</v>
      </c>
      <c r="AY2992" s="226" t="s">
        <v>144</v>
      </c>
    </row>
    <row r="2993" spans="1:65" s="16" customFormat="1" ht="11.25">
      <c r="B2993" s="227"/>
      <c r="C2993" s="228"/>
      <c r="D2993" s="196" t="s">
        <v>159</v>
      </c>
      <c r="E2993" s="229" t="s">
        <v>19</v>
      </c>
      <c r="F2993" s="230" t="s">
        <v>275</v>
      </c>
      <c r="G2993" s="228"/>
      <c r="H2993" s="231">
        <v>205.19999999999993</v>
      </c>
      <c r="I2993" s="232"/>
      <c r="J2993" s="228"/>
      <c r="K2993" s="228"/>
      <c r="L2993" s="233"/>
      <c r="M2993" s="234"/>
      <c r="N2993" s="235"/>
      <c r="O2993" s="235"/>
      <c r="P2993" s="235"/>
      <c r="Q2993" s="235"/>
      <c r="R2993" s="235"/>
      <c r="S2993" s="235"/>
      <c r="T2993" s="236"/>
      <c r="AT2993" s="237" t="s">
        <v>159</v>
      </c>
      <c r="AU2993" s="237" t="s">
        <v>87</v>
      </c>
      <c r="AV2993" s="16" t="s">
        <v>154</v>
      </c>
      <c r="AW2993" s="16" t="s">
        <v>37</v>
      </c>
      <c r="AX2993" s="16" t="s">
        <v>85</v>
      </c>
      <c r="AY2993" s="237" t="s">
        <v>144</v>
      </c>
    </row>
    <row r="2994" spans="1:65" s="2" customFormat="1" ht="37.9" customHeight="1">
      <c r="A2994" s="37"/>
      <c r="B2994" s="38"/>
      <c r="C2994" s="176" t="s">
        <v>1636</v>
      </c>
      <c r="D2994" s="176" t="s">
        <v>149</v>
      </c>
      <c r="E2994" s="177" t="s">
        <v>1637</v>
      </c>
      <c r="F2994" s="178" t="s">
        <v>1638</v>
      </c>
      <c r="G2994" s="179" t="s">
        <v>152</v>
      </c>
      <c r="H2994" s="180">
        <v>942.88499999999999</v>
      </c>
      <c r="I2994" s="181"/>
      <c r="J2994" s="182">
        <f>ROUND(I2994*H2994,2)</f>
        <v>0</v>
      </c>
      <c r="K2994" s="178" t="s">
        <v>153</v>
      </c>
      <c r="L2994" s="42"/>
      <c r="M2994" s="183" t="s">
        <v>19</v>
      </c>
      <c r="N2994" s="184" t="s">
        <v>48</v>
      </c>
      <c r="O2994" s="67"/>
      <c r="P2994" s="185">
        <f>O2994*H2994</f>
        <v>0</v>
      </c>
      <c r="Q2994" s="185">
        <v>9.0299999999999998E-3</v>
      </c>
      <c r="R2994" s="185">
        <f>Q2994*H2994</f>
        <v>8.5142515499999991</v>
      </c>
      <c r="S2994" s="185">
        <v>0</v>
      </c>
      <c r="T2994" s="186">
        <f>S2994*H2994</f>
        <v>0</v>
      </c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R2994" s="187" t="s">
        <v>556</v>
      </c>
      <c r="AT2994" s="187" t="s">
        <v>149</v>
      </c>
      <c r="AU2994" s="187" t="s">
        <v>87</v>
      </c>
      <c r="AY2994" s="20" t="s">
        <v>144</v>
      </c>
      <c r="BE2994" s="188">
        <f>IF(N2994="základní",J2994,0)</f>
        <v>0</v>
      </c>
      <c r="BF2994" s="188">
        <f>IF(N2994="snížená",J2994,0)</f>
        <v>0</v>
      </c>
      <c r="BG2994" s="188">
        <f>IF(N2994="zákl. přenesená",J2994,0)</f>
        <v>0</v>
      </c>
      <c r="BH2994" s="188">
        <f>IF(N2994="sníž. přenesená",J2994,0)</f>
        <v>0</v>
      </c>
      <c r="BI2994" s="188">
        <f>IF(N2994="nulová",J2994,0)</f>
        <v>0</v>
      </c>
      <c r="BJ2994" s="20" t="s">
        <v>85</v>
      </c>
      <c r="BK2994" s="188">
        <f>ROUND(I2994*H2994,2)</f>
        <v>0</v>
      </c>
      <c r="BL2994" s="20" t="s">
        <v>556</v>
      </c>
      <c r="BM2994" s="187" t="s">
        <v>1639</v>
      </c>
    </row>
    <row r="2995" spans="1:65" s="2" customFormat="1" ht="11.25">
      <c r="A2995" s="37"/>
      <c r="B2995" s="38"/>
      <c r="C2995" s="39"/>
      <c r="D2995" s="189" t="s">
        <v>157</v>
      </c>
      <c r="E2995" s="39"/>
      <c r="F2995" s="190" t="s">
        <v>1640</v>
      </c>
      <c r="G2995" s="39"/>
      <c r="H2995" s="39"/>
      <c r="I2995" s="191"/>
      <c r="J2995" s="39"/>
      <c r="K2995" s="39"/>
      <c r="L2995" s="42"/>
      <c r="M2995" s="192"/>
      <c r="N2995" s="193"/>
      <c r="O2995" s="67"/>
      <c r="P2995" s="67"/>
      <c r="Q2995" s="67"/>
      <c r="R2995" s="67"/>
      <c r="S2995" s="67"/>
      <c r="T2995" s="68"/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T2995" s="20" t="s">
        <v>157</v>
      </c>
      <c r="AU2995" s="20" t="s">
        <v>87</v>
      </c>
    </row>
    <row r="2996" spans="1:65" s="2" customFormat="1" ht="24.2" customHeight="1">
      <c r="A2996" s="37"/>
      <c r="B2996" s="38"/>
      <c r="C2996" s="238" t="s">
        <v>1641</v>
      </c>
      <c r="D2996" s="238" t="s">
        <v>830</v>
      </c>
      <c r="E2996" s="239" t="s">
        <v>1642</v>
      </c>
      <c r="F2996" s="240" t="s">
        <v>1643</v>
      </c>
      <c r="G2996" s="241" t="s">
        <v>152</v>
      </c>
      <c r="H2996" s="242">
        <v>1084.318</v>
      </c>
      <c r="I2996" s="243"/>
      <c r="J2996" s="244">
        <f>ROUND(I2996*H2996,2)</f>
        <v>0</v>
      </c>
      <c r="K2996" s="240" t="s">
        <v>153</v>
      </c>
      <c r="L2996" s="245"/>
      <c r="M2996" s="246" t="s">
        <v>19</v>
      </c>
      <c r="N2996" s="247" t="s">
        <v>48</v>
      </c>
      <c r="O2996" s="67"/>
      <c r="P2996" s="185">
        <f>O2996*H2996</f>
        <v>0</v>
      </c>
      <c r="Q2996" s="185">
        <v>1.8409999999999999E-2</v>
      </c>
      <c r="R2996" s="185">
        <f>Q2996*H2996</f>
        <v>19.962294379999999</v>
      </c>
      <c r="S2996" s="185">
        <v>0</v>
      </c>
      <c r="T2996" s="186">
        <f>S2996*H2996</f>
        <v>0</v>
      </c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R2996" s="187" t="s">
        <v>833</v>
      </c>
      <c r="AT2996" s="187" t="s">
        <v>830</v>
      </c>
      <c r="AU2996" s="187" t="s">
        <v>87</v>
      </c>
      <c r="AY2996" s="20" t="s">
        <v>144</v>
      </c>
      <c r="BE2996" s="188">
        <f>IF(N2996="základní",J2996,0)</f>
        <v>0</v>
      </c>
      <c r="BF2996" s="188">
        <f>IF(N2996="snížená",J2996,0)</f>
        <v>0</v>
      </c>
      <c r="BG2996" s="188">
        <f>IF(N2996="zákl. přenesená",J2996,0)</f>
        <v>0</v>
      </c>
      <c r="BH2996" s="188">
        <f>IF(N2996="sníž. přenesená",J2996,0)</f>
        <v>0</v>
      </c>
      <c r="BI2996" s="188">
        <f>IF(N2996="nulová",J2996,0)</f>
        <v>0</v>
      </c>
      <c r="BJ2996" s="20" t="s">
        <v>85</v>
      </c>
      <c r="BK2996" s="188">
        <f>ROUND(I2996*H2996,2)</f>
        <v>0</v>
      </c>
      <c r="BL2996" s="20" t="s">
        <v>556</v>
      </c>
      <c r="BM2996" s="187" t="s">
        <v>1644</v>
      </c>
    </row>
    <row r="2997" spans="1:65" s="14" customFormat="1" ht="11.25">
      <c r="B2997" s="205"/>
      <c r="C2997" s="206"/>
      <c r="D2997" s="196" t="s">
        <v>159</v>
      </c>
      <c r="E2997" s="207" t="s">
        <v>19</v>
      </c>
      <c r="F2997" s="208" t="s">
        <v>1645</v>
      </c>
      <c r="G2997" s="206"/>
      <c r="H2997" s="209">
        <v>1084.318</v>
      </c>
      <c r="I2997" s="210"/>
      <c r="J2997" s="206"/>
      <c r="K2997" s="206"/>
      <c r="L2997" s="211"/>
      <c r="M2997" s="212"/>
      <c r="N2997" s="213"/>
      <c r="O2997" s="213"/>
      <c r="P2997" s="213"/>
      <c r="Q2997" s="213"/>
      <c r="R2997" s="213"/>
      <c r="S2997" s="213"/>
      <c r="T2997" s="214"/>
      <c r="AT2997" s="215" t="s">
        <v>159</v>
      </c>
      <c r="AU2997" s="215" t="s">
        <v>87</v>
      </c>
      <c r="AV2997" s="14" t="s">
        <v>87</v>
      </c>
      <c r="AW2997" s="14" t="s">
        <v>37</v>
      </c>
      <c r="AX2997" s="14" t="s">
        <v>77</v>
      </c>
      <c r="AY2997" s="215" t="s">
        <v>144</v>
      </c>
    </row>
    <row r="2998" spans="1:65" s="16" customFormat="1" ht="11.25">
      <c r="B2998" s="227"/>
      <c r="C2998" s="228"/>
      <c r="D2998" s="196" t="s">
        <v>159</v>
      </c>
      <c r="E2998" s="229" t="s">
        <v>19</v>
      </c>
      <c r="F2998" s="230" t="s">
        <v>275</v>
      </c>
      <c r="G2998" s="228"/>
      <c r="H2998" s="231">
        <v>1084.318</v>
      </c>
      <c r="I2998" s="232"/>
      <c r="J2998" s="228"/>
      <c r="K2998" s="228"/>
      <c r="L2998" s="233"/>
      <c r="M2998" s="234"/>
      <c r="N2998" s="235"/>
      <c r="O2998" s="235"/>
      <c r="P2998" s="235"/>
      <c r="Q2998" s="235"/>
      <c r="R2998" s="235"/>
      <c r="S2998" s="235"/>
      <c r="T2998" s="236"/>
      <c r="AT2998" s="237" t="s">
        <v>159</v>
      </c>
      <c r="AU2998" s="237" t="s">
        <v>87</v>
      </c>
      <c r="AV2998" s="16" t="s">
        <v>154</v>
      </c>
      <c r="AW2998" s="16" t="s">
        <v>37</v>
      </c>
      <c r="AX2998" s="16" t="s">
        <v>85</v>
      </c>
      <c r="AY2998" s="237" t="s">
        <v>144</v>
      </c>
    </row>
    <row r="2999" spans="1:65" s="2" customFormat="1" ht="33" customHeight="1">
      <c r="A2999" s="37"/>
      <c r="B2999" s="38"/>
      <c r="C2999" s="176" t="s">
        <v>1646</v>
      </c>
      <c r="D2999" s="176" t="s">
        <v>149</v>
      </c>
      <c r="E2999" s="177" t="s">
        <v>1647</v>
      </c>
      <c r="F2999" s="178" t="s">
        <v>1648</v>
      </c>
      <c r="G2999" s="179" t="s">
        <v>956</v>
      </c>
      <c r="H2999" s="180">
        <v>199.8</v>
      </c>
      <c r="I2999" s="181"/>
      <c r="J2999" s="182">
        <f>ROUND(I2999*H2999,2)</f>
        <v>0</v>
      </c>
      <c r="K2999" s="178" t="s">
        <v>153</v>
      </c>
      <c r="L2999" s="42"/>
      <c r="M2999" s="183" t="s">
        <v>19</v>
      </c>
      <c r="N2999" s="184" t="s">
        <v>48</v>
      </c>
      <c r="O2999" s="67"/>
      <c r="P2999" s="185">
        <f>O2999*H2999</f>
        <v>0</v>
      </c>
      <c r="Q2999" s="185">
        <v>2.0000000000000001E-4</v>
      </c>
      <c r="R2999" s="185">
        <f>Q2999*H2999</f>
        <v>3.9960000000000002E-2</v>
      </c>
      <c r="S2999" s="185">
        <v>0</v>
      </c>
      <c r="T2999" s="186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87" t="s">
        <v>556</v>
      </c>
      <c r="AT2999" s="187" t="s">
        <v>149</v>
      </c>
      <c r="AU2999" s="187" t="s">
        <v>87</v>
      </c>
      <c r="AY2999" s="20" t="s">
        <v>144</v>
      </c>
      <c r="BE2999" s="188">
        <f>IF(N2999="základní",J2999,0)</f>
        <v>0</v>
      </c>
      <c r="BF2999" s="188">
        <f>IF(N2999="snížená",J2999,0)</f>
        <v>0</v>
      </c>
      <c r="BG2999" s="188">
        <f>IF(N2999="zákl. přenesená",J2999,0)</f>
        <v>0</v>
      </c>
      <c r="BH2999" s="188">
        <f>IF(N2999="sníž. přenesená",J2999,0)</f>
        <v>0</v>
      </c>
      <c r="BI2999" s="188">
        <f>IF(N2999="nulová",J2999,0)</f>
        <v>0</v>
      </c>
      <c r="BJ2999" s="20" t="s">
        <v>85</v>
      </c>
      <c r="BK2999" s="188">
        <f>ROUND(I2999*H2999,2)</f>
        <v>0</v>
      </c>
      <c r="BL2999" s="20" t="s">
        <v>556</v>
      </c>
      <c r="BM2999" s="187" t="s">
        <v>1649</v>
      </c>
    </row>
    <row r="3000" spans="1:65" s="2" customFormat="1" ht="11.25">
      <c r="A3000" s="37"/>
      <c r="B3000" s="38"/>
      <c r="C3000" s="39"/>
      <c r="D3000" s="189" t="s">
        <v>157</v>
      </c>
      <c r="E3000" s="39"/>
      <c r="F3000" s="190" t="s">
        <v>1650</v>
      </c>
      <c r="G3000" s="39"/>
      <c r="H3000" s="39"/>
      <c r="I3000" s="191"/>
      <c r="J3000" s="39"/>
      <c r="K3000" s="39"/>
      <c r="L3000" s="42"/>
      <c r="M3000" s="192"/>
      <c r="N3000" s="193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157</v>
      </c>
      <c r="AU3000" s="20" t="s">
        <v>87</v>
      </c>
    </row>
    <row r="3001" spans="1:65" s="13" customFormat="1" ht="11.25">
      <c r="B3001" s="194"/>
      <c r="C3001" s="195"/>
      <c r="D3001" s="196" t="s">
        <v>159</v>
      </c>
      <c r="E3001" s="197" t="s">
        <v>19</v>
      </c>
      <c r="F3001" s="198" t="s">
        <v>160</v>
      </c>
      <c r="G3001" s="195"/>
      <c r="H3001" s="197" t="s">
        <v>19</v>
      </c>
      <c r="I3001" s="199"/>
      <c r="J3001" s="195"/>
      <c r="K3001" s="195"/>
      <c r="L3001" s="200"/>
      <c r="M3001" s="201"/>
      <c r="N3001" s="202"/>
      <c r="O3001" s="202"/>
      <c r="P3001" s="202"/>
      <c r="Q3001" s="202"/>
      <c r="R3001" s="202"/>
      <c r="S3001" s="202"/>
      <c r="T3001" s="203"/>
      <c r="AT3001" s="204" t="s">
        <v>159</v>
      </c>
      <c r="AU3001" s="204" t="s">
        <v>87</v>
      </c>
      <c r="AV3001" s="13" t="s">
        <v>85</v>
      </c>
      <c r="AW3001" s="13" t="s">
        <v>37</v>
      </c>
      <c r="AX3001" s="13" t="s">
        <v>77</v>
      </c>
      <c r="AY3001" s="204" t="s">
        <v>144</v>
      </c>
    </row>
    <row r="3002" spans="1:65" s="14" customFormat="1" ht="11.25">
      <c r="B3002" s="205"/>
      <c r="C3002" s="206"/>
      <c r="D3002" s="196" t="s">
        <v>159</v>
      </c>
      <c r="E3002" s="207" t="s">
        <v>19</v>
      </c>
      <c r="F3002" s="208" t="s">
        <v>1651</v>
      </c>
      <c r="G3002" s="206"/>
      <c r="H3002" s="209">
        <v>4.45</v>
      </c>
      <c r="I3002" s="210"/>
      <c r="J3002" s="206"/>
      <c r="K3002" s="206"/>
      <c r="L3002" s="211"/>
      <c r="M3002" s="212"/>
      <c r="N3002" s="213"/>
      <c r="O3002" s="213"/>
      <c r="P3002" s="213"/>
      <c r="Q3002" s="213"/>
      <c r="R3002" s="213"/>
      <c r="S3002" s="213"/>
      <c r="T3002" s="214"/>
      <c r="AT3002" s="215" t="s">
        <v>159</v>
      </c>
      <c r="AU3002" s="215" t="s">
        <v>87</v>
      </c>
      <c r="AV3002" s="14" t="s">
        <v>87</v>
      </c>
      <c r="AW3002" s="14" t="s">
        <v>37</v>
      </c>
      <c r="AX3002" s="14" t="s">
        <v>77</v>
      </c>
      <c r="AY3002" s="215" t="s">
        <v>144</v>
      </c>
    </row>
    <row r="3003" spans="1:65" s="14" customFormat="1" ht="11.25">
      <c r="B3003" s="205"/>
      <c r="C3003" s="206"/>
      <c r="D3003" s="196" t="s">
        <v>159</v>
      </c>
      <c r="E3003" s="207" t="s">
        <v>19</v>
      </c>
      <c r="F3003" s="208" t="s">
        <v>1652</v>
      </c>
      <c r="G3003" s="206"/>
      <c r="H3003" s="209">
        <v>4.75</v>
      </c>
      <c r="I3003" s="210"/>
      <c r="J3003" s="206"/>
      <c r="K3003" s="206"/>
      <c r="L3003" s="211"/>
      <c r="M3003" s="212"/>
      <c r="N3003" s="213"/>
      <c r="O3003" s="213"/>
      <c r="P3003" s="213"/>
      <c r="Q3003" s="213"/>
      <c r="R3003" s="213"/>
      <c r="S3003" s="213"/>
      <c r="T3003" s="214"/>
      <c r="AT3003" s="215" t="s">
        <v>159</v>
      </c>
      <c r="AU3003" s="215" t="s">
        <v>87</v>
      </c>
      <c r="AV3003" s="14" t="s">
        <v>87</v>
      </c>
      <c r="AW3003" s="14" t="s">
        <v>37</v>
      </c>
      <c r="AX3003" s="14" t="s">
        <v>77</v>
      </c>
      <c r="AY3003" s="215" t="s">
        <v>144</v>
      </c>
    </row>
    <row r="3004" spans="1:65" s="15" customFormat="1" ht="11.25">
      <c r="B3004" s="216"/>
      <c r="C3004" s="217"/>
      <c r="D3004" s="196" t="s">
        <v>159</v>
      </c>
      <c r="E3004" s="218" t="s">
        <v>19</v>
      </c>
      <c r="F3004" s="219" t="s">
        <v>165</v>
      </c>
      <c r="G3004" s="217"/>
      <c r="H3004" s="220">
        <v>9.1999999999999993</v>
      </c>
      <c r="I3004" s="221"/>
      <c r="J3004" s="217"/>
      <c r="K3004" s="217"/>
      <c r="L3004" s="222"/>
      <c r="M3004" s="223"/>
      <c r="N3004" s="224"/>
      <c r="O3004" s="224"/>
      <c r="P3004" s="224"/>
      <c r="Q3004" s="224"/>
      <c r="R3004" s="224"/>
      <c r="S3004" s="224"/>
      <c r="T3004" s="225"/>
      <c r="AT3004" s="226" t="s">
        <v>159</v>
      </c>
      <c r="AU3004" s="226" t="s">
        <v>87</v>
      </c>
      <c r="AV3004" s="15" t="s">
        <v>155</v>
      </c>
      <c r="AW3004" s="15" t="s">
        <v>37</v>
      </c>
      <c r="AX3004" s="15" t="s">
        <v>77</v>
      </c>
      <c r="AY3004" s="226" t="s">
        <v>144</v>
      </c>
    </row>
    <row r="3005" spans="1:65" s="13" customFormat="1" ht="11.25">
      <c r="B3005" s="194"/>
      <c r="C3005" s="195"/>
      <c r="D3005" s="196" t="s">
        <v>159</v>
      </c>
      <c r="E3005" s="197" t="s">
        <v>19</v>
      </c>
      <c r="F3005" s="198" t="s">
        <v>166</v>
      </c>
      <c r="G3005" s="195"/>
      <c r="H3005" s="197" t="s">
        <v>19</v>
      </c>
      <c r="I3005" s="199"/>
      <c r="J3005" s="195"/>
      <c r="K3005" s="195"/>
      <c r="L3005" s="200"/>
      <c r="M3005" s="201"/>
      <c r="N3005" s="202"/>
      <c r="O3005" s="202"/>
      <c r="P3005" s="202"/>
      <c r="Q3005" s="202"/>
      <c r="R3005" s="202"/>
      <c r="S3005" s="202"/>
      <c r="T3005" s="203"/>
      <c r="AT3005" s="204" t="s">
        <v>159</v>
      </c>
      <c r="AU3005" s="204" t="s">
        <v>87</v>
      </c>
      <c r="AV3005" s="13" t="s">
        <v>85</v>
      </c>
      <c r="AW3005" s="13" t="s">
        <v>37</v>
      </c>
      <c r="AX3005" s="13" t="s">
        <v>77</v>
      </c>
      <c r="AY3005" s="204" t="s">
        <v>144</v>
      </c>
    </row>
    <row r="3006" spans="1:65" s="14" customFormat="1" ht="11.25">
      <c r="B3006" s="205"/>
      <c r="C3006" s="206"/>
      <c r="D3006" s="196" t="s">
        <v>159</v>
      </c>
      <c r="E3006" s="207" t="s">
        <v>19</v>
      </c>
      <c r="F3006" s="208" t="s">
        <v>1653</v>
      </c>
      <c r="G3006" s="206"/>
      <c r="H3006" s="209">
        <v>7.25</v>
      </c>
      <c r="I3006" s="210"/>
      <c r="J3006" s="206"/>
      <c r="K3006" s="206"/>
      <c r="L3006" s="211"/>
      <c r="M3006" s="212"/>
      <c r="N3006" s="213"/>
      <c r="O3006" s="213"/>
      <c r="P3006" s="213"/>
      <c r="Q3006" s="213"/>
      <c r="R3006" s="213"/>
      <c r="S3006" s="213"/>
      <c r="T3006" s="214"/>
      <c r="AT3006" s="215" t="s">
        <v>159</v>
      </c>
      <c r="AU3006" s="215" t="s">
        <v>87</v>
      </c>
      <c r="AV3006" s="14" t="s">
        <v>87</v>
      </c>
      <c r="AW3006" s="14" t="s">
        <v>37</v>
      </c>
      <c r="AX3006" s="14" t="s">
        <v>77</v>
      </c>
      <c r="AY3006" s="215" t="s">
        <v>144</v>
      </c>
    </row>
    <row r="3007" spans="1:65" s="14" customFormat="1" ht="11.25">
      <c r="B3007" s="205"/>
      <c r="C3007" s="206"/>
      <c r="D3007" s="196" t="s">
        <v>159</v>
      </c>
      <c r="E3007" s="207" t="s">
        <v>19</v>
      </c>
      <c r="F3007" s="208" t="s">
        <v>1654</v>
      </c>
      <c r="G3007" s="206"/>
      <c r="H3007" s="209">
        <v>7.25</v>
      </c>
      <c r="I3007" s="210"/>
      <c r="J3007" s="206"/>
      <c r="K3007" s="206"/>
      <c r="L3007" s="211"/>
      <c r="M3007" s="212"/>
      <c r="N3007" s="213"/>
      <c r="O3007" s="213"/>
      <c r="P3007" s="213"/>
      <c r="Q3007" s="213"/>
      <c r="R3007" s="213"/>
      <c r="S3007" s="213"/>
      <c r="T3007" s="214"/>
      <c r="AT3007" s="215" t="s">
        <v>159</v>
      </c>
      <c r="AU3007" s="215" t="s">
        <v>87</v>
      </c>
      <c r="AV3007" s="14" t="s">
        <v>87</v>
      </c>
      <c r="AW3007" s="14" t="s">
        <v>37</v>
      </c>
      <c r="AX3007" s="14" t="s">
        <v>77</v>
      </c>
      <c r="AY3007" s="215" t="s">
        <v>144</v>
      </c>
    </row>
    <row r="3008" spans="1:65" s="14" customFormat="1" ht="11.25">
      <c r="B3008" s="205"/>
      <c r="C3008" s="206"/>
      <c r="D3008" s="196" t="s">
        <v>159</v>
      </c>
      <c r="E3008" s="207" t="s">
        <v>19</v>
      </c>
      <c r="F3008" s="208" t="s">
        <v>1655</v>
      </c>
      <c r="G3008" s="206"/>
      <c r="H3008" s="209">
        <v>2.0499999999999998</v>
      </c>
      <c r="I3008" s="210"/>
      <c r="J3008" s="206"/>
      <c r="K3008" s="206"/>
      <c r="L3008" s="211"/>
      <c r="M3008" s="212"/>
      <c r="N3008" s="213"/>
      <c r="O3008" s="213"/>
      <c r="P3008" s="213"/>
      <c r="Q3008" s="213"/>
      <c r="R3008" s="213"/>
      <c r="S3008" s="213"/>
      <c r="T3008" s="214"/>
      <c r="AT3008" s="215" t="s">
        <v>159</v>
      </c>
      <c r="AU3008" s="215" t="s">
        <v>87</v>
      </c>
      <c r="AV3008" s="14" t="s">
        <v>87</v>
      </c>
      <c r="AW3008" s="14" t="s">
        <v>37</v>
      </c>
      <c r="AX3008" s="14" t="s">
        <v>77</v>
      </c>
      <c r="AY3008" s="215" t="s">
        <v>144</v>
      </c>
    </row>
    <row r="3009" spans="2:51" s="14" customFormat="1" ht="11.25">
      <c r="B3009" s="205"/>
      <c r="C3009" s="206"/>
      <c r="D3009" s="196" t="s">
        <v>159</v>
      </c>
      <c r="E3009" s="207" t="s">
        <v>19</v>
      </c>
      <c r="F3009" s="208" t="s">
        <v>1656</v>
      </c>
      <c r="G3009" s="206"/>
      <c r="H3009" s="209">
        <v>5.05</v>
      </c>
      <c r="I3009" s="210"/>
      <c r="J3009" s="206"/>
      <c r="K3009" s="206"/>
      <c r="L3009" s="211"/>
      <c r="M3009" s="212"/>
      <c r="N3009" s="213"/>
      <c r="O3009" s="213"/>
      <c r="P3009" s="213"/>
      <c r="Q3009" s="213"/>
      <c r="R3009" s="213"/>
      <c r="S3009" s="213"/>
      <c r="T3009" s="214"/>
      <c r="AT3009" s="215" t="s">
        <v>159</v>
      </c>
      <c r="AU3009" s="215" t="s">
        <v>87</v>
      </c>
      <c r="AV3009" s="14" t="s">
        <v>87</v>
      </c>
      <c r="AW3009" s="14" t="s">
        <v>37</v>
      </c>
      <c r="AX3009" s="14" t="s">
        <v>77</v>
      </c>
      <c r="AY3009" s="215" t="s">
        <v>144</v>
      </c>
    </row>
    <row r="3010" spans="2:51" s="14" customFormat="1" ht="11.25">
      <c r="B3010" s="205"/>
      <c r="C3010" s="206"/>
      <c r="D3010" s="196" t="s">
        <v>159</v>
      </c>
      <c r="E3010" s="207" t="s">
        <v>19</v>
      </c>
      <c r="F3010" s="208" t="s">
        <v>1657</v>
      </c>
      <c r="G3010" s="206"/>
      <c r="H3010" s="209">
        <v>2.0499999999999998</v>
      </c>
      <c r="I3010" s="210"/>
      <c r="J3010" s="206"/>
      <c r="K3010" s="206"/>
      <c r="L3010" s="211"/>
      <c r="M3010" s="212"/>
      <c r="N3010" s="213"/>
      <c r="O3010" s="213"/>
      <c r="P3010" s="213"/>
      <c r="Q3010" s="213"/>
      <c r="R3010" s="213"/>
      <c r="S3010" s="213"/>
      <c r="T3010" s="214"/>
      <c r="AT3010" s="215" t="s">
        <v>159</v>
      </c>
      <c r="AU3010" s="215" t="s">
        <v>87</v>
      </c>
      <c r="AV3010" s="14" t="s">
        <v>87</v>
      </c>
      <c r="AW3010" s="14" t="s">
        <v>37</v>
      </c>
      <c r="AX3010" s="14" t="s">
        <v>77</v>
      </c>
      <c r="AY3010" s="215" t="s">
        <v>144</v>
      </c>
    </row>
    <row r="3011" spans="2:51" s="14" customFormat="1" ht="11.25">
      <c r="B3011" s="205"/>
      <c r="C3011" s="206"/>
      <c r="D3011" s="196" t="s">
        <v>159</v>
      </c>
      <c r="E3011" s="207" t="s">
        <v>19</v>
      </c>
      <c r="F3011" s="208" t="s">
        <v>1658</v>
      </c>
      <c r="G3011" s="206"/>
      <c r="H3011" s="209">
        <v>2.0499999999999998</v>
      </c>
      <c r="I3011" s="210"/>
      <c r="J3011" s="206"/>
      <c r="K3011" s="206"/>
      <c r="L3011" s="211"/>
      <c r="M3011" s="212"/>
      <c r="N3011" s="213"/>
      <c r="O3011" s="213"/>
      <c r="P3011" s="213"/>
      <c r="Q3011" s="213"/>
      <c r="R3011" s="213"/>
      <c r="S3011" s="213"/>
      <c r="T3011" s="214"/>
      <c r="AT3011" s="215" t="s">
        <v>159</v>
      </c>
      <c r="AU3011" s="215" t="s">
        <v>87</v>
      </c>
      <c r="AV3011" s="14" t="s">
        <v>87</v>
      </c>
      <c r="AW3011" s="14" t="s">
        <v>37</v>
      </c>
      <c r="AX3011" s="14" t="s">
        <v>77</v>
      </c>
      <c r="AY3011" s="215" t="s">
        <v>144</v>
      </c>
    </row>
    <row r="3012" spans="2:51" s="14" customFormat="1" ht="11.25">
      <c r="B3012" s="205"/>
      <c r="C3012" s="206"/>
      <c r="D3012" s="196" t="s">
        <v>159</v>
      </c>
      <c r="E3012" s="207" t="s">
        <v>19</v>
      </c>
      <c r="F3012" s="208" t="s">
        <v>1659</v>
      </c>
      <c r="G3012" s="206"/>
      <c r="H3012" s="209">
        <v>2.0499999999999998</v>
      </c>
      <c r="I3012" s="210"/>
      <c r="J3012" s="206"/>
      <c r="K3012" s="206"/>
      <c r="L3012" s="211"/>
      <c r="M3012" s="212"/>
      <c r="N3012" s="213"/>
      <c r="O3012" s="213"/>
      <c r="P3012" s="213"/>
      <c r="Q3012" s="213"/>
      <c r="R3012" s="213"/>
      <c r="S3012" s="213"/>
      <c r="T3012" s="214"/>
      <c r="AT3012" s="215" t="s">
        <v>159</v>
      </c>
      <c r="AU3012" s="215" t="s">
        <v>87</v>
      </c>
      <c r="AV3012" s="14" t="s">
        <v>87</v>
      </c>
      <c r="AW3012" s="14" t="s">
        <v>37</v>
      </c>
      <c r="AX3012" s="14" t="s">
        <v>77</v>
      </c>
      <c r="AY3012" s="215" t="s">
        <v>144</v>
      </c>
    </row>
    <row r="3013" spans="2:51" s="14" customFormat="1" ht="11.25">
      <c r="B3013" s="205"/>
      <c r="C3013" s="206"/>
      <c r="D3013" s="196" t="s">
        <v>159</v>
      </c>
      <c r="E3013" s="207" t="s">
        <v>19</v>
      </c>
      <c r="F3013" s="208" t="s">
        <v>1660</v>
      </c>
      <c r="G3013" s="206"/>
      <c r="H3013" s="209">
        <v>2.0499999999999998</v>
      </c>
      <c r="I3013" s="210"/>
      <c r="J3013" s="206"/>
      <c r="K3013" s="206"/>
      <c r="L3013" s="211"/>
      <c r="M3013" s="212"/>
      <c r="N3013" s="213"/>
      <c r="O3013" s="213"/>
      <c r="P3013" s="213"/>
      <c r="Q3013" s="213"/>
      <c r="R3013" s="213"/>
      <c r="S3013" s="213"/>
      <c r="T3013" s="214"/>
      <c r="AT3013" s="215" t="s">
        <v>159</v>
      </c>
      <c r="AU3013" s="215" t="s">
        <v>87</v>
      </c>
      <c r="AV3013" s="14" t="s">
        <v>87</v>
      </c>
      <c r="AW3013" s="14" t="s">
        <v>37</v>
      </c>
      <c r="AX3013" s="14" t="s">
        <v>77</v>
      </c>
      <c r="AY3013" s="215" t="s">
        <v>144</v>
      </c>
    </row>
    <row r="3014" spans="2:51" s="14" customFormat="1" ht="11.25">
      <c r="B3014" s="205"/>
      <c r="C3014" s="206"/>
      <c r="D3014" s="196" t="s">
        <v>159</v>
      </c>
      <c r="E3014" s="207" t="s">
        <v>19</v>
      </c>
      <c r="F3014" s="208" t="s">
        <v>1661</v>
      </c>
      <c r="G3014" s="206"/>
      <c r="H3014" s="209">
        <v>5.45</v>
      </c>
      <c r="I3014" s="210"/>
      <c r="J3014" s="206"/>
      <c r="K3014" s="206"/>
      <c r="L3014" s="211"/>
      <c r="M3014" s="212"/>
      <c r="N3014" s="213"/>
      <c r="O3014" s="213"/>
      <c r="P3014" s="213"/>
      <c r="Q3014" s="213"/>
      <c r="R3014" s="213"/>
      <c r="S3014" s="213"/>
      <c r="T3014" s="214"/>
      <c r="AT3014" s="215" t="s">
        <v>159</v>
      </c>
      <c r="AU3014" s="215" t="s">
        <v>87</v>
      </c>
      <c r="AV3014" s="14" t="s">
        <v>87</v>
      </c>
      <c r="AW3014" s="14" t="s">
        <v>37</v>
      </c>
      <c r="AX3014" s="14" t="s">
        <v>77</v>
      </c>
      <c r="AY3014" s="215" t="s">
        <v>144</v>
      </c>
    </row>
    <row r="3015" spans="2:51" s="14" customFormat="1" ht="11.25">
      <c r="B3015" s="205"/>
      <c r="C3015" s="206"/>
      <c r="D3015" s="196" t="s">
        <v>159</v>
      </c>
      <c r="E3015" s="207" t="s">
        <v>19</v>
      </c>
      <c r="F3015" s="208" t="s">
        <v>1662</v>
      </c>
      <c r="G3015" s="206"/>
      <c r="H3015" s="209">
        <v>2.0499999999999998</v>
      </c>
      <c r="I3015" s="210"/>
      <c r="J3015" s="206"/>
      <c r="K3015" s="206"/>
      <c r="L3015" s="211"/>
      <c r="M3015" s="212"/>
      <c r="N3015" s="213"/>
      <c r="O3015" s="213"/>
      <c r="P3015" s="213"/>
      <c r="Q3015" s="213"/>
      <c r="R3015" s="213"/>
      <c r="S3015" s="213"/>
      <c r="T3015" s="214"/>
      <c r="AT3015" s="215" t="s">
        <v>159</v>
      </c>
      <c r="AU3015" s="215" t="s">
        <v>87</v>
      </c>
      <c r="AV3015" s="14" t="s">
        <v>87</v>
      </c>
      <c r="AW3015" s="14" t="s">
        <v>37</v>
      </c>
      <c r="AX3015" s="14" t="s">
        <v>77</v>
      </c>
      <c r="AY3015" s="215" t="s">
        <v>144</v>
      </c>
    </row>
    <row r="3016" spans="2:51" s="15" customFormat="1" ht="11.25">
      <c r="B3016" s="216"/>
      <c r="C3016" s="217"/>
      <c r="D3016" s="196" t="s">
        <v>159</v>
      </c>
      <c r="E3016" s="218" t="s">
        <v>19</v>
      </c>
      <c r="F3016" s="219" t="s">
        <v>165</v>
      </c>
      <c r="G3016" s="217"/>
      <c r="H3016" s="220">
        <v>37.300000000000004</v>
      </c>
      <c r="I3016" s="221"/>
      <c r="J3016" s="217"/>
      <c r="K3016" s="217"/>
      <c r="L3016" s="222"/>
      <c r="M3016" s="223"/>
      <c r="N3016" s="224"/>
      <c r="O3016" s="224"/>
      <c r="P3016" s="224"/>
      <c r="Q3016" s="224"/>
      <c r="R3016" s="224"/>
      <c r="S3016" s="224"/>
      <c r="T3016" s="225"/>
      <c r="AT3016" s="226" t="s">
        <v>159</v>
      </c>
      <c r="AU3016" s="226" t="s">
        <v>87</v>
      </c>
      <c r="AV3016" s="15" t="s">
        <v>155</v>
      </c>
      <c r="AW3016" s="15" t="s">
        <v>37</v>
      </c>
      <c r="AX3016" s="15" t="s">
        <v>77</v>
      </c>
      <c r="AY3016" s="226" t="s">
        <v>144</v>
      </c>
    </row>
    <row r="3017" spans="2:51" s="13" customFormat="1" ht="11.25">
      <c r="B3017" s="194"/>
      <c r="C3017" s="195"/>
      <c r="D3017" s="196" t="s">
        <v>159</v>
      </c>
      <c r="E3017" s="197" t="s">
        <v>19</v>
      </c>
      <c r="F3017" s="198" t="s">
        <v>187</v>
      </c>
      <c r="G3017" s="195"/>
      <c r="H3017" s="197" t="s">
        <v>19</v>
      </c>
      <c r="I3017" s="199"/>
      <c r="J3017" s="195"/>
      <c r="K3017" s="195"/>
      <c r="L3017" s="200"/>
      <c r="M3017" s="201"/>
      <c r="N3017" s="202"/>
      <c r="O3017" s="202"/>
      <c r="P3017" s="202"/>
      <c r="Q3017" s="202"/>
      <c r="R3017" s="202"/>
      <c r="S3017" s="202"/>
      <c r="T3017" s="203"/>
      <c r="AT3017" s="204" t="s">
        <v>159</v>
      </c>
      <c r="AU3017" s="204" t="s">
        <v>87</v>
      </c>
      <c r="AV3017" s="13" t="s">
        <v>85</v>
      </c>
      <c r="AW3017" s="13" t="s">
        <v>37</v>
      </c>
      <c r="AX3017" s="13" t="s">
        <v>77</v>
      </c>
      <c r="AY3017" s="204" t="s">
        <v>144</v>
      </c>
    </row>
    <row r="3018" spans="2:51" s="14" customFormat="1" ht="11.25">
      <c r="B3018" s="205"/>
      <c r="C3018" s="206"/>
      <c r="D3018" s="196" t="s">
        <v>159</v>
      </c>
      <c r="E3018" s="207" t="s">
        <v>19</v>
      </c>
      <c r="F3018" s="208" t="s">
        <v>1663</v>
      </c>
      <c r="G3018" s="206"/>
      <c r="H3018" s="209">
        <v>7.25</v>
      </c>
      <c r="I3018" s="210"/>
      <c r="J3018" s="206"/>
      <c r="K3018" s="206"/>
      <c r="L3018" s="211"/>
      <c r="M3018" s="212"/>
      <c r="N3018" s="213"/>
      <c r="O3018" s="213"/>
      <c r="P3018" s="213"/>
      <c r="Q3018" s="213"/>
      <c r="R3018" s="213"/>
      <c r="S3018" s="213"/>
      <c r="T3018" s="214"/>
      <c r="AT3018" s="215" t="s">
        <v>159</v>
      </c>
      <c r="AU3018" s="215" t="s">
        <v>87</v>
      </c>
      <c r="AV3018" s="14" t="s">
        <v>87</v>
      </c>
      <c r="AW3018" s="14" t="s">
        <v>37</v>
      </c>
      <c r="AX3018" s="14" t="s">
        <v>77</v>
      </c>
      <c r="AY3018" s="215" t="s">
        <v>144</v>
      </c>
    </row>
    <row r="3019" spans="2:51" s="14" customFormat="1" ht="11.25">
      <c r="B3019" s="205"/>
      <c r="C3019" s="206"/>
      <c r="D3019" s="196" t="s">
        <v>159</v>
      </c>
      <c r="E3019" s="207" t="s">
        <v>19</v>
      </c>
      <c r="F3019" s="208" t="s">
        <v>1664</v>
      </c>
      <c r="G3019" s="206"/>
      <c r="H3019" s="209">
        <v>7.25</v>
      </c>
      <c r="I3019" s="210"/>
      <c r="J3019" s="206"/>
      <c r="K3019" s="206"/>
      <c r="L3019" s="211"/>
      <c r="M3019" s="212"/>
      <c r="N3019" s="213"/>
      <c r="O3019" s="213"/>
      <c r="P3019" s="213"/>
      <c r="Q3019" s="213"/>
      <c r="R3019" s="213"/>
      <c r="S3019" s="213"/>
      <c r="T3019" s="214"/>
      <c r="AT3019" s="215" t="s">
        <v>159</v>
      </c>
      <c r="AU3019" s="215" t="s">
        <v>87</v>
      </c>
      <c r="AV3019" s="14" t="s">
        <v>87</v>
      </c>
      <c r="AW3019" s="14" t="s">
        <v>37</v>
      </c>
      <c r="AX3019" s="14" t="s">
        <v>77</v>
      </c>
      <c r="AY3019" s="215" t="s">
        <v>144</v>
      </c>
    </row>
    <row r="3020" spans="2:51" s="14" customFormat="1" ht="11.25">
      <c r="B3020" s="205"/>
      <c r="C3020" s="206"/>
      <c r="D3020" s="196" t="s">
        <v>159</v>
      </c>
      <c r="E3020" s="207" t="s">
        <v>19</v>
      </c>
      <c r="F3020" s="208" t="s">
        <v>1665</v>
      </c>
      <c r="G3020" s="206"/>
      <c r="H3020" s="209">
        <v>2.0499999999999998</v>
      </c>
      <c r="I3020" s="210"/>
      <c r="J3020" s="206"/>
      <c r="K3020" s="206"/>
      <c r="L3020" s="211"/>
      <c r="M3020" s="212"/>
      <c r="N3020" s="213"/>
      <c r="O3020" s="213"/>
      <c r="P3020" s="213"/>
      <c r="Q3020" s="213"/>
      <c r="R3020" s="213"/>
      <c r="S3020" s="213"/>
      <c r="T3020" s="214"/>
      <c r="AT3020" s="215" t="s">
        <v>159</v>
      </c>
      <c r="AU3020" s="215" t="s">
        <v>87</v>
      </c>
      <c r="AV3020" s="14" t="s">
        <v>87</v>
      </c>
      <c r="AW3020" s="14" t="s">
        <v>37</v>
      </c>
      <c r="AX3020" s="14" t="s">
        <v>77</v>
      </c>
      <c r="AY3020" s="215" t="s">
        <v>144</v>
      </c>
    </row>
    <row r="3021" spans="2:51" s="14" customFormat="1" ht="11.25">
      <c r="B3021" s="205"/>
      <c r="C3021" s="206"/>
      <c r="D3021" s="196" t="s">
        <v>159</v>
      </c>
      <c r="E3021" s="207" t="s">
        <v>19</v>
      </c>
      <c r="F3021" s="208" t="s">
        <v>1666</v>
      </c>
      <c r="G3021" s="206"/>
      <c r="H3021" s="209">
        <v>5.05</v>
      </c>
      <c r="I3021" s="210"/>
      <c r="J3021" s="206"/>
      <c r="K3021" s="206"/>
      <c r="L3021" s="211"/>
      <c r="M3021" s="212"/>
      <c r="N3021" s="213"/>
      <c r="O3021" s="213"/>
      <c r="P3021" s="213"/>
      <c r="Q3021" s="213"/>
      <c r="R3021" s="213"/>
      <c r="S3021" s="213"/>
      <c r="T3021" s="214"/>
      <c r="AT3021" s="215" t="s">
        <v>159</v>
      </c>
      <c r="AU3021" s="215" t="s">
        <v>87</v>
      </c>
      <c r="AV3021" s="14" t="s">
        <v>87</v>
      </c>
      <c r="AW3021" s="14" t="s">
        <v>37</v>
      </c>
      <c r="AX3021" s="14" t="s">
        <v>77</v>
      </c>
      <c r="AY3021" s="215" t="s">
        <v>144</v>
      </c>
    </row>
    <row r="3022" spans="2:51" s="14" customFormat="1" ht="11.25">
      <c r="B3022" s="205"/>
      <c r="C3022" s="206"/>
      <c r="D3022" s="196" t="s">
        <v>159</v>
      </c>
      <c r="E3022" s="207" t="s">
        <v>19</v>
      </c>
      <c r="F3022" s="208" t="s">
        <v>1667</v>
      </c>
      <c r="G3022" s="206"/>
      <c r="H3022" s="209">
        <v>2.0499999999999998</v>
      </c>
      <c r="I3022" s="210"/>
      <c r="J3022" s="206"/>
      <c r="K3022" s="206"/>
      <c r="L3022" s="211"/>
      <c r="M3022" s="212"/>
      <c r="N3022" s="213"/>
      <c r="O3022" s="213"/>
      <c r="P3022" s="213"/>
      <c r="Q3022" s="213"/>
      <c r="R3022" s="213"/>
      <c r="S3022" s="213"/>
      <c r="T3022" s="214"/>
      <c r="AT3022" s="215" t="s">
        <v>159</v>
      </c>
      <c r="AU3022" s="215" t="s">
        <v>87</v>
      </c>
      <c r="AV3022" s="14" t="s">
        <v>87</v>
      </c>
      <c r="AW3022" s="14" t="s">
        <v>37</v>
      </c>
      <c r="AX3022" s="14" t="s">
        <v>77</v>
      </c>
      <c r="AY3022" s="215" t="s">
        <v>144</v>
      </c>
    </row>
    <row r="3023" spans="2:51" s="14" customFormat="1" ht="11.25">
      <c r="B3023" s="205"/>
      <c r="C3023" s="206"/>
      <c r="D3023" s="196" t="s">
        <v>159</v>
      </c>
      <c r="E3023" s="207" t="s">
        <v>19</v>
      </c>
      <c r="F3023" s="208" t="s">
        <v>1668</v>
      </c>
      <c r="G3023" s="206"/>
      <c r="H3023" s="209">
        <v>2.0499999999999998</v>
      </c>
      <c r="I3023" s="210"/>
      <c r="J3023" s="206"/>
      <c r="K3023" s="206"/>
      <c r="L3023" s="211"/>
      <c r="M3023" s="212"/>
      <c r="N3023" s="213"/>
      <c r="O3023" s="213"/>
      <c r="P3023" s="213"/>
      <c r="Q3023" s="213"/>
      <c r="R3023" s="213"/>
      <c r="S3023" s="213"/>
      <c r="T3023" s="214"/>
      <c r="AT3023" s="215" t="s">
        <v>159</v>
      </c>
      <c r="AU3023" s="215" t="s">
        <v>87</v>
      </c>
      <c r="AV3023" s="14" t="s">
        <v>87</v>
      </c>
      <c r="AW3023" s="14" t="s">
        <v>37</v>
      </c>
      <c r="AX3023" s="14" t="s">
        <v>77</v>
      </c>
      <c r="AY3023" s="215" t="s">
        <v>144</v>
      </c>
    </row>
    <row r="3024" spans="2:51" s="14" customFormat="1" ht="11.25">
      <c r="B3024" s="205"/>
      <c r="C3024" s="206"/>
      <c r="D3024" s="196" t="s">
        <v>159</v>
      </c>
      <c r="E3024" s="207" t="s">
        <v>19</v>
      </c>
      <c r="F3024" s="208" t="s">
        <v>1669</v>
      </c>
      <c r="G3024" s="206"/>
      <c r="H3024" s="209">
        <v>2.0499999999999998</v>
      </c>
      <c r="I3024" s="210"/>
      <c r="J3024" s="206"/>
      <c r="K3024" s="206"/>
      <c r="L3024" s="211"/>
      <c r="M3024" s="212"/>
      <c r="N3024" s="213"/>
      <c r="O3024" s="213"/>
      <c r="P3024" s="213"/>
      <c r="Q3024" s="213"/>
      <c r="R3024" s="213"/>
      <c r="S3024" s="213"/>
      <c r="T3024" s="214"/>
      <c r="AT3024" s="215" t="s">
        <v>159</v>
      </c>
      <c r="AU3024" s="215" t="s">
        <v>87</v>
      </c>
      <c r="AV3024" s="14" t="s">
        <v>87</v>
      </c>
      <c r="AW3024" s="14" t="s">
        <v>37</v>
      </c>
      <c r="AX3024" s="14" t="s">
        <v>77</v>
      </c>
      <c r="AY3024" s="215" t="s">
        <v>144</v>
      </c>
    </row>
    <row r="3025" spans="2:51" s="14" customFormat="1" ht="11.25">
      <c r="B3025" s="205"/>
      <c r="C3025" s="206"/>
      <c r="D3025" s="196" t="s">
        <v>159</v>
      </c>
      <c r="E3025" s="207" t="s">
        <v>19</v>
      </c>
      <c r="F3025" s="208" t="s">
        <v>1670</v>
      </c>
      <c r="G3025" s="206"/>
      <c r="H3025" s="209">
        <v>2.0499999999999998</v>
      </c>
      <c r="I3025" s="210"/>
      <c r="J3025" s="206"/>
      <c r="K3025" s="206"/>
      <c r="L3025" s="211"/>
      <c r="M3025" s="212"/>
      <c r="N3025" s="213"/>
      <c r="O3025" s="213"/>
      <c r="P3025" s="213"/>
      <c r="Q3025" s="213"/>
      <c r="R3025" s="213"/>
      <c r="S3025" s="213"/>
      <c r="T3025" s="214"/>
      <c r="AT3025" s="215" t="s">
        <v>159</v>
      </c>
      <c r="AU3025" s="215" t="s">
        <v>87</v>
      </c>
      <c r="AV3025" s="14" t="s">
        <v>87</v>
      </c>
      <c r="AW3025" s="14" t="s">
        <v>37</v>
      </c>
      <c r="AX3025" s="14" t="s">
        <v>77</v>
      </c>
      <c r="AY3025" s="215" t="s">
        <v>144</v>
      </c>
    </row>
    <row r="3026" spans="2:51" s="14" customFormat="1" ht="11.25">
      <c r="B3026" s="205"/>
      <c r="C3026" s="206"/>
      <c r="D3026" s="196" t="s">
        <v>159</v>
      </c>
      <c r="E3026" s="207" t="s">
        <v>19</v>
      </c>
      <c r="F3026" s="208" t="s">
        <v>1671</v>
      </c>
      <c r="G3026" s="206"/>
      <c r="H3026" s="209">
        <v>5.45</v>
      </c>
      <c r="I3026" s="210"/>
      <c r="J3026" s="206"/>
      <c r="K3026" s="206"/>
      <c r="L3026" s="211"/>
      <c r="M3026" s="212"/>
      <c r="N3026" s="213"/>
      <c r="O3026" s="213"/>
      <c r="P3026" s="213"/>
      <c r="Q3026" s="213"/>
      <c r="R3026" s="213"/>
      <c r="S3026" s="213"/>
      <c r="T3026" s="214"/>
      <c r="AT3026" s="215" t="s">
        <v>159</v>
      </c>
      <c r="AU3026" s="215" t="s">
        <v>87</v>
      </c>
      <c r="AV3026" s="14" t="s">
        <v>87</v>
      </c>
      <c r="AW3026" s="14" t="s">
        <v>37</v>
      </c>
      <c r="AX3026" s="14" t="s">
        <v>77</v>
      </c>
      <c r="AY3026" s="215" t="s">
        <v>144</v>
      </c>
    </row>
    <row r="3027" spans="2:51" s="14" customFormat="1" ht="11.25">
      <c r="B3027" s="205"/>
      <c r="C3027" s="206"/>
      <c r="D3027" s="196" t="s">
        <v>159</v>
      </c>
      <c r="E3027" s="207" t="s">
        <v>19</v>
      </c>
      <c r="F3027" s="208" t="s">
        <v>1672</v>
      </c>
      <c r="G3027" s="206"/>
      <c r="H3027" s="209">
        <v>2.0499999999999998</v>
      </c>
      <c r="I3027" s="210"/>
      <c r="J3027" s="206"/>
      <c r="K3027" s="206"/>
      <c r="L3027" s="211"/>
      <c r="M3027" s="212"/>
      <c r="N3027" s="213"/>
      <c r="O3027" s="213"/>
      <c r="P3027" s="213"/>
      <c r="Q3027" s="213"/>
      <c r="R3027" s="213"/>
      <c r="S3027" s="213"/>
      <c r="T3027" s="214"/>
      <c r="AT3027" s="215" t="s">
        <v>159</v>
      </c>
      <c r="AU3027" s="215" t="s">
        <v>87</v>
      </c>
      <c r="AV3027" s="14" t="s">
        <v>87</v>
      </c>
      <c r="AW3027" s="14" t="s">
        <v>37</v>
      </c>
      <c r="AX3027" s="14" t="s">
        <v>77</v>
      </c>
      <c r="AY3027" s="215" t="s">
        <v>144</v>
      </c>
    </row>
    <row r="3028" spans="2:51" s="15" customFormat="1" ht="11.25">
      <c r="B3028" s="216"/>
      <c r="C3028" s="217"/>
      <c r="D3028" s="196" t="s">
        <v>159</v>
      </c>
      <c r="E3028" s="218" t="s">
        <v>19</v>
      </c>
      <c r="F3028" s="219" t="s">
        <v>165</v>
      </c>
      <c r="G3028" s="217"/>
      <c r="H3028" s="220">
        <v>37.300000000000004</v>
      </c>
      <c r="I3028" s="221"/>
      <c r="J3028" s="217"/>
      <c r="K3028" s="217"/>
      <c r="L3028" s="222"/>
      <c r="M3028" s="223"/>
      <c r="N3028" s="224"/>
      <c r="O3028" s="224"/>
      <c r="P3028" s="224"/>
      <c r="Q3028" s="224"/>
      <c r="R3028" s="224"/>
      <c r="S3028" s="224"/>
      <c r="T3028" s="225"/>
      <c r="AT3028" s="226" t="s">
        <v>159</v>
      </c>
      <c r="AU3028" s="226" t="s">
        <v>87</v>
      </c>
      <c r="AV3028" s="15" t="s">
        <v>155</v>
      </c>
      <c r="AW3028" s="15" t="s">
        <v>37</v>
      </c>
      <c r="AX3028" s="15" t="s">
        <v>77</v>
      </c>
      <c r="AY3028" s="226" t="s">
        <v>144</v>
      </c>
    </row>
    <row r="3029" spans="2:51" s="13" customFormat="1" ht="11.25">
      <c r="B3029" s="194"/>
      <c r="C3029" s="195"/>
      <c r="D3029" s="196" t="s">
        <v>159</v>
      </c>
      <c r="E3029" s="197" t="s">
        <v>19</v>
      </c>
      <c r="F3029" s="198" t="s">
        <v>208</v>
      </c>
      <c r="G3029" s="195"/>
      <c r="H3029" s="197" t="s">
        <v>19</v>
      </c>
      <c r="I3029" s="199"/>
      <c r="J3029" s="195"/>
      <c r="K3029" s="195"/>
      <c r="L3029" s="200"/>
      <c r="M3029" s="201"/>
      <c r="N3029" s="202"/>
      <c r="O3029" s="202"/>
      <c r="P3029" s="202"/>
      <c r="Q3029" s="202"/>
      <c r="R3029" s="202"/>
      <c r="S3029" s="202"/>
      <c r="T3029" s="203"/>
      <c r="AT3029" s="204" t="s">
        <v>159</v>
      </c>
      <c r="AU3029" s="204" t="s">
        <v>87</v>
      </c>
      <c r="AV3029" s="13" t="s">
        <v>85</v>
      </c>
      <c r="AW3029" s="13" t="s">
        <v>37</v>
      </c>
      <c r="AX3029" s="13" t="s">
        <v>77</v>
      </c>
      <c r="AY3029" s="204" t="s">
        <v>144</v>
      </c>
    </row>
    <row r="3030" spans="2:51" s="14" customFormat="1" ht="11.25">
      <c r="B3030" s="205"/>
      <c r="C3030" s="206"/>
      <c r="D3030" s="196" t="s">
        <v>159</v>
      </c>
      <c r="E3030" s="207" t="s">
        <v>19</v>
      </c>
      <c r="F3030" s="208" t="s">
        <v>1673</v>
      </c>
      <c r="G3030" s="206"/>
      <c r="H3030" s="209">
        <v>7.25</v>
      </c>
      <c r="I3030" s="210"/>
      <c r="J3030" s="206"/>
      <c r="K3030" s="206"/>
      <c r="L3030" s="211"/>
      <c r="M3030" s="212"/>
      <c r="N3030" s="213"/>
      <c r="O3030" s="213"/>
      <c r="P3030" s="213"/>
      <c r="Q3030" s="213"/>
      <c r="R3030" s="213"/>
      <c r="S3030" s="213"/>
      <c r="T3030" s="214"/>
      <c r="AT3030" s="215" t="s">
        <v>159</v>
      </c>
      <c r="AU3030" s="215" t="s">
        <v>87</v>
      </c>
      <c r="AV3030" s="14" t="s">
        <v>87</v>
      </c>
      <c r="AW3030" s="14" t="s">
        <v>37</v>
      </c>
      <c r="AX3030" s="14" t="s">
        <v>77</v>
      </c>
      <c r="AY3030" s="215" t="s">
        <v>144</v>
      </c>
    </row>
    <row r="3031" spans="2:51" s="14" customFormat="1" ht="11.25">
      <c r="B3031" s="205"/>
      <c r="C3031" s="206"/>
      <c r="D3031" s="196" t="s">
        <v>159</v>
      </c>
      <c r="E3031" s="207" t="s">
        <v>19</v>
      </c>
      <c r="F3031" s="208" t="s">
        <v>1674</v>
      </c>
      <c r="G3031" s="206"/>
      <c r="H3031" s="209">
        <v>7.25</v>
      </c>
      <c r="I3031" s="210"/>
      <c r="J3031" s="206"/>
      <c r="K3031" s="206"/>
      <c r="L3031" s="211"/>
      <c r="M3031" s="212"/>
      <c r="N3031" s="213"/>
      <c r="O3031" s="213"/>
      <c r="P3031" s="213"/>
      <c r="Q3031" s="213"/>
      <c r="R3031" s="213"/>
      <c r="S3031" s="213"/>
      <c r="T3031" s="214"/>
      <c r="AT3031" s="215" t="s">
        <v>159</v>
      </c>
      <c r="AU3031" s="215" t="s">
        <v>87</v>
      </c>
      <c r="AV3031" s="14" t="s">
        <v>87</v>
      </c>
      <c r="AW3031" s="14" t="s">
        <v>37</v>
      </c>
      <c r="AX3031" s="14" t="s">
        <v>77</v>
      </c>
      <c r="AY3031" s="215" t="s">
        <v>144</v>
      </c>
    </row>
    <row r="3032" spans="2:51" s="14" customFormat="1" ht="11.25">
      <c r="B3032" s="205"/>
      <c r="C3032" s="206"/>
      <c r="D3032" s="196" t="s">
        <v>159</v>
      </c>
      <c r="E3032" s="207" t="s">
        <v>19</v>
      </c>
      <c r="F3032" s="208" t="s">
        <v>1675</v>
      </c>
      <c r="G3032" s="206"/>
      <c r="H3032" s="209">
        <v>2.0499999999999998</v>
      </c>
      <c r="I3032" s="210"/>
      <c r="J3032" s="206"/>
      <c r="K3032" s="206"/>
      <c r="L3032" s="211"/>
      <c r="M3032" s="212"/>
      <c r="N3032" s="213"/>
      <c r="O3032" s="213"/>
      <c r="P3032" s="213"/>
      <c r="Q3032" s="213"/>
      <c r="R3032" s="213"/>
      <c r="S3032" s="213"/>
      <c r="T3032" s="214"/>
      <c r="AT3032" s="215" t="s">
        <v>159</v>
      </c>
      <c r="AU3032" s="215" t="s">
        <v>87</v>
      </c>
      <c r="AV3032" s="14" t="s">
        <v>87</v>
      </c>
      <c r="AW3032" s="14" t="s">
        <v>37</v>
      </c>
      <c r="AX3032" s="14" t="s">
        <v>77</v>
      </c>
      <c r="AY3032" s="215" t="s">
        <v>144</v>
      </c>
    </row>
    <row r="3033" spans="2:51" s="14" customFormat="1" ht="11.25">
      <c r="B3033" s="205"/>
      <c r="C3033" s="206"/>
      <c r="D3033" s="196" t="s">
        <v>159</v>
      </c>
      <c r="E3033" s="207" t="s">
        <v>19</v>
      </c>
      <c r="F3033" s="208" t="s">
        <v>1676</v>
      </c>
      <c r="G3033" s="206"/>
      <c r="H3033" s="209">
        <v>5.05</v>
      </c>
      <c r="I3033" s="210"/>
      <c r="J3033" s="206"/>
      <c r="K3033" s="206"/>
      <c r="L3033" s="211"/>
      <c r="M3033" s="212"/>
      <c r="N3033" s="213"/>
      <c r="O3033" s="213"/>
      <c r="P3033" s="213"/>
      <c r="Q3033" s="213"/>
      <c r="R3033" s="213"/>
      <c r="S3033" s="213"/>
      <c r="T3033" s="214"/>
      <c r="AT3033" s="215" t="s">
        <v>159</v>
      </c>
      <c r="AU3033" s="215" t="s">
        <v>87</v>
      </c>
      <c r="AV3033" s="14" t="s">
        <v>87</v>
      </c>
      <c r="AW3033" s="14" t="s">
        <v>37</v>
      </c>
      <c r="AX3033" s="14" t="s">
        <v>77</v>
      </c>
      <c r="AY3033" s="215" t="s">
        <v>144</v>
      </c>
    </row>
    <row r="3034" spans="2:51" s="14" customFormat="1" ht="11.25">
      <c r="B3034" s="205"/>
      <c r="C3034" s="206"/>
      <c r="D3034" s="196" t="s">
        <v>159</v>
      </c>
      <c r="E3034" s="207" t="s">
        <v>19</v>
      </c>
      <c r="F3034" s="208" t="s">
        <v>1677</v>
      </c>
      <c r="G3034" s="206"/>
      <c r="H3034" s="209">
        <v>2.0499999999999998</v>
      </c>
      <c r="I3034" s="210"/>
      <c r="J3034" s="206"/>
      <c r="K3034" s="206"/>
      <c r="L3034" s="211"/>
      <c r="M3034" s="212"/>
      <c r="N3034" s="213"/>
      <c r="O3034" s="213"/>
      <c r="P3034" s="213"/>
      <c r="Q3034" s="213"/>
      <c r="R3034" s="213"/>
      <c r="S3034" s="213"/>
      <c r="T3034" s="214"/>
      <c r="AT3034" s="215" t="s">
        <v>159</v>
      </c>
      <c r="AU3034" s="215" t="s">
        <v>87</v>
      </c>
      <c r="AV3034" s="14" t="s">
        <v>87</v>
      </c>
      <c r="AW3034" s="14" t="s">
        <v>37</v>
      </c>
      <c r="AX3034" s="14" t="s">
        <v>77</v>
      </c>
      <c r="AY3034" s="215" t="s">
        <v>144</v>
      </c>
    </row>
    <row r="3035" spans="2:51" s="14" customFormat="1" ht="11.25">
      <c r="B3035" s="205"/>
      <c r="C3035" s="206"/>
      <c r="D3035" s="196" t="s">
        <v>159</v>
      </c>
      <c r="E3035" s="207" t="s">
        <v>19</v>
      </c>
      <c r="F3035" s="208" t="s">
        <v>1678</v>
      </c>
      <c r="G3035" s="206"/>
      <c r="H3035" s="209">
        <v>2.0499999999999998</v>
      </c>
      <c r="I3035" s="210"/>
      <c r="J3035" s="206"/>
      <c r="K3035" s="206"/>
      <c r="L3035" s="211"/>
      <c r="M3035" s="212"/>
      <c r="N3035" s="213"/>
      <c r="O3035" s="213"/>
      <c r="P3035" s="213"/>
      <c r="Q3035" s="213"/>
      <c r="R3035" s="213"/>
      <c r="S3035" s="213"/>
      <c r="T3035" s="214"/>
      <c r="AT3035" s="215" t="s">
        <v>159</v>
      </c>
      <c r="AU3035" s="215" t="s">
        <v>87</v>
      </c>
      <c r="AV3035" s="14" t="s">
        <v>87</v>
      </c>
      <c r="AW3035" s="14" t="s">
        <v>37</v>
      </c>
      <c r="AX3035" s="14" t="s">
        <v>77</v>
      </c>
      <c r="AY3035" s="215" t="s">
        <v>144</v>
      </c>
    </row>
    <row r="3036" spans="2:51" s="14" customFormat="1" ht="11.25">
      <c r="B3036" s="205"/>
      <c r="C3036" s="206"/>
      <c r="D3036" s="196" t="s">
        <v>159</v>
      </c>
      <c r="E3036" s="207" t="s">
        <v>19</v>
      </c>
      <c r="F3036" s="208" t="s">
        <v>1679</v>
      </c>
      <c r="G3036" s="206"/>
      <c r="H3036" s="209">
        <v>2.0499999999999998</v>
      </c>
      <c r="I3036" s="210"/>
      <c r="J3036" s="206"/>
      <c r="K3036" s="206"/>
      <c r="L3036" s="211"/>
      <c r="M3036" s="212"/>
      <c r="N3036" s="213"/>
      <c r="O3036" s="213"/>
      <c r="P3036" s="213"/>
      <c r="Q3036" s="213"/>
      <c r="R3036" s="213"/>
      <c r="S3036" s="213"/>
      <c r="T3036" s="214"/>
      <c r="AT3036" s="215" t="s">
        <v>159</v>
      </c>
      <c r="AU3036" s="215" t="s">
        <v>87</v>
      </c>
      <c r="AV3036" s="14" t="s">
        <v>87</v>
      </c>
      <c r="AW3036" s="14" t="s">
        <v>37</v>
      </c>
      <c r="AX3036" s="14" t="s">
        <v>77</v>
      </c>
      <c r="AY3036" s="215" t="s">
        <v>144</v>
      </c>
    </row>
    <row r="3037" spans="2:51" s="14" customFormat="1" ht="11.25">
      <c r="B3037" s="205"/>
      <c r="C3037" s="206"/>
      <c r="D3037" s="196" t="s">
        <v>159</v>
      </c>
      <c r="E3037" s="207" t="s">
        <v>19</v>
      </c>
      <c r="F3037" s="208" t="s">
        <v>1680</v>
      </c>
      <c r="G3037" s="206"/>
      <c r="H3037" s="209">
        <v>2.0499999999999998</v>
      </c>
      <c r="I3037" s="210"/>
      <c r="J3037" s="206"/>
      <c r="K3037" s="206"/>
      <c r="L3037" s="211"/>
      <c r="M3037" s="212"/>
      <c r="N3037" s="213"/>
      <c r="O3037" s="213"/>
      <c r="P3037" s="213"/>
      <c r="Q3037" s="213"/>
      <c r="R3037" s="213"/>
      <c r="S3037" s="213"/>
      <c r="T3037" s="214"/>
      <c r="AT3037" s="215" t="s">
        <v>159</v>
      </c>
      <c r="AU3037" s="215" t="s">
        <v>87</v>
      </c>
      <c r="AV3037" s="14" t="s">
        <v>87</v>
      </c>
      <c r="AW3037" s="14" t="s">
        <v>37</v>
      </c>
      <c r="AX3037" s="14" t="s">
        <v>77</v>
      </c>
      <c r="AY3037" s="215" t="s">
        <v>144</v>
      </c>
    </row>
    <row r="3038" spans="2:51" s="14" customFormat="1" ht="11.25">
      <c r="B3038" s="205"/>
      <c r="C3038" s="206"/>
      <c r="D3038" s="196" t="s">
        <v>159</v>
      </c>
      <c r="E3038" s="207" t="s">
        <v>19</v>
      </c>
      <c r="F3038" s="208" t="s">
        <v>1681</v>
      </c>
      <c r="G3038" s="206"/>
      <c r="H3038" s="209">
        <v>5.45</v>
      </c>
      <c r="I3038" s="210"/>
      <c r="J3038" s="206"/>
      <c r="K3038" s="206"/>
      <c r="L3038" s="211"/>
      <c r="M3038" s="212"/>
      <c r="N3038" s="213"/>
      <c r="O3038" s="213"/>
      <c r="P3038" s="213"/>
      <c r="Q3038" s="213"/>
      <c r="R3038" s="213"/>
      <c r="S3038" s="213"/>
      <c r="T3038" s="214"/>
      <c r="AT3038" s="215" t="s">
        <v>159</v>
      </c>
      <c r="AU3038" s="215" t="s">
        <v>87</v>
      </c>
      <c r="AV3038" s="14" t="s">
        <v>87</v>
      </c>
      <c r="AW3038" s="14" t="s">
        <v>37</v>
      </c>
      <c r="AX3038" s="14" t="s">
        <v>77</v>
      </c>
      <c r="AY3038" s="215" t="s">
        <v>144</v>
      </c>
    </row>
    <row r="3039" spans="2:51" s="14" customFormat="1" ht="11.25">
      <c r="B3039" s="205"/>
      <c r="C3039" s="206"/>
      <c r="D3039" s="196" t="s">
        <v>159</v>
      </c>
      <c r="E3039" s="207" t="s">
        <v>19</v>
      </c>
      <c r="F3039" s="208" t="s">
        <v>1682</v>
      </c>
      <c r="G3039" s="206"/>
      <c r="H3039" s="209">
        <v>2.0499999999999998</v>
      </c>
      <c r="I3039" s="210"/>
      <c r="J3039" s="206"/>
      <c r="K3039" s="206"/>
      <c r="L3039" s="211"/>
      <c r="M3039" s="212"/>
      <c r="N3039" s="213"/>
      <c r="O3039" s="213"/>
      <c r="P3039" s="213"/>
      <c r="Q3039" s="213"/>
      <c r="R3039" s="213"/>
      <c r="S3039" s="213"/>
      <c r="T3039" s="214"/>
      <c r="AT3039" s="215" t="s">
        <v>159</v>
      </c>
      <c r="AU3039" s="215" t="s">
        <v>87</v>
      </c>
      <c r="AV3039" s="14" t="s">
        <v>87</v>
      </c>
      <c r="AW3039" s="14" t="s">
        <v>37</v>
      </c>
      <c r="AX3039" s="14" t="s">
        <v>77</v>
      </c>
      <c r="AY3039" s="215" t="s">
        <v>144</v>
      </c>
    </row>
    <row r="3040" spans="2:51" s="15" customFormat="1" ht="11.25">
      <c r="B3040" s="216"/>
      <c r="C3040" s="217"/>
      <c r="D3040" s="196" t="s">
        <v>159</v>
      </c>
      <c r="E3040" s="218" t="s">
        <v>19</v>
      </c>
      <c r="F3040" s="219" t="s">
        <v>165</v>
      </c>
      <c r="G3040" s="217"/>
      <c r="H3040" s="220">
        <v>37.300000000000004</v>
      </c>
      <c r="I3040" s="221"/>
      <c r="J3040" s="217"/>
      <c r="K3040" s="217"/>
      <c r="L3040" s="222"/>
      <c r="M3040" s="223"/>
      <c r="N3040" s="224"/>
      <c r="O3040" s="224"/>
      <c r="P3040" s="224"/>
      <c r="Q3040" s="224"/>
      <c r="R3040" s="224"/>
      <c r="S3040" s="224"/>
      <c r="T3040" s="225"/>
      <c r="AT3040" s="226" t="s">
        <v>159</v>
      </c>
      <c r="AU3040" s="226" t="s">
        <v>87</v>
      </c>
      <c r="AV3040" s="15" t="s">
        <v>155</v>
      </c>
      <c r="AW3040" s="15" t="s">
        <v>37</v>
      </c>
      <c r="AX3040" s="15" t="s">
        <v>77</v>
      </c>
      <c r="AY3040" s="226" t="s">
        <v>144</v>
      </c>
    </row>
    <row r="3041" spans="2:51" s="13" customFormat="1" ht="11.25">
      <c r="B3041" s="194"/>
      <c r="C3041" s="195"/>
      <c r="D3041" s="196" t="s">
        <v>159</v>
      </c>
      <c r="E3041" s="197" t="s">
        <v>19</v>
      </c>
      <c r="F3041" s="198" t="s">
        <v>229</v>
      </c>
      <c r="G3041" s="195"/>
      <c r="H3041" s="197" t="s">
        <v>19</v>
      </c>
      <c r="I3041" s="199"/>
      <c r="J3041" s="195"/>
      <c r="K3041" s="195"/>
      <c r="L3041" s="200"/>
      <c r="M3041" s="201"/>
      <c r="N3041" s="202"/>
      <c r="O3041" s="202"/>
      <c r="P3041" s="202"/>
      <c r="Q3041" s="202"/>
      <c r="R3041" s="202"/>
      <c r="S3041" s="202"/>
      <c r="T3041" s="203"/>
      <c r="AT3041" s="204" t="s">
        <v>159</v>
      </c>
      <c r="AU3041" s="204" t="s">
        <v>87</v>
      </c>
      <c r="AV3041" s="13" t="s">
        <v>85</v>
      </c>
      <c r="AW3041" s="13" t="s">
        <v>37</v>
      </c>
      <c r="AX3041" s="13" t="s">
        <v>77</v>
      </c>
      <c r="AY3041" s="204" t="s">
        <v>144</v>
      </c>
    </row>
    <row r="3042" spans="2:51" s="14" customFormat="1" ht="11.25">
      <c r="B3042" s="205"/>
      <c r="C3042" s="206"/>
      <c r="D3042" s="196" t="s">
        <v>159</v>
      </c>
      <c r="E3042" s="207" t="s">
        <v>19</v>
      </c>
      <c r="F3042" s="208" t="s">
        <v>1683</v>
      </c>
      <c r="G3042" s="206"/>
      <c r="H3042" s="209">
        <v>2.0499999999999998</v>
      </c>
      <c r="I3042" s="210"/>
      <c r="J3042" s="206"/>
      <c r="K3042" s="206"/>
      <c r="L3042" s="211"/>
      <c r="M3042" s="212"/>
      <c r="N3042" s="213"/>
      <c r="O3042" s="213"/>
      <c r="P3042" s="213"/>
      <c r="Q3042" s="213"/>
      <c r="R3042" s="213"/>
      <c r="S3042" s="213"/>
      <c r="T3042" s="214"/>
      <c r="AT3042" s="215" t="s">
        <v>159</v>
      </c>
      <c r="AU3042" s="215" t="s">
        <v>87</v>
      </c>
      <c r="AV3042" s="14" t="s">
        <v>87</v>
      </c>
      <c r="AW3042" s="14" t="s">
        <v>37</v>
      </c>
      <c r="AX3042" s="14" t="s">
        <v>77</v>
      </c>
      <c r="AY3042" s="215" t="s">
        <v>144</v>
      </c>
    </row>
    <row r="3043" spans="2:51" s="14" customFormat="1" ht="11.25">
      <c r="B3043" s="205"/>
      <c r="C3043" s="206"/>
      <c r="D3043" s="196" t="s">
        <v>159</v>
      </c>
      <c r="E3043" s="207" t="s">
        <v>19</v>
      </c>
      <c r="F3043" s="208" t="s">
        <v>1684</v>
      </c>
      <c r="G3043" s="206"/>
      <c r="H3043" s="209">
        <v>7.25</v>
      </c>
      <c r="I3043" s="210"/>
      <c r="J3043" s="206"/>
      <c r="K3043" s="206"/>
      <c r="L3043" s="211"/>
      <c r="M3043" s="212"/>
      <c r="N3043" s="213"/>
      <c r="O3043" s="213"/>
      <c r="P3043" s="213"/>
      <c r="Q3043" s="213"/>
      <c r="R3043" s="213"/>
      <c r="S3043" s="213"/>
      <c r="T3043" s="214"/>
      <c r="AT3043" s="215" t="s">
        <v>159</v>
      </c>
      <c r="AU3043" s="215" t="s">
        <v>87</v>
      </c>
      <c r="AV3043" s="14" t="s">
        <v>87</v>
      </c>
      <c r="AW3043" s="14" t="s">
        <v>37</v>
      </c>
      <c r="AX3043" s="14" t="s">
        <v>77</v>
      </c>
      <c r="AY3043" s="215" t="s">
        <v>144</v>
      </c>
    </row>
    <row r="3044" spans="2:51" s="14" customFormat="1" ht="11.25">
      <c r="B3044" s="205"/>
      <c r="C3044" s="206"/>
      <c r="D3044" s="196" t="s">
        <v>159</v>
      </c>
      <c r="E3044" s="207" t="s">
        <v>19</v>
      </c>
      <c r="F3044" s="208" t="s">
        <v>1685</v>
      </c>
      <c r="G3044" s="206"/>
      <c r="H3044" s="209">
        <v>7.25</v>
      </c>
      <c r="I3044" s="210"/>
      <c r="J3044" s="206"/>
      <c r="K3044" s="206"/>
      <c r="L3044" s="211"/>
      <c r="M3044" s="212"/>
      <c r="N3044" s="213"/>
      <c r="O3044" s="213"/>
      <c r="P3044" s="213"/>
      <c r="Q3044" s="213"/>
      <c r="R3044" s="213"/>
      <c r="S3044" s="213"/>
      <c r="T3044" s="214"/>
      <c r="AT3044" s="215" t="s">
        <v>159</v>
      </c>
      <c r="AU3044" s="215" t="s">
        <v>87</v>
      </c>
      <c r="AV3044" s="14" t="s">
        <v>87</v>
      </c>
      <c r="AW3044" s="14" t="s">
        <v>37</v>
      </c>
      <c r="AX3044" s="14" t="s">
        <v>77</v>
      </c>
      <c r="AY3044" s="215" t="s">
        <v>144</v>
      </c>
    </row>
    <row r="3045" spans="2:51" s="14" customFormat="1" ht="11.25">
      <c r="B3045" s="205"/>
      <c r="C3045" s="206"/>
      <c r="D3045" s="196" t="s">
        <v>159</v>
      </c>
      <c r="E3045" s="207" t="s">
        <v>19</v>
      </c>
      <c r="F3045" s="208" t="s">
        <v>1686</v>
      </c>
      <c r="G3045" s="206"/>
      <c r="H3045" s="209">
        <v>2.0499999999999998</v>
      </c>
      <c r="I3045" s="210"/>
      <c r="J3045" s="206"/>
      <c r="K3045" s="206"/>
      <c r="L3045" s="211"/>
      <c r="M3045" s="212"/>
      <c r="N3045" s="213"/>
      <c r="O3045" s="213"/>
      <c r="P3045" s="213"/>
      <c r="Q3045" s="213"/>
      <c r="R3045" s="213"/>
      <c r="S3045" s="213"/>
      <c r="T3045" s="214"/>
      <c r="AT3045" s="215" t="s">
        <v>159</v>
      </c>
      <c r="AU3045" s="215" t="s">
        <v>87</v>
      </c>
      <c r="AV3045" s="14" t="s">
        <v>87</v>
      </c>
      <c r="AW3045" s="14" t="s">
        <v>37</v>
      </c>
      <c r="AX3045" s="14" t="s">
        <v>77</v>
      </c>
      <c r="AY3045" s="215" t="s">
        <v>144</v>
      </c>
    </row>
    <row r="3046" spans="2:51" s="14" customFormat="1" ht="11.25">
      <c r="B3046" s="205"/>
      <c r="C3046" s="206"/>
      <c r="D3046" s="196" t="s">
        <v>159</v>
      </c>
      <c r="E3046" s="207" t="s">
        <v>19</v>
      </c>
      <c r="F3046" s="208" t="s">
        <v>1687</v>
      </c>
      <c r="G3046" s="206"/>
      <c r="H3046" s="209">
        <v>5.05</v>
      </c>
      <c r="I3046" s="210"/>
      <c r="J3046" s="206"/>
      <c r="K3046" s="206"/>
      <c r="L3046" s="211"/>
      <c r="M3046" s="212"/>
      <c r="N3046" s="213"/>
      <c r="O3046" s="213"/>
      <c r="P3046" s="213"/>
      <c r="Q3046" s="213"/>
      <c r="R3046" s="213"/>
      <c r="S3046" s="213"/>
      <c r="T3046" s="214"/>
      <c r="AT3046" s="215" t="s">
        <v>159</v>
      </c>
      <c r="AU3046" s="215" t="s">
        <v>87</v>
      </c>
      <c r="AV3046" s="14" t="s">
        <v>87</v>
      </c>
      <c r="AW3046" s="14" t="s">
        <v>37</v>
      </c>
      <c r="AX3046" s="14" t="s">
        <v>77</v>
      </c>
      <c r="AY3046" s="215" t="s">
        <v>144</v>
      </c>
    </row>
    <row r="3047" spans="2:51" s="14" customFormat="1" ht="11.25">
      <c r="B3047" s="205"/>
      <c r="C3047" s="206"/>
      <c r="D3047" s="196" t="s">
        <v>159</v>
      </c>
      <c r="E3047" s="207" t="s">
        <v>19</v>
      </c>
      <c r="F3047" s="208" t="s">
        <v>1688</v>
      </c>
      <c r="G3047" s="206"/>
      <c r="H3047" s="209">
        <v>2.0499999999999998</v>
      </c>
      <c r="I3047" s="210"/>
      <c r="J3047" s="206"/>
      <c r="K3047" s="206"/>
      <c r="L3047" s="211"/>
      <c r="M3047" s="212"/>
      <c r="N3047" s="213"/>
      <c r="O3047" s="213"/>
      <c r="P3047" s="213"/>
      <c r="Q3047" s="213"/>
      <c r="R3047" s="213"/>
      <c r="S3047" s="213"/>
      <c r="T3047" s="214"/>
      <c r="AT3047" s="215" t="s">
        <v>159</v>
      </c>
      <c r="AU3047" s="215" t="s">
        <v>87</v>
      </c>
      <c r="AV3047" s="14" t="s">
        <v>87</v>
      </c>
      <c r="AW3047" s="14" t="s">
        <v>37</v>
      </c>
      <c r="AX3047" s="14" t="s">
        <v>77</v>
      </c>
      <c r="AY3047" s="215" t="s">
        <v>144</v>
      </c>
    </row>
    <row r="3048" spans="2:51" s="14" customFormat="1" ht="11.25">
      <c r="B3048" s="205"/>
      <c r="C3048" s="206"/>
      <c r="D3048" s="196" t="s">
        <v>159</v>
      </c>
      <c r="E3048" s="207" t="s">
        <v>19</v>
      </c>
      <c r="F3048" s="208" t="s">
        <v>1689</v>
      </c>
      <c r="G3048" s="206"/>
      <c r="H3048" s="209">
        <v>2.0499999999999998</v>
      </c>
      <c r="I3048" s="210"/>
      <c r="J3048" s="206"/>
      <c r="K3048" s="206"/>
      <c r="L3048" s="211"/>
      <c r="M3048" s="212"/>
      <c r="N3048" s="213"/>
      <c r="O3048" s="213"/>
      <c r="P3048" s="213"/>
      <c r="Q3048" s="213"/>
      <c r="R3048" s="213"/>
      <c r="S3048" s="213"/>
      <c r="T3048" s="214"/>
      <c r="AT3048" s="215" t="s">
        <v>159</v>
      </c>
      <c r="AU3048" s="215" t="s">
        <v>87</v>
      </c>
      <c r="AV3048" s="14" t="s">
        <v>87</v>
      </c>
      <c r="AW3048" s="14" t="s">
        <v>37</v>
      </c>
      <c r="AX3048" s="14" t="s">
        <v>77</v>
      </c>
      <c r="AY3048" s="215" t="s">
        <v>144</v>
      </c>
    </row>
    <row r="3049" spans="2:51" s="14" customFormat="1" ht="11.25">
      <c r="B3049" s="205"/>
      <c r="C3049" s="206"/>
      <c r="D3049" s="196" t="s">
        <v>159</v>
      </c>
      <c r="E3049" s="207" t="s">
        <v>19</v>
      </c>
      <c r="F3049" s="208" t="s">
        <v>1690</v>
      </c>
      <c r="G3049" s="206"/>
      <c r="H3049" s="209">
        <v>2.0499999999999998</v>
      </c>
      <c r="I3049" s="210"/>
      <c r="J3049" s="206"/>
      <c r="K3049" s="206"/>
      <c r="L3049" s="211"/>
      <c r="M3049" s="212"/>
      <c r="N3049" s="213"/>
      <c r="O3049" s="213"/>
      <c r="P3049" s="213"/>
      <c r="Q3049" s="213"/>
      <c r="R3049" s="213"/>
      <c r="S3049" s="213"/>
      <c r="T3049" s="214"/>
      <c r="AT3049" s="215" t="s">
        <v>159</v>
      </c>
      <c r="AU3049" s="215" t="s">
        <v>87</v>
      </c>
      <c r="AV3049" s="14" t="s">
        <v>87</v>
      </c>
      <c r="AW3049" s="14" t="s">
        <v>37</v>
      </c>
      <c r="AX3049" s="14" t="s">
        <v>77</v>
      </c>
      <c r="AY3049" s="215" t="s">
        <v>144</v>
      </c>
    </row>
    <row r="3050" spans="2:51" s="14" customFormat="1" ht="11.25">
      <c r="B3050" s="205"/>
      <c r="C3050" s="206"/>
      <c r="D3050" s="196" t="s">
        <v>159</v>
      </c>
      <c r="E3050" s="207" t="s">
        <v>19</v>
      </c>
      <c r="F3050" s="208" t="s">
        <v>1691</v>
      </c>
      <c r="G3050" s="206"/>
      <c r="H3050" s="209">
        <v>2.0499999999999998</v>
      </c>
      <c r="I3050" s="210"/>
      <c r="J3050" s="206"/>
      <c r="K3050" s="206"/>
      <c r="L3050" s="211"/>
      <c r="M3050" s="212"/>
      <c r="N3050" s="213"/>
      <c r="O3050" s="213"/>
      <c r="P3050" s="213"/>
      <c r="Q3050" s="213"/>
      <c r="R3050" s="213"/>
      <c r="S3050" s="213"/>
      <c r="T3050" s="214"/>
      <c r="AT3050" s="215" t="s">
        <v>159</v>
      </c>
      <c r="AU3050" s="215" t="s">
        <v>87</v>
      </c>
      <c r="AV3050" s="14" t="s">
        <v>87</v>
      </c>
      <c r="AW3050" s="14" t="s">
        <v>37</v>
      </c>
      <c r="AX3050" s="14" t="s">
        <v>77</v>
      </c>
      <c r="AY3050" s="215" t="s">
        <v>144</v>
      </c>
    </row>
    <row r="3051" spans="2:51" s="14" customFormat="1" ht="11.25">
      <c r="B3051" s="205"/>
      <c r="C3051" s="206"/>
      <c r="D3051" s="196" t="s">
        <v>159</v>
      </c>
      <c r="E3051" s="207" t="s">
        <v>19</v>
      </c>
      <c r="F3051" s="208" t="s">
        <v>1692</v>
      </c>
      <c r="G3051" s="206"/>
      <c r="H3051" s="209">
        <v>5.45</v>
      </c>
      <c r="I3051" s="210"/>
      <c r="J3051" s="206"/>
      <c r="K3051" s="206"/>
      <c r="L3051" s="211"/>
      <c r="M3051" s="212"/>
      <c r="N3051" s="213"/>
      <c r="O3051" s="213"/>
      <c r="P3051" s="213"/>
      <c r="Q3051" s="213"/>
      <c r="R3051" s="213"/>
      <c r="S3051" s="213"/>
      <c r="T3051" s="214"/>
      <c r="AT3051" s="215" t="s">
        <v>159</v>
      </c>
      <c r="AU3051" s="215" t="s">
        <v>87</v>
      </c>
      <c r="AV3051" s="14" t="s">
        <v>87</v>
      </c>
      <c r="AW3051" s="14" t="s">
        <v>37</v>
      </c>
      <c r="AX3051" s="14" t="s">
        <v>77</v>
      </c>
      <c r="AY3051" s="215" t="s">
        <v>144</v>
      </c>
    </row>
    <row r="3052" spans="2:51" s="14" customFormat="1" ht="11.25">
      <c r="B3052" s="205"/>
      <c r="C3052" s="206"/>
      <c r="D3052" s="196" t="s">
        <v>159</v>
      </c>
      <c r="E3052" s="207" t="s">
        <v>19</v>
      </c>
      <c r="F3052" s="208" t="s">
        <v>1693</v>
      </c>
      <c r="G3052" s="206"/>
      <c r="H3052" s="209">
        <v>2.0499999999999998</v>
      </c>
      <c r="I3052" s="210"/>
      <c r="J3052" s="206"/>
      <c r="K3052" s="206"/>
      <c r="L3052" s="211"/>
      <c r="M3052" s="212"/>
      <c r="N3052" s="213"/>
      <c r="O3052" s="213"/>
      <c r="P3052" s="213"/>
      <c r="Q3052" s="213"/>
      <c r="R3052" s="213"/>
      <c r="S3052" s="213"/>
      <c r="T3052" s="214"/>
      <c r="AT3052" s="215" t="s">
        <v>159</v>
      </c>
      <c r="AU3052" s="215" t="s">
        <v>87</v>
      </c>
      <c r="AV3052" s="14" t="s">
        <v>87</v>
      </c>
      <c r="AW3052" s="14" t="s">
        <v>37</v>
      </c>
      <c r="AX3052" s="14" t="s">
        <v>77</v>
      </c>
      <c r="AY3052" s="215" t="s">
        <v>144</v>
      </c>
    </row>
    <row r="3053" spans="2:51" s="15" customFormat="1" ht="11.25">
      <c r="B3053" s="216"/>
      <c r="C3053" s="217"/>
      <c r="D3053" s="196" t="s">
        <v>159</v>
      </c>
      <c r="E3053" s="218" t="s">
        <v>19</v>
      </c>
      <c r="F3053" s="219" t="s">
        <v>165</v>
      </c>
      <c r="G3053" s="217"/>
      <c r="H3053" s="220">
        <v>39.35</v>
      </c>
      <c r="I3053" s="221"/>
      <c r="J3053" s="217"/>
      <c r="K3053" s="217"/>
      <c r="L3053" s="222"/>
      <c r="M3053" s="223"/>
      <c r="N3053" s="224"/>
      <c r="O3053" s="224"/>
      <c r="P3053" s="224"/>
      <c r="Q3053" s="224"/>
      <c r="R3053" s="224"/>
      <c r="S3053" s="224"/>
      <c r="T3053" s="225"/>
      <c r="AT3053" s="226" t="s">
        <v>159</v>
      </c>
      <c r="AU3053" s="226" t="s">
        <v>87</v>
      </c>
      <c r="AV3053" s="15" t="s">
        <v>155</v>
      </c>
      <c r="AW3053" s="15" t="s">
        <v>37</v>
      </c>
      <c r="AX3053" s="15" t="s">
        <v>77</v>
      </c>
      <c r="AY3053" s="226" t="s">
        <v>144</v>
      </c>
    </row>
    <row r="3054" spans="2:51" s="13" customFormat="1" ht="11.25">
      <c r="B3054" s="194"/>
      <c r="C3054" s="195"/>
      <c r="D3054" s="196" t="s">
        <v>159</v>
      </c>
      <c r="E3054" s="197" t="s">
        <v>19</v>
      </c>
      <c r="F3054" s="198" t="s">
        <v>252</v>
      </c>
      <c r="G3054" s="195"/>
      <c r="H3054" s="197" t="s">
        <v>19</v>
      </c>
      <c r="I3054" s="199"/>
      <c r="J3054" s="195"/>
      <c r="K3054" s="195"/>
      <c r="L3054" s="200"/>
      <c r="M3054" s="201"/>
      <c r="N3054" s="202"/>
      <c r="O3054" s="202"/>
      <c r="P3054" s="202"/>
      <c r="Q3054" s="202"/>
      <c r="R3054" s="202"/>
      <c r="S3054" s="202"/>
      <c r="T3054" s="203"/>
      <c r="AT3054" s="204" t="s">
        <v>159</v>
      </c>
      <c r="AU3054" s="204" t="s">
        <v>87</v>
      </c>
      <c r="AV3054" s="13" t="s">
        <v>85</v>
      </c>
      <c r="AW3054" s="13" t="s">
        <v>37</v>
      </c>
      <c r="AX3054" s="13" t="s">
        <v>77</v>
      </c>
      <c r="AY3054" s="204" t="s">
        <v>144</v>
      </c>
    </row>
    <row r="3055" spans="2:51" s="14" customFormat="1" ht="11.25">
      <c r="B3055" s="205"/>
      <c r="C3055" s="206"/>
      <c r="D3055" s="196" t="s">
        <v>159</v>
      </c>
      <c r="E3055" s="207" t="s">
        <v>19</v>
      </c>
      <c r="F3055" s="208" t="s">
        <v>1694</v>
      </c>
      <c r="G3055" s="206"/>
      <c r="H3055" s="209">
        <v>2.0499999999999998</v>
      </c>
      <c r="I3055" s="210"/>
      <c r="J3055" s="206"/>
      <c r="K3055" s="206"/>
      <c r="L3055" s="211"/>
      <c r="M3055" s="212"/>
      <c r="N3055" s="213"/>
      <c r="O3055" s="213"/>
      <c r="P3055" s="213"/>
      <c r="Q3055" s="213"/>
      <c r="R3055" s="213"/>
      <c r="S3055" s="213"/>
      <c r="T3055" s="214"/>
      <c r="AT3055" s="215" t="s">
        <v>159</v>
      </c>
      <c r="AU3055" s="215" t="s">
        <v>87</v>
      </c>
      <c r="AV3055" s="14" t="s">
        <v>87</v>
      </c>
      <c r="AW3055" s="14" t="s">
        <v>37</v>
      </c>
      <c r="AX3055" s="14" t="s">
        <v>77</v>
      </c>
      <c r="AY3055" s="215" t="s">
        <v>144</v>
      </c>
    </row>
    <row r="3056" spans="2:51" s="14" customFormat="1" ht="11.25">
      <c r="B3056" s="205"/>
      <c r="C3056" s="206"/>
      <c r="D3056" s="196" t="s">
        <v>159</v>
      </c>
      <c r="E3056" s="207" t="s">
        <v>19</v>
      </c>
      <c r="F3056" s="208" t="s">
        <v>1695</v>
      </c>
      <c r="G3056" s="206"/>
      <c r="H3056" s="209">
        <v>7.25</v>
      </c>
      <c r="I3056" s="210"/>
      <c r="J3056" s="206"/>
      <c r="K3056" s="206"/>
      <c r="L3056" s="211"/>
      <c r="M3056" s="212"/>
      <c r="N3056" s="213"/>
      <c r="O3056" s="213"/>
      <c r="P3056" s="213"/>
      <c r="Q3056" s="213"/>
      <c r="R3056" s="213"/>
      <c r="S3056" s="213"/>
      <c r="T3056" s="214"/>
      <c r="AT3056" s="215" t="s">
        <v>159</v>
      </c>
      <c r="AU3056" s="215" t="s">
        <v>87</v>
      </c>
      <c r="AV3056" s="14" t="s">
        <v>87</v>
      </c>
      <c r="AW3056" s="14" t="s">
        <v>37</v>
      </c>
      <c r="AX3056" s="14" t="s">
        <v>77</v>
      </c>
      <c r="AY3056" s="215" t="s">
        <v>144</v>
      </c>
    </row>
    <row r="3057" spans="1:65" s="14" customFormat="1" ht="11.25">
      <c r="B3057" s="205"/>
      <c r="C3057" s="206"/>
      <c r="D3057" s="196" t="s">
        <v>159</v>
      </c>
      <c r="E3057" s="207" t="s">
        <v>19</v>
      </c>
      <c r="F3057" s="208" t="s">
        <v>1696</v>
      </c>
      <c r="G3057" s="206"/>
      <c r="H3057" s="209">
        <v>7.25</v>
      </c>
      <c r="I3057" s="210"/>
      <c r="J3057" s="206"/>
      <c r="K3057" s="206"/>
      <c r="L3057" s="211"/>
      <c r="M3057" s="212"/>
      <c r="N3057" s="213"/>
      <c r="O3057" s="213"/>
      <c r="P3057" s="213"/>
      <c r="Q3057" s="213"/>
      <c r="R3057" s="213"/>
      <c r="S3057" s="213"/>
      <c r="T3057" s="214"/>
      <c r="AT3057" s="215" t="s">
        <v>159</v>
      </c>
      <c r="AU3057" s="215" t="s">
        <v>87</v>
      </c>
      <c r="AV3057" s="14" t="s">
        <v>87</v>
      </c>
      <c r="AW3057" s="14" t="s">
        <v>37</v>
      </c>
      <c r="AX3057" s="14" t="s">
        <v>77</v>
      </c>
      <c r="AY3057" s="215" t="s">
        <v>144</v>
      </c>
    </row>
    <row r="3058" spans="1:65" s="14" customFormat="1" ht="11.25">
      <c r="B3058" s="205"/>
      <c r="C3058" s="206"/>
      <c r="D3058" s="196" t="s">
        <v>159</v>
      </c>
      <c r="E3058" s="207" t="s">
        <v>19</v>
      </c>
      <c r="F3058" s="208" t="s">
        <v>1697</v>
      </c>
      <c r="G3058" s="206"/>
      <c r="H3058" s="209">
        <v>2.0499999999999998</v>
      </c>
      <c r="I3058" s="210"/>
      <c r="J3058" s="206"/>
      <c r="K3058" s="206"/>
      <c r="L3058" s="211"/>
      <c r="M3058" s="212"/>
      <c r="N3058" s="213"/>
      <c r="O3058" s="213"/>
      <c r="P3058" s="213"/>
      <c r="Q3058" s="213"/>
      <c r="R3058" s="213"/>
      <c r="S3058" s="213"/>
      <c r="T3058" s="214"/>
      <c r="AT3058" s="215" t="s">
        <v>159</v>
      </c>
      <c r="AU3058" s="215" t="s">
        <v>87</v>
      </c>
      <c r="AV3058" s="14" t="s">
        <v>87</v>
      </c>
      <c r="AW3058" s="14" t="s">
        <v>37</v>
      </c>
      <c r="AX3058" s="14" t="s">
        <v>77</v>
      </c>
      <c r="AY3058" s="215" t="s">
        <v>144</v>
      </c>
    </row>
    <row r="3059" spans="1:65" s="14" customFormat="1" ht="11.25">
      <c r="B3059" s="205"/>
      <c r="C3059" s="206"/>
      <c r="D3059" s="196" t="s">
        <v>159</v>
      </c>
      <c r="E3059" s="207" t="s">
        <v>19</v>
      </c>
      <c r="F3059" s="208" t="s">
        <v>1698</v>
      </c>
      <c r="G3059" s="206"/>
      <c r="H3059" s="209">
        <v>5.05</v>
      </c>
      <c r="I3059" s="210"/>
      <c r="J3059" s="206"/>
      <c r="K3059" s="206"/>
      <c r="L3059" s="211"/>
      <c r="M3059" s="212"/>
      <c r="N3059" s="213"/>
      <c r="O3059" s="213"/>
      <c r="P3059" s="213"/>
      <c r="Q3059" s="213"/>
      <c r="R3059" s="213"/>
      <c r="S3059" s="213"/>
      <c r="T3059" s="214"/>
      <c r="AT3059" s="215" t="s">
        <v>159</v>
      </c>
      <c r="AU3059" s="215" t="s">
        <v>87</v>
      </c>
      <c r="AV3059" s="14" t="s">
        <v>87</v>
      </c>
      <c r="AW3059" s="14" t="s">
        <v>37</v>
      </c>
      <c r="AX3059" s="14" t="s">
        <v>77</v>
      </c>
      <c r="AY3059" s="215" t="s">
        <v>144</v>
      </c>
    </row>
    <row r="3060" spans="1:65" s="14" customFormat="1" ht="11.25">
      <c r="B3060" s="205"/>
      <c r="C3060" s="206"/>
      <c r="D3060" s="196" t="s">
        <v>159</v>
      </c>
      <c r="E3060" s="207" t="s">
        <v>19</v>
      </c>
      <c r="F3060" s="208" t="s">
        <v>1699</v>
      </c>
      <c r="G3060" s="206"/>
      <c r="H3060" s="209">
        <v>2.0499999999999998</v>
      </c>
      <c r="I3060" s="210"/>
      <c r="J3060" s="206"/>
      <c r="K3060" s="206"/>
      <c r="L3060" s="211"/>
      <c r="M3060" s="212"/>
      <c r="N3060" s="213"/>
      <c r="O3060" s="213"/>
      <c r="P3060" s="213"/>
      <c r="Q3060" s="213"/>
      <c r="R3060" s="213"/>
      <c r="S3060" s="213"/>
      <c r="T3060" s="214"/>
      <c r="AT3060" s="215" t="s">
        <v>159</v>
      </c>
      <c r="AU3060" s="215" t="s">
        <v>87</v>
      </c>
      <c r="AV3060" s="14" t="s">
        <v>87</v>
      </c>
      <c r="AW3060" s="14" t="s">
        <v>37</v>
      </c>
      <c r="AX3060" s="14" t="s">
        <v>77</v>
      </c>
      <c r="AY3060" s="215" t="s">
        <v>144</v>
      </c>
    </row>
    <row r="3061" spans="1:65" s="14" customFormat="1" ht="11.25">
      <c r="B3061" s="205"/>
      <c r="C3061" s="206"/>
      <c r="D3061" s="196" t="s">
        <v>159</v>
      </c>
      <c r="E3061" s="207" t="s">
        <v>19</v>
      </c>
      <c r="F3061" s="208" t="s">
        <v>1700</v>
      </c>
      <c r="G3061" s="206"/>
      <c r="H3061" s="209">
        <v>2.0499999999999998</v>
      </c>
      <c r="I3061" s="210"/>
      <c r="J3061" s="206"/>
      <c r="K3061" s="206"/>
      <c r="L3061" s="211"/>
      <c r="M3061" s="212"/>
      <c r="N3061" s="213"/>
      <c r="O3061" s="213"/>
      <c r="P3061" s="213"/>
      <c r="Q3061" s="213"/>
      <c r="R3061" s="213"/>
      <c r="S3061" s="213"/>
      <c r="T3061" s="214"/>
      <c r="AT3061" s="215" t="s">
        <v>159</v>
      </c>
      <c r="AU3061" s="215" t="s">
        <v>87</v>
      </c>
      <c r="AV3061" s="14" t="s">
        <v>87</v>
      </c>
      <c r="AW3061" s="14" t="s">
        <v>37</v>
      </c>
      <c r="AX3061" s="14" t="s">
        <v>77</v>
      </c>
      <c r="AY3061" s="215" t="s">
        <v>144</v>
      </c>
    </row>
    <row r="3062" spans="1:65" s="14" customFormat="1" ht="11.25">
      <c r="B3062" s="205"/>
      <c r="C3062" s="206"/>
      <c r="D3062" s="196" t="s">
        <v>159</v>
      </c>
      <c r="E3062" s="207" t="s">
        <v>19</v>
      </c>
      <c r="F3062" s="208" t="s">
        <v>1701</v>
      </c>
      <c r="G3062" s="206"/>
      <c r="H3062" s="209">
        <v>2.0499999999999998</v>
      </c>
      <c r="I3062" s="210"/>
      <c r="J3062" s="206"/>
      <c r="K3062" s="206"/>
      <c r="L3062" s="211"/>
      <c r="M3062" s="212"/>
      <c r="N3062" s="213"/>
      <c r="O3062" s="213"/>
      <c r="P3062" s="213"/>
      <c r="Q3062" s="213"/>
      <c r="R3062" s="213"/>
      <c r="S3062" s="213"/>
      <c r="T3062" s="214"/>
      <c r="AT3062" s="215" t="s">
        <v>159</v>
      </c>
      <c r="AU3062" s="215" t="s">
        <v>87</v>
      </c>
      <c r="AV3062" s="14" t="s">
        <v>87</v>
      </c>
      <c r="AW3062" s="14" t="s">
        <v>37</v>
      </c>
      <c r="AX3062" s="14" t="s">
        <v>77</v>
      </c>
      <c r="AY3062" s="215" t="s">
        <v>144</v>
      </c>
    </row>
    <row r="3063" spans="1:65" s="14" customFormat="1" ht="11.25">
      <c r="B3063" s="205"/>
      <c r="C3063" s="206"/>
      <c r="D3063" s="196" t="s">
        <v>159</v>
      </c>
      <c r="E3063" s="207" t="s">
        <v>19</v>
      </c>
      <c r="F3063" s="208" t="s">
        <v>1702</v>
      </c>
      <c r="G3063" s="206"/>
      <c r="H3063" s="209">
        <v>2.0499999999999998</v>
      </c>
      <c r="I3063" s="210"/>
      <c r="J3063" s="206"/>
      <c r="K3063" s="206"/>
      <c r="L3063" s="211"/>
      <c r="M3063" s="212"/>
      <c r="N3063" s="213"/>
      <c r="O3063" s="213"/>
      <c r="P3063" s="213"/>
      <c r="Q3063" s="213"/>
      <c r="R3063" s="213"/>
      <c r="S3063" s="213"/>
      <c r="T3063" s="214"/>
      <c r="AT3063" s="215" t="s">
        <v>159</v>
      </c>
      <c r="AU3063" s="215" t="s">
        <v>87</v>
      </c>
      <c r="AV3063" s="14" t="s">
        <v>87</v>
      </c>
      <c r="AW3063" s="14" t="s">
        <v>37</v>
      </c>
      <c r="AX3063" s="14" t="s">
        <v>77</v>
      </c>
      <c r="AY3063" s="215" t="s">
        <v>144</v>
      </c>
    </row>
    <row r="3064" spans="1:65" s="14" customFormat="1" ht="11.25">
      <c r="B3064" s="205"/>
      <c r="C3064" s="206"/>
      <c r="D3064" s="196" t="s">
        <v>159</v>
      </c>
      <c r="E3064" s="207" t="s">
        <v>19</v>
      </c>
      <c r="F3064" s="208" t="s">
        <v>1703</v>
      </c>
      <c r="G3064" s="206"/>
      <c r="H3064" s="209">
        <v>5.45</v>
      </c>
      <c r="I3064" s="210"/>
      <c r="J3064" s="206"/>
      <c r="K3064" s="206"/>
      <c r="L3064" s="211"/>
      <c r="M3064" s="212"/>
      <c r="N3064" s="213"/>
      <c r="O3064" s="213"/>
      <c r="P3064" s="213"/>
      <c r="Q3064" s="213"/>
      <c r="R3064" s="213"/>
      <c r="S3064" s="213"/>
      <c r="T3064" s="214"/>
      <c r="AT3064" s="215" t="s">
        <v>159</v>
      </c>
      <c r="AU3064" s="215" t="s">
        <v>87</v>
      </c>
      <c r="AV3064" s="14" t="s">
        <v>87</v>
      </c>
      <c r="AW3064" s="14" t="s">
        <v>37</v>
      </c>
      <c r="AX3064" s="14" t="s">
        <v>77</v>
      </c>
      <c r="AY3064" s="215" t="s">
        <v>144</v>
      </c>
    </row>
    <row r="3065" spans="1:65" s="14" customFormat="1" ht="11.25">
      <c r="B3065" s="205"/>
      <c r="C3065" s="206"/>
      <c r="D3065" s="196" t="s">
        <v>159</v>
      </c>
      <c r="E3065" s="207" t="s">
        <v>19</v>
      </c>
      <c r="F3065" s="208" t="s">
        <v>1704</v>
      </c>
      <c r="G3065" s="206"/>
      <c r="H3065" s="209">
        <v>2.0499999999999998</v>
      </c>
      <c r="I3065" s="210"/>
      <c r="J3065" s="206"/>
      <c r="K3065" s="206"/>
      <c r="L3065" s="211"/>
      <c r="M3065" s="212"/>
      <c r="N3065" s="213"/>
      <c r="O3065" s="213"/>
      <c r="P3065" s="213"/>
      <c r="Q3065" s="213"/>
      <c r="R3065" s="213"/>
      <c r="S3065" s="213"/>
      <c r="T3065" s="214"/>
      <c r="AT3065" s="215" t="s">
        <v>159</v>
      </c>
      <c r="AU3065" s="215" t="s">
        <v>87</v>
      </c>
      <c r="AV3065" s="14" t="s">
        <v>87</v>
      </c>
      <c r="AW3065" s="14" t="s">
        <v>37</v>
      </c>
      <c r="AX3065" s="14" t="s">
        <v>77</v>
      </c>
      <c r="AY3065" s="215" t="s">
        <v>144</v>
      </c>
    </row>
    <row r="3066" spans="1:65" s="15" customFormat="1" ht="11.25">
      <c r="B3066" s="216"/>
      <c r="C3066" s="217"/>
      <c r="D3066" s="196" t="s">
        <v>159</v>
      </c>
      <c r="E3066" s="218" t="s">
        <v>19</v>
      </c>
      <c r="F3066" s="219" t="s">
        <v>165</v>
      </c>
      <c r="G3066" s="217"/>
      <c r="H3066" s="220">
        <v>39.35</v>
      </c>
      <c r="I3066" s="221"/>
      <c r="J3066" s="217"/>
      <c r="K3066" s="217"/>
      <c r="L3066" s="222"/>
      <c r="M3066" s="223"/>
      <c r="N3066" s="224"/>
      <c r="O3066" s="224"/>
      <c r="P3066" s="224"/>
      <c r="Q3066" s="224"/>
      <c r="R3066" s="224"/>
      <c r="S3066" s="224"/>
      <c r="T3066" s="225"/>
      <c r="AT3066" s="226" t="s">
        <v>159</v>
      </c>
      <c r="AU3066" s="226" t="s">
        <v>87</v>
      </c>
      <c r="AV3066" s="15" t="s">
        <v>155</v>
      </c>
      <c r="AW3066" s="15" t="s">
        <v>37</v>
      </c>
      <c r="AX3066" s="15" t="s">
        <v>77</v>
      </c>
      <c r="AY3066" s="226" t="s">
        <v>144</v>
      </c>
    </row>
    <row r="3067" spans="1:65" s="16" customFormat="1" ht="11.25">
      <c r="B3067" s="227"/>
      <c r="C3067" s="228"/>
      <c r="D3067" s="196" t="s">
        <v>159</v>
      </c>
      <c r="E3067" s="229" t="s">
        <v>19</v>
      </c>
      <c r="F3067" s="230" t="s">
        <v>275</v>
      </c>
      <c r="G3067" s="228"/>
      <c r="H3067" s="231">
        <v>199.80000000000013</v>
      </c>
      <c r="I3067" s="232"/>
      <c r="J3067" s="228"/>
      <c r="K3067" s="228"/>
      <c r="L3067" s="233"/>
      <c r="M3067" s="234"/>
      <c r="N3067" s="235"/>
      <c r="O3067" s="235"/>
      <c r="P3067" s="235"/>
      <c r="Q3067" s="235"/>
      <c r="R3067" s="235"/>
      <c r="S3067" s="235"/>
      <c r="T3067" s="236"/>
      <c r="AT3067" s="237" t="s">
        <v>159</v>
      </c>
      <c r="AU3067" s="237" t="s">
        <v>87</v>
      </c>
      <c r="AV3067" s="16" t="s">
        <v>154</v>
      </c>
      <c r="AW3067" s="16" t="s">
        <v>37</v>
      </c>
      <c r="AX3067" s="16" t="s">
        <v>85</v>
      </c>
      <c r="AY3067" s="237" t="s">
        <v>144</v>
      </c>
    </row>
    <row r="3068" spans="1:65" s="2" customFormat="1" ht="16.5" customHeight="1">
      <c r="A3068" s="37"/>
      <c r="B3068" s="38"/>
      <c r="C3068" s="238" t="s">
        <v>1705</v>
      </c>
      <c r="D3068" s="238" t="s">
        <v>830</v>
      </c>
      <c r="E3068" s="239" t="s">
        <v>1706</v>
      </c>
      <c r="F3068" s="240" t="s">
        <v>1707</v>
      </c>
      <c r="G3068" s="241" t="s">
        <v>956</v>
      </c>
      <c r="H3068" s="242">
        <v>229.77</v>
      </c>
      <c r="I3068" s="243"/>
      <c r="J3068" s="244">
        <f>ROUND(I3068*H3068,2)</f>
        <v>0</v>
      </c>
      <c r="K3068" s="240" t="s">
        <v>153</v>
      </c>
      <c r="L3068" s="245"/>
      <c r="M3068" s="246" t="s">
        <v>19</v>
      </c>
      <c r="N3068" s="247" t="s">
        <v>48</v>
      </c>
      <c r="O3068" s="67"/>
      <c r="P3068" s="185">
        <f>O3068*H3068</f>
        <v>0</v>
      </c>
      <c r="Q3068" s="185">
        <v>3.2000000000000003E-4</v>
      </c>
      <c r="R3068" s="185">
        <f>Q3068*H3068</f>
        <v>7.3526400000000006E-2</v>
      </c>
      <c r="S3068" s="185">
        <v>0</v>
      </c>
      <c r="T3068" s="186">
        <f>S3068*H3068</f>
        <v>0</v>
      </c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R3068" s="187" t="s">
        <v>833</v>
      </c>
      <c r="AT3068" s="187" t="s">
        <v>830</v>
      </c>
      <c r="AU3068" s="187" t="s">
        <v>87</v>
      </c>
      <c r="AY3068" s="20" t="s">
        <v>144</v>
      </c>
      <c r="BE3068" s="188">
        <f>IF(N3068="základní",J3068,0)</f>
        <v>0</v>
      </c>
      <c r="BF3068" s="188">
        <f>IF(N3068="snížená",J3068,0)</f>
        <v>0</v>
      </c>
      <c r="BG3068" s="188">
        <f>IF(N3068="zákl. přenesená",J3068,0)</f>
        <v>0</v>
      </c>
      <c r="BH3068" s="188">
        <f>IF(N3068="sníž. přenesená",J3068,0)</f>
        <v>0</v>
      </c>
      <c r="BI3068" s="188">
        <f>IF(N3068="nulová",J3068,0)</f>
        <v>0</v>
      </c>
      <c r="BJ3068" s="20" t="s">
        <v>85</v>
      </c>
      <c r="BK3068" s="188">
        <f>ROUND(I3068*H3068,2)</f>
        <v>0</v>
      </c>
      <c r="BL3068" s="20" t="s">
        <v>556</v>
      </c>
      <c r="BM3068" s="187" t="s">
        <v>1708</v>
      </c>
    </row>
    <row r="3069" spans="1:65" s="14" customFormat="1" ht="11.25">
      <c r="B3069" s="205"/>
      <c r="C3069" s="206"/>
      <c r="D3069" s="196" t="s">
        <v>159</v>
      </c>
      <c r="E3069" s="207" t="s">
        <v>19</v>
      </c>
      <c r="F3069" s="208" t="s">
        <v>1709</v>
      </c>
      <c r="G3069" s="206"/>
      <c r="H3069" s="209">
        <v>229.77</v>
      </c>
      <c r="I3069" s="210"/>
      <c r="J3069" s="206"/>
      <c r="K3069" s="206"/>
      <c r="L3069" s="211"/>
      <c r="M3069" s="212"/>
      <c r="N3069" s="213"/>
      <c r="O3069" s="213"/>
      <c r="P3069" s="213"/>
      <c r="Q3069" s="213"/>
      <c r="R3069" s="213"/>
      <c r="S3069" s="213"/>
      <c r="T3069" s="214"/>
      <c r="AT3069" s="215" t="s">
        <v>159</v>
      </c>
      <c r="AU3069" s="215" t="s">
        <v>87</v>
      </c>
      <c r="AV3069" s="14" t="s">
        <v>87</v>
      </c>
      <c r="AW3069" s="14" t="s">
        <v>37</v>
      </c>
      <c r="AX3069" s="14" t="s">
        <v>77</v>
      </c>
      <c r="AY3069" s="215" t="s">
        <v>144</v>
      </c>
    </row>
    <row r="3070" spans="1:65" s="16" customFormat="1" ht="11.25">
      <c r="B3070" s="227"/>
      <c r="C3070" s="228"/>
      <c r="D3070" s="196" t="s">
        <v>159</v>
      </c>
      <c r="E3070" s="229" t="s">
        <v>19</v>
      </c>
      <c r="F3070" s="230" t="s">
        <v>275</v>
      </c>
      <c r="G3070" s="228"/>
      <c r="H3070" s="231">
        <v>229.77</v>
      </c>
      <c r="I3070" s="232"/>
      <c r="J3070" s="228"/>
      <c r="K3070" s="228"/>
      <c r="L3070" s="233"/>
      <c r="M3070" s="234"/>
      <c r="N3070" s="235"/>
      <c r="O3070" s="235"/>
      <c r="P3070" s="235"/>
      <c r="Q3070" s="235"/>
      <c r="R3070" s="235"/>
      <c r="S3070" s="235"/>
      <c r="T3070" s="236"/>
      <c r="AT3070" s="237" t="s">
        <v>159</v>
      </c>
      <c r="AU3070" s="237" t="s">
        <v>87</v>
      </c>
      <c r="AV3070" s="16" t="s">
        <v>154</v>
      </c>
      <c r="AW3070" s="16" t="s">
        <v>37</v>
      </c>
      <c r="AX3070" s="16" t="s">
        <v>85</v>
      </c>
      <c r="AY3070" s="237" t="s">
        <v>144</v>
      </c>
    </row>
    <row r="3071" spans="1:65" s="2" customFormat="1" ht="24.2" customHeight="1">
      <c r="A3071" s="37"/>
      <c r="B3071" s="38"/>
      <c r="C3071" s="176" t="s">
        <v>1710</v>
      </c>
      <c r="D3071" s="176" t="s">
        <v>149</v>
      </c>
      <c r="E3071" s="177" t="s">
        <v>1711</v>
      </c>
      <c r="F3071" s="178" t="s">
        <v>1712</v>
      </c>
      <c r="G3071" s="179" t="s">
        <v>956</v>
      </c>
      <c r="H3071" s="180">
        <v>689.7</v>
      </c>
      <c r="I3071" s="181"/>
      <c r="J3071" s="182">
        <f>ROUND(I3071*H3071,2)</f>
        <v>0</v>
      </c>
      <c r="K3071" s="178" t="s">
        <v>153</v>
      </c>
      <c r="L3071" s="42"/>
      <c r="M3071" s="183" t="s">
        <v>19</v>
      </c>
      <c r="N3071" s="184" t="s">
        <v>48</v>
      </c>
      <c r="O3071" s="67"/>
      <c r="P3071" s="185">
        <f>O3071*H3071</f>
        <v>0</v>
      </c>
      <c r="Q3071" s="185">
        <v>9.0000000000000006E-5</v>
      </c>
      <c r="R3071" s="185">
        <f>Q3071*H3071</f>
        <v>6.207300000000001E-2</v>
      </c>
      <c r="S3071" s="185">
        <v>0</v>
      </c>
      <c r="T3071" s="186">
        <f>S3071*H3071</f>
        <v>0</v>
      </c>
      <c r="U3071" s="37"/>
      <c r="V3071" s="37"/>
      <c r="W3071" s="37"/>
      <c r="X3071" s="37"/>
      <c r="Y3071" s="37"/>
      <c r="Z3071" s="37"/>
      <c r="AA3071" s="37"/>
      <c r="AB3071" s="37"/>
      <c r="AC3071" s="37"/>
      <c r="AD3071" s="37"/>
      <c r="AE3071" s="37"/>
      <c r="AR3071" s="187" t="s">
        <v>556</v>
      </c>
      <c r="AT3071" s="187" t="s">
        <v>149</v>
      </c>
      <c r="AU3071" s="187" t="s">
        <v>87</v>
      </c>
      <c r="AY3071" s="20" t="s">
        <v>144</v>
      </c>
      <c r="BE3071" s="188">
        <f>IF(N3071="základní",J3071,0)</f>
        <v>0</v>
      </c>
      <c r="BF3071" s="188">
        <f>IF(N3071="snížená",J3071,0)</f>
        <v>0</v>
      </c>
      <c r="BG3071" s="188">
        <f>IF(N3071="zákl. přenesená",J3071,0)</f>
        <v>0</v>
      </c>
      <c r="BH3071" s="188">
        <f>IF(N3071="sníž. přenesená",J3071,0)</f>
        <v>0</v>
      </c>
      <c r="BI3071" s="188">
        <f>IF(N3071="nulová",J3071,0)</f>
        <v>0</v>
      </c>
      <c r="BJ3071" s="20" t="s">
        <v>85</v>
      </c>
      <c r="BK3071" s="188">
        <f>ROUND(I3071*H3071,2)</f>
        <v>0</v>
      </c>
      <c r="BL3071" s="20" t="s">
        <v>556</v>
      </c>
      <c r="BM3071" s="187" t="s">
        <v>1713</v>
      </c>
    </row>
    <row r="3072" spans="1:65" s="2" customFormat="1" ht="11.25">
      <c r="A3072" s="37"/>
      <c r="B3072" s="38"/>
      <c r="C3072" s="39"/>
      <c r="D3072" s="189" t="s">
        <v>157</v>
      </c>
      <c r="E3072" s="39"/>
      <c r="F3072" s="190" t="s">
        <v>1714</v>
      </c>
      <c r="G3072" s="39"/>
      <c r="H3072" s="39"/>
      <c r="I3072" s="191"/>
      <c r="J3072" s="39"/>
      <c r="K3072" s="39"/>
      <c r="L3072" s="42"/>
      <c r="M3072" s="192"/>
      <c r="N3072" s="193"/>
      <c r="O3072" s="67"/>
      <c r="P3072" s="67"/>
      <c r="Q3072" s="67"/>
      <c r="R3072" s="67"/>
      <c r="S3072" s="67"/>
      <c r="T3072" s="68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T3072" s="20" t="s">
        <v>157</v>
      </c>
      <c r="AU3072" s="20" t="s">
        <v>87</v>
      </c>
    </row>
    <row r="3073" spans="2:51" s="13" customFormat="1" ht="11.25">
      <c r="B3073" s="194"/>
      <c r="C3073" s="195"/>
      <c r="D3073" s="196" t="s">
        <v>159</v>
      </c>
      <c r="E3073" s="197" t="s">
        <v>19</v>
      </c>
      <c r="F3073" s="198" t="s">
        <v>160</v>
      </c>
      <c r="G3073" s="195"/>
      <c r="H3073" s="197" t="s">
        <v>19</v>
      </c>
      <c r="I3073" s="199"/>
      <c r="J3073" s="195"/>
      <c r="K3073" s="195"/>
      <c r="L3073" s="200"/>
      <c r="M3073" s="201"/>
      <c r="N3073" s="202"/>
      <c r="O3073" s="202"/>
      <c r="P3073" s="202"/>
      <c r="Q3073" s="202"/>
      <c r="R3073" s="202"/>
      <c r="S3073" s="202"/>
      <c r="T3073" s="203"/>
      <c r="AT3073" s="204" t="s">
        <v>159</v>
      </c>
      <c r="AU3073" s="204" t="s">
        <v>87</v>
      </c>
      <c r="AV3073" s="13" t="s">
        <v>85</v>
      </c>
      <c r="AW3073" s="13" t="s">
        <v>37</v>
      </c>
      <c r="AX3073" s="13" t="s">
        <v>77</v>
      </c>
      <c r="AY3073" s="204" t="s">
        <v>144</v>
      </c>
    </row>
    <row r="3074" spans="2:51" s="14" customFormat="1" ht="11.25">
      <c r="B3074" s="205"/>
      <c r="C3074" s="206"/>
      <c r="D3074" s="196" t="s">
        <v>159</v>
      </c>
      <c r="E3074" s="207" t="s">
        <v>19</v>
      </c>
      <c r="F3074" s="208" t="s">
        <v>1715</v>
      </c>
      <c r="G3074" s="206"/>
      <c r="H3074" s="209">
        <v>14.05</v>
      </c>
      <c r="I3074" s="210"/>
      <c r="J3074" s="206"/>
      <c r="K3074" s="206"/>
      <c r="L3074" s="211"/>
      <c r="M3074" s="212"/>
      <c r="N3074" s="213"/>
      <c r="O3074" s="213"/>
      <c r="P3074" s="213"/>
      <c r="Q3074" s="213"/>
      <c r="R3074" s="213"/>
      <c r="S3074" s="213"/>
      <c r="T3074" s="214"/>
      <c r="AT3074" s="215" t="s">
        <v>159</v>
      </c>
      <c r="AU3074" s="215" t="s">
        <v>87</v>
      </c>
      <c r="AV3074" s="14" t="s">
        <v>87</v>
      </c>
      <c r="AW3074" s="14" t="s">
        <v>37</v>
      </c>
      <c r="AX3074" s="14" t="s">
        <v>77</v>
      </c>
      <c r="AY3074" s="215" t="s">
        <v>144</v>
      </c>
    </row>
    <row r="3075" spans="2:51" s="14" customFormat="1" ht="11.25">
      <c r="B3075" s="205"/>
      <c r="C3075" s="206"/>
      <c r="D3075" s="196" t="s">
        <v>159</v>
      </c>
      <c r="E3075" s="207" t="s">
        <v>19</v>
      </c>
      <c r="F3075" s="208" t="s">
        <v>1716</v>
      </c>
      <c r="G3075" s="206"/>
      <c r="H3075" s="209">
        <v>14.35</v>
      </c>
      <c r="I3075" s="210"/>
      <c r="J3075" s="206"/>
      <c r="K3075" s="206"/>
      <c r="L3075" s="211"/>
      <c r="M3075" s="212"/>
      <c r="N3075" s="213"/>
      <c r="O3075" s="213"/>
      <c r="P3075" s="213"/>
      <c r="Q3075" s="213"/>
      <c r="R3075" s="213"/>
      <c r="S3075" s="213"/>
      <c r="T3075" s="214"/>
      <c r="AT3075" s="215" t="s">
        <v>159</v>
      </c>
      <c r="AU3075" s="215" t="s">
        <v>87</v>
      </c>
      <c r="AV3075" s="14" t="s">
        <v>87</v>
      </c>
      <c r="AW3075" s="14" t="s">
        <v>37</v>
      </c>
      <c r="AX3075" s="14" t="s">
        <v>77</v>
      </c>
      <c r="AY3075" s="215" t="s">
        <v>144</v>
      </c>
    </row>
    <row r="3076" spans="2:51" s="15" customFormat="1" ht="11.25">
      <c r="B3076" s="216"/>
      <c r="C3076" s="217"/>
      <c r="D3076" s="196" t="s">
        <v>159</v>
      </c>
      <c r="E3076" s="218" t="s">
        <v>19</v>
      </c>
      <c r="F3076" s="219" t="s">
        <v>165</v>
      </c>
      <c r="G3076" s="217"/>
      <c r="H3076" s="220">
        <v>28.4</v>
      </c>
      <c r="I3076" s="221"/>
      <c r="J3076" s="217"/>
      <c r="K3076" s="217"/>
      <c r="L3076" s="222"/>
      <c r="M3076" s="223"/>
      <c r="N3076" s="224"/>
      <c r="O3076" s="224"/>
      <c r="P3076" s="224"/>
      <c r="Q3076" s="224"/>
      <c r="R3076" s="224"/>
      <c r="S3076" s="224"/>
      <c r="T3076" s="225"/>
      <c r="AT3076" s="226" t="s">
        <v>159</v>
      </c>
      <c r="AU3076" s="226" t="s">
        <v>87</v>
      </c>
      <c r="AV3076" s="15" t="s">
        <v>155</v>
      </c>
      <c r="AW3076" s="15" t="s">
        <v>37</v>
      </c>
      <c r="AX3076" s="15" t="s">
        <v>77</v>
      </c>
      <c r="AY3076" s="226" t="s">
        <v>144</v>
      </c>
    </row>
    <row r="3077" spans="2:51" s="13" customFormat="1" ht="11.25">
      <c r="B3077" s="194"/>
      <c r="C3077" s="195"/>
      <c r="D3077" s="196" t="s">
        <v>159</v>
      </c>
      <c r="E3077" s="197" t="s">
        <v>19</v>
      </c>
      <c r="F3077" s="198" t="s">
        <v>166</v>
      </c>
      <c r="G3077" s="195"/>
      <c r="H3077" s="197" t="s">
        <v>19</v>
      </c>
      <c r="I3077" s="199"/>
      <c r="J3077" s="195"/>
      <c r="K3077" s="195"/>
      <c r="L3077" s="200"/>
      <c r="M3077" s="201"/>
      <c r="N3077" s="202"/>
      <c r="O3077" s="202"/>
      <c r="P3077" s="202"/>
      <c r="Q3077" s="202"/>
      <c r="R3077" s="202"/>
      <c r="S3077" s="202"/>
      <c r="T3077" s="203"/>
      <c r="AT3077" s="204" t="s">
        <v>159</v>
      </c>
      <c r="AU3077" s="204" t="s">
        <v>87</v>
      </c>
      <c r="AV3077" s="13" t="s">
        <v>85</v>
      </c>
      <c r="AW3077" s="13" t="s">
        <v>37</v>
      </c>
      <c r="AX3077" s="13" t="s">
        <v>77</v>
      </c>
      <c r="AY3077" s="204" t="s">
        <v>144</v>
      </c>
    </row>
    <row r="3078" spans="2:51" s="14" customFormat="1" ht="11.25">
      <c r="B3078" s="205"/>
      <c r="C3078" s="206"/>
      <c r="D3078" s="196" t="s">
        <v>159</v>
      </c>
      <c r="E3078" s="207" t="s">
        <v>19</v>
      </c>
      <c r="F3078" s="208" t="s">
        <v>1717</v>
      </c>
      <c r="G3078" s="206"/>
      <c r="H3078" s="209">
        <v>15.85</v>
      </c>
      <c r="I3078" s="210"/>
      <c r="J3078" s="206"/>
      <c r="K3078" s="206"/>
      <c r="L3078" s="211"/>
      <c r="M3078" s="212"/>
      <c r="N3078" s="213"/>
      <c r="O3078" s="213"/>
      <c r="P3078" s="213"/>
      <c r="Q3078" s="213"/>
      <c r="R3078" s="213"/>
      <c r="S3078" s="213"/>
      <c r="T3078" s="214"/>
      <c r="AT3078" s="215" t="s">
        <v>159</v>
      </c>
      <c r="AU3078" s="215" t="s">
        <v>87</v>
      </c>
      <c r="AV3078" s="14" t="s">
        <v>87</v>
      </c>
      <c r="AW3078" s="14" t="s">
        <v>37</v>
      </c>
      <c r="AX3078" s="14" t="s">
        <v>77</v>
      </c>
      <c r="AY3078" s="215" t="s">
        <v>144</v>
      </c>
    </row>
    <row r="3079" spans="2:51" s="14" customFormat="1" ht="11.25">
      <c r="B3079" s="205"/>
      <c r="C3079" s="206"/>
      <c r="D3079" s="196" t="s">
        <v>159</v>
      </c>
      <c r="E3079" s="207" t="s">
        <v>19</v>
      </c>
      <c r="F3079" s="208" t="s">
        <v>1718</v>
      </c>
      <c r="G3079" s="206"/>
      <c r="H3079" s="209">
        <v>13.75</v>
      </c>
      <c r="I3079" s="210"/>
      <c r="J3079" s="206"/>
      <c r="K3079" s="206"/>
      <c r="L3079" s="211"/>
      <c r="M3079" s="212"/>
      <c r="N3079" s="213"/>
      <c r="O3079" s="213"/>
      <c r="P3079" s="213"/>
      <c r="Q3079" s="213"/>
      <c r="R3079" s="213"/>
      <c r="S3079" s="213"/>
      <c r="T3079" s="214"/>
      <c r="AT3079" s="215" t="s">
        <v>159</v>
      </c>
      <c r="AU3079" s="215" t="s">
        <v>87</v>
      </c>
      <c r="AV3079" s="14" t="s">
        <v>87</v>
      </c>
      <c r="AW3079" s="14" t="s">
        <v>37</v>
      </c>
      <c r="AX3079" s="14" t="s">
        <v>77</v>
      </c>
      <c r="AY3079" s="215" t="s">
        <v>144</v>
      </c>
    </row>
    <row r="3080" spans="2:51" s="14" customFormat="1" ht="11.25">
      <c r="B3080" s="205"/>
      <c r="C3080" s="206"/>
      <c r="D3080" s="196" t="s">
        <v>159</v>
      </c>
      <c r="E3080" s="207" t="s">
        <v>19</v>
      </c>
      <c r="F3080" s="208" t="s">
        <v>1719</v>
      </c>
      <c r="G3080" s="206"/>
      <c r="H3080" s="209">
        <v>11.65</v>
      </c>
      <c r="I3080" s="210"/>
      <c r="J3080" s="206"/>
      <c r="K3080" s="206"/>
      <c r="L3080" s="211"/>
      <c r="M3080" s="212"/>
      <c r="N3080" s="213"/>
      <c r="O3080" s="213"/>
      <c r="P3080" s="213"/>
      <c r="Q3080" s="213"/>
      <c r="R3080" s="213"/>
      <c r="S3080" s="213"/>
      <c r="T3080" s="214"/>
      <c r="AT3080" s="215" t="s">
        <v>159</v>
      </c>
      <c r="AU3080" s="215" t="s">
        <v>87</v>
      </c>
      <c r="AV3080" s="14" t="s">
        <v>87</v>
      </c>
      <c r="AW3080" s="14" t="s">
        <v>37</v>
      </c>
      <c r="AX3080" s="14" t="s">
        <v>77</v>
      </c>
      <c r="AY3080" s="215" t="s">
        <v>144</v>
      </c>
    </row>
    <row r="3081" spans="2:51" s="14" customFormat="1" ht="11.25">
      <c r="B3081" s="205"/>
      <c r="C3081" s="206"/>
      <c r="D3081" s="196" t="s">
        <v>159</v>
      </c>
      <c r="E3081" s="207" t="s">
        <v>19</v>
      </c>
      <c r="F3081" s="208" t="s">
        <v>1720</v>
      </c>
      <c r="G3081" s="206"/>
      <c r="H3081" s="209">
        <v>14.05</v>
      </c>
      <c r="I3081" s="210"/>
      <c r="J3081" s="206"/>
      <c r="K3081" s="206"/>
      <c r="L3081" s="211"/>
      <c r="M3081" s="212"/>
      <c r="N3081" s="213"/>
      <c r="O3081" s="213"/>
      <c r="P3081" s="213"/>
      <c r="Q3081" s="213"/>
      <c r="R3081" s="213"/>
      <c r="S3081" s="213"/>
      <c r="T3081" s="214"/>
      <c r="AT3081" s="215" t="s">
        <v>159</v>
      </c>
      <c r="AU3081" s="215" t="s">
        <v>87</v>
      </c>
      <c r="AV3081" s="14" t="s">
        <v>87</v>
      </c>
      <c r="AW3081" s="14" t="s">
        <v>37</v>
      </c>
      <c r="AX3081" s="14" t="s">
        <v>77</v>
      </c>
      <c r="AY3081" s="215" t="s">
        <v>144</v>
      </c>
    </row>
    <row r="3082" spans="2:51" s="14" customFormat="1" ht="11.25">
      <c r="B3082" s="205"/>
      <c r="C3082" s="206"/>
      <c r="D3082" s="196" t="s">
        <v>159</v>
      </c>
      <c r="E3082" s="207" t="s">
        <v>19</v>
      </c>
      <c r="F3082" s="208" t="s">
        <v>1721</v>
      </c>
      <c r="G3082" s="206"/>
      <c r="H3082" s="209">
        <v>11.65</v>
      </c>
      <c r="I3082" s="210"/>
      <c r="J3082" s="206"/>
      <c r="K3082" s="206"/>
      <c r="L3082" s="211"/>
      <c r="M3082" s="212"/>
      <c r="N3082" s="213"/>
      <c r="O3082" s="213"/>
      <c r="P3082" s="213"/>
      <c r="Q3082" s="213"/>
      <c r="R3082" s="213"/>
      <c r="S3082" s="213"/>
      <c r="T3082" s="214"/>
      <c r="AT3082" s="215" t="s">
        <v>159</v>
      </c>
      <c r="AU3082" s="215" t="s">
        <v>87</v>
      </c>
      <c r="AV3082" s="14" t="s">
        <v>87</v>
      </c>
      <c r="AW3082" s="14" t="s">
        <v>37</v>
      </c>
      <c r="AX3082" s="14" t="s">
        <v>77</v>
      </c>
      <c r="AY3082" s="215" t="s">
        <v>144</v>
      </c>
    </row>
    <row r="3083" spans="2:51" s="14" customFormat="1" ht="11.25">
      <c r="B3083" s="205"/>
      <c r="C3083" s="206"/>
      <c r="D3083" s="196" t="s">
        <v>159</v>
      </c>
      <c r="E3083" s="207" t="s">
        <v>19</v>
      </c>
      <c r="F3083" s="208" t="s">
        <v>1722</v>
      </c>
      <c r="G3083" s="206"/>
      <c r="H3083" s="209">
        <v>11.65</v>
      </c>
      <c r="I3083" s="210"/>
      <c r="J3083" s="206"/>
      <c r="K3083" s="206"/>
      <c r="L3083" s="211"/>
      <c r="M3083" s="212"/>
      <c r="N3083" s="213"/>
      <c r="O3083" s="213"/>
      <c r="P3083" s="213"/>
      <c r="Q3083" s="213"/>
      <c r="R3083" s="213"/>
      <c r="S3083" s="213"/>
      <c r="T3083" s="214"/>
      <c r="AT3083" s="215" t="s">
        <v>159</v>
      </c>
      <c r="AU3083" s="215" t="s">
        <v>87</v>
      </c>
      <c r="AV3083" s="14" t="s">
        <v>87</v>
      </c>
      <c r="AW3083" s="14" t="s">
        <v>37</v>
      </c>
      <c r="AX3083" s="14" t="s">
        <v>77</v>
      </c>
      <c r="AY3083" s="215" t="s">
        <v>144</v>
      </c>
    </row>
    <row r="3084" spans="2:51" s="14" customFormat="1" ht="11.25">
      <c r="B3084" s="205"/>
      <c r="C3084" s="206"/>
      <c r="D3084" s="196" t="s">
        <v>159</v>
      </c>
      <c r="E3084" s="207" t="s">
        <v>19</v>
      </c>
      <c r="F3084" s="208" t="s">
        <v>1723</v>
      </c>
      <c r="G3084" s="206"/>
      <c r="H3084" s="209">
        <v>11.65</v>
      </c>
      <c r="I3084" s="210"/>
      <c r="J3084" s="206"/>
      <c r="K3084" s="206"/>
      <c r="L3084" s="211"/>
      <c r="M3084" s="212"/>
      <c r="N3084" s="213"/>
      <c r="O3084" s="213"/>
      <c r="P3084" s="213"/>
      <c r="Q3084" s="213"/>
      <c r="R3084" s="213"/>
      <c r="S3084" s="213"/>
      <c r="T3084" s="214"/>
      <c r="AT3084" s="215" t="s">
        <v>159</v>
      </c>
      <c r="AU3084" s="215" t="s">
        <v>87</v>
      </c>
      <c r="AV3084" s="14" t="s">
        <v>87</v>
      </c>
      <c r="AW3084" s="14" t="s">
        <v>37</v>
      </c>
      <c r="AX3084" s="14" t="s">
        <v>77</v>
      </c>
      <c r="AY3084" s="215" t="s">
        <v>144</v>
      </c>
    </row>
    <row r="3085" spans="2:51" s="14" customFormat="1" ht="11.25">
      <c r="B3085" s="205"/>
      <c r="C3085" s="206"/>
      <c r="D3085" s="196" t="s">
        <v>159</v>
      </c>
      <c r="E3085" s="207" t="s">
        <v>19</v>
      </c>
      <c r="F3085" s="208" t="s">
        <v>1724</v>
      </c>
      <c r="G3085" s="206"/>
      <c r="H3085" s="209">
        <v>11.65</v>
      </c>
      <c r="I3085" s="210"/>
      <c r="J3085" s="206"/>
      <c r="K3085" s="206"/>
      <c r="L3085" s="211"/>
      <c r="M3085" s="212"/>
      <c r="N3085" s="213"/>
      <c r="O3085" s="213"/>
      <c r="P3085" s="213"/>
      <c r="Q3085" s="213"/>
      <c r="R3085" s="213"/>
      <c r="S3085" s="213"/>
      <c r="T3085" s="214"/>
      <c r="AT3085" s="215" t="s">
        <v>159</v>
      </c>
      <c r="AU3085" s="215" t="s">
        <v>87</v>
      </c>
      <c r="AV3085" s="14" t="s">
        <v>87</v>
      </c>
      <c r="AW3085" s="14" t="s">
        <v>37</v>
      </c>
      <c r="AX3085" s="14" t="s">
        <v>77</v>
      </c>
      <c r="AY3085" s="215" t="s">
        <v>144</v>
      </c>
    </row>
    <row r="3086" spans="2:51" s="14" customFormat="1" ht="11.25">
      <c r="B3086" s="205"/>
      <c r="C3086" s="206"/>
      <c r="D3086" s="196" t="s">
        <v>159</v>
      </c>
      <c r="E3086" s="207" t="s">
        <v>19</v>
      </c>
      <c r="F3086" s="208" t="s">
        <v>1725</v>
      </c>
      <c r="G3086" s="206"/>
      <c r="H3086" s="209">
        <v>14.05</v>
      </c>
      <c r="I3086" s="210"/>
      <c r="J3086" s="206"/>
      <c r="K3086" s="206"/>
      <c r="L3086" s="211"/>
      <c r="M3086" s="212"/>
      <c r="N3086" s="213"/>
      <c r="O3086" s="213"/>
      <c r="P3086" s="213"/>
      <c r="Q3086" s="213"/>
      <c r="R3086" s="213"/>
      <c r="S3086" s="213"/>
      <c r="T3086" s="214"/>
      <c r="AT3086" s="215" t="s">
        <v>159</v>
      </c>
      <c r="AU3086" s="215" t="s">
        <v>87</v>
      </c>
      <c r="AV3086" s="14" t="s">
        <v>87</v>
      </c>
      <c r="AW3086" s="14" t="s">
        <v>37</v>
      </c>
      <c r="AX3086" s="14" t="s">
        <v>77</v>
      </c>
      <c r="AY3086" s="215" t="s">
        <v>144</v>
      </c>
    </row>
    <row r="3087" spans="2:51" s="14" customFormat="1" ht="11.25">
      <c r="B3087" s="205"/>
      <c r="C3087" s="206"/>
      <c r="D3087" s="196" t="s">
        <v>159</v>
      </c>
      <c r="E3087" s="207" t="s">
        <v>19</v>
      </c>
      <c r="F3087" s="208" t="s">
        <v>1726</v>
      </c>
      <c r="G3087" s="206"/>
      <c r="H3087" s="209">
        <v>11.65</v>
      </c>
      <c r="I3087" s="210"/>
      <c r="J3087" s="206"/>
      <c r="K3087" s="206"/>
      <c r="L3087" s="211"/>
      <c r="M3087" s="212"/>
      <c r="N3087" s="213"/>
      <c r="O3087" s="213"/>
      <c r="P3087" s="213"/>
      <c r="Q3087" s="213"/>
      <c r="R3087" s="213"/>
      <c r="S3087" s="213"/>
      <c r="T3087" s="214"/>
      <c r="AT3087" s="215" t="s">
        <v>159</v>
      </c>
      <c r="AU3087" s="215" t="s">
        <v>87</v>
      </c>
      <c r="AV3087" s="14" t="s">
        <v>87</v>
      </c>
      <c r="AW3087" s="14" t="s">
        <v>37</v>
      </c>
      <c r="AX3087" s="14" t="s">
        <v>77</v>
      </c>
      <c r="AY3087" s="215" t="s">
        <v>144</v>
      </c>
    </row>
    <row r="3088" spans="2:51" s="15" customFormat="1" ht="11.25">
      <c r="B3088" s="216"/>
      <c r="C3088" s="217"/>
      <c r="D3088" s="196" t="s">
        <v>159</v>
      </c>
      <c r="E3088" s="218" t="s">
        <v>19</v>
      </c>
      <c r="F3088" s="219" t="s">
        <v>165</v>
      </c>
      <c r="G3088" s="217"/>
      <c r="H3088" s="220">
        <v>127.60000000000002</v>
      </c>
      <c r="I3088" s="221"/>
      <c r="J3088" s="217"/>
      <c r="K3088" s="217"/>
      <c r="L3088" s="222"/>
      <c r="M3088" s="223"/>
      <c r="N3088" s="224"/>
      <c r="O3088" s="224"/>
      <c r="P3088" s="224"/>
      <c r="Q3088" s="224"/>
      <c r="R3088" s="224"/>
      <c r="S3088" s="224"/>
      <c r="T3088" s="225"/>
      <c r="AT3088" s="226" t="s">
        <v>159</v>
      </c>
      <c r="AU3088" s="226" t="s">
        <v>87</v>
      </c>
      <c r="AV3088" s="15" t="s">
        <v>155</v>
      </c>
      <c r="AW3088" s="15" t="s">
        <v>37</v>
      </c>
      <c r="AX3088" s="15" t="s">
        <v>77</v>
      </c>
      <c r="AY3088" s="226" t="s">
        <v>144</v>
      </c>
    </row>
    <row r="3089" spans="2:51" s="13" customFormat="1" ht="11.25">
      <c r="B3089" s="194"/>
      <c r="C3089" s="195"/>
      <c r="D3089" s="196" t="s">
        <v>159</v>
      </c>
      <c r="E3089" s="197" t="s">
        <v>19</v>
      </c>
      <c r="F3089" s="198" t="s">
        <v>187</v>
      </c>
      <c r="G3089" s="195"/>
      <c r="H3089" s="197" t="s">
        <v>19</v>
      </c>
      <c r="I3089" s="199"/>
      <c r="J3089" s="195"/>
      <c r="K3089" s="195"/>
      <c r="L3089" s="200"/>
      <c r="M3089" s="201"/>
      <c r="N3089" s="202"/>
      <c r="O3089" s="202"/>
      <c r="P3089" s="202"/>
      <c r="Q3089" s="202"/>
      <c r="R3089" s="202"/>
      <c r="S3089" s="202"/>
      <c r="T3089" s="203"/>
      <c r="AT3089" s="204" t="s">
        <v>159</v>
      </c>
      <c r="AU3089" s="204" t="s">
        <v>87</v>
      </c>
      <c r="AV3089" s="13" t="s">
        <v>85</v>
      </c>
      <c r="AW3089" s="13" t="s">
        <v>37</v>
      </c>
      <c r="AX3089" s="13" t="s">
        <v>77</v>
      </c>
      <c r="AY3089" s="204" t="s">
        <v>144</v>
      </c>
    </row>
    <row r="3090" spans="2:51" s="14" customFormat="1" ht="11.25">
      <c r="B3090" s="205"/>
      <c r="C3090" s="206"/>
      <c r="D3090" s="196" t="s">
        <v>159</v>
      </c>
      <c r="E3090" s="207" t="s">
        <v>19</v>
      </c>
      <c r="F3090" s="208" t="s">
        <v>1727</v>
      </c>
      <c r="G3090" s="206"/>
      <c r="H3090" s="209">
        <v>15.85</v>
      </c>
      <c r="I3090" s="210"/>
      <c r="J3090" s="206"/>
      <c r="K3090" s="206"/>
      <c r="L3090" s="211"/>
      <c r="M3090" s="212"/>
      <c r="N3090" s="213"/>
      <c r="O3090" s="213"/>
      <c r="P3090" s="213"/>
      <c r="Q3090" s="213"/>
      <c r="R3090" s="213"/>
      <c r="S3090" s="213"/>
      <c r="T3090" s="214"/>
      <c r="AT3090" s="215" t="s">
        <v>159</v>
      </c>
      <c r="AU3090" s="215" t="s">
        <v>87</v>
      </c>
      <c r="AV3090" s="14" t="s">
        <v>87</v>
      </c>
      <c r="AW3090" s="14" t="s">
        <v>37</v>
      </c>
      <c r="AX3090" s="14" t="s">
        <v>77</v>
      </c>
      <c r="AY3090" s="215" t="s">
        <v>144</v>
      </c>
    </row>
    <row r="3091" spans="2:51" s="14" customFormat="1" ht="11.25">
      <c r="B3091" s="205"/>
      <c r="C3091" s="206"/>
      <c r="D3091" s="196" t="s">
        <v>159</v>
      </c>
      <c r="E3091" s="207" t="s">
        <v>19</v>
      </c>
      <c r="F3091" s="208" t="s">
        <v>1728</v>
      </c>
      <c r="G3091" s="206"/>
      <c r="H3091" s="209">
        <v>13.75</v>
      </c>
      <c r="I3091" s="210"/>
      <c r="J3091" s="206"/>
      <c r="K3091" s="206"/>
      <c r="L3091" s="211"/>
      <c r="M3091" s="212"/>
      <c r="N3091" s="213"/>
      <c r="O3091" s="213"/>
      <c r="P3091" s="213"/>
      <c r="Q3091" s="213"/>
      <c r="R3091" s="213"/>
      <c r="S3091" s="213"/>
      <c r="T3091" s="214"/>
      <c r="AT3091" s="215" t="s">
        <v>159</v>
      </c>
      <c r="AU3091" s="215" t="s">
        <v>87</v>
      </c>
      <c r="AV3091" s="14" t="s">
        <v>87</v>
      </c>
      <c r="AW3091" s="14" t="s">
        <v>37</v>
      </c>
      <c r="AX3091" s="14" t="s">
        <v>77</v>
      </c>
      <c r="AY3091" s="215" t="s">
        <v>144</v>
      </c>
    </row>
    <row r="3092" spans="2:51" s="14" customFormat="1" ht="11.25">
      <c r="B3092" s="205"/>
      <c r="C3092" s="206"/>
      <c r="D3092" s="196" t="s">
        <v>159</v>
      </c>
      <c r="E3092" s="207" t="s">
        <v>19</v>
      </c>
      <c r="F3092" s="208" t="s">
        <v>1729</v>
      </c>
      <c r="G3092" s="206"/>
      <c r="H3092" s="209">
        <v>11.65</v>
      </c>
      <c r="I3092" s="210"/>
      <c r="J3092" s="206"/>
      <c r="K3092" s="206"/>
      <c r="L3092" s="211"/>
      <c r="M3092" s="212"/>
      <c r="N3092" s="213"/>
      <c r="O3092" s="213"/>
      <c r="P3092" s="213"/>
      <c r="Q3092" s="213"/>
      <c r="R3092" s="213"/>
      <c r="S3092" s="213"/>
      <c r="T3092" s="214"/>
      <c r="AT3092" s="215" t="s">
        <v>159</v>
      </c>
      <c r="AU3092" s="215" t="s">
        <v>87</v>
      </c>
      <c r="AV3092" s="14" t="s">
        <v>87</v>
      </c>
      <c r="AW3092" s="14" t="s">
        <v>37</v>
      </c>
      <c r="AX3092" s="14" t="s">
        <v>77</v>
      </c>
      <c r="AY3092" s="215" t="s">
        <v>144</v>
      </c>
    </row>
    <row r="3093" spans="2:51" s="14" customFormat="1" ht="11.25">
      <c r="B3093" s="205"/>
      <c r="C3093" s="206"/>
      <c r="D3093" s="196" t="s">
        <v>159</v>
      </c>
      <c r="E3093" s="207" t="s">
        <v>19</v>
      </c>
      <c r="F3093" s="208" t="s">
        <v>1730</v>
      </c>
      <c r="G3093" s="206"/>
      <c r="H3093" s="209">
        <v>14.05</v>
      </c>
      <c r="I3093" s="210"/>
      <c r="J3093" s="206"/>
      <c r="K3093" s="206"/>
      <c r="L3093" s="211"/>
      <c r="M3093" s="212"/>
      <c r="N3093" s="213"/>
      <c r="O3093" s="213"/>
      <c r="P3093" s="213"/>
      <c r="Q3093" s="213"/>
      <c r="R3093" s="213"/>
      <c r="S3093" s="213"/>
      <c r="T3093" s="214"/>
      <c r="AT3093" s="215" t="s">
        <v>159</v>
      </c>
      <c r="AU3093" s="215" t="s">
        <v>87</v>
      </c>
      <c r="AV3093" s="14" t="s">
        <v>87</v>
      </c>
      <c r="AW3093" s="14" t="s">
        <v>37</v>
      </c>
      <c r="AX3093" s="14" t="s">
        <v>77</v>
      </c>
      <c r="AY3093" s="215" t="s">
        <v>144</v>
      </c>
    </row>
    <row r="3094" spans="2:51" s="14" customFormat="1" ht="11.25">
      <c r="B3094" s="205"/>
      <c r="C3094" s="206"/>
      <c r="D3094" s="196" t="s">
        <v>159</v>
      </c>
      <c r="E3094" s="207" t="s">
        <v>19</v>
      </c>
      <c r="F3094" s="208" t="s">
        <v>1731</v>
      </c>
      <c r="G3094" s="206"/>
      <c r="H3094" s="209">
        <v>11.65</v>
      </c>
      <c r="I3094" s="210"/>
      <c r="J3094" s="206"/>
      <c r="K3094" s="206"/>
      <c r="L3094" s="211"/>
      <c r="M3094" s="212"/>
      <c r="N3094" s="213"/>
      <c r="O3094" s="213"/>
      <c r="P3094" s="213"/>
      <c r="Q3094" s="213"/>
      <c r="R3094" s="213"/>
      <c r="S3094" s="213"/>
      <c r="T3094" s="214"/>
      <c r="AT3094" s="215" t="s">
        <v>159</v>
      </c>
      <c r="AU3094" s="215" t="s">
        <v>87</v>
      </c>
      <c r="AV3094" s="14" t="s">
        <v>87</v>
      </c>
      <c r="AW3094" s="14" t="s">
        <v>37</v>
      </c>
      <c r="AX3094" s="14" t="s">
        <v>77</v>
      </c>
      <c r="AY3094" s="215" t="s">
        <v>144</v>
      </c>
    </row>
    <row r="3095" spans="2:51" s="14" customFormat="1" ht="11.25">
      <c r="B3095" s="205"/>
      <c r="C3095" s="206"/>
      <c r="D3095" s="196" t="s">
        <v>159</v>
      </c>
      <c r="E3095" s="207" t="s">
        <v>19</v>
      </c>
      <c r="F3095" s="208" t="s">
        <v>1732</v>
      </c>
      <c r="G3095" s="206"/>
      <c r="H3095" s="209">
        <v>11.65</v>
      </c>
      <c r="I3095" s="210"/>
      <c r="J3095" s="206"/>
      <c r="K3095" s="206"/>
      <c r="L3095" s="211"/>
      <c r="M3095" s="212"/>
      <c r="N3095" s="213"/>
      <c r="O3095" s="213"/>
      <c r="P3095" s="213"/>
      <c r="Q3095" s="213"/>
      <c r="R3095" s="213"/>
      <c r="S3095" s="213"/>
      <c r="T3095" s="214"/>
      <c r="AT3095" s="215" t="s">
        <v>159</v>
      </c>
      <c r="AU3095" s="215" t="s">
        <v>87</v>
      </c>
      <c r="AV3095" s="14" t="s">
        <v>87</v>
      </c>
      <c r="AW3095" s="14" t="s">
        <v>37</v>
      </c>
      <c r="AX3095" s="14" t="s">
        <v>77</v>
      </c>
      <c r="AY3095" s="215" t="s">
        <v>144</v>
      </c>
    </row>
    <row r="3096" spans="2:51" s="14" customFormat="1" ht="11.25">
      <c r="B3096" s="205"/>
      <c r="C3096" s="206"/>
      <c r="D3096" s="196" t="s">
        <v>159</v>
      </c>
      <c r="E3096" s="207" t="s">
        <v>19</v>
      </c>
      <c r="F3096" s="208" t="s">
        <v>1733</v>
      </c>
      <c r="G3096" s="206"/>
      <c r="H3096" s="209">
        <v>11.65</v>
      </c>
      <c r="I3096" s="210"/>
      <c r="J3096" s="206"/>
      <c r="K3096" s="206"/>
      <c r="L3096" s="211"/>
      <c r="M3096" s="212"/>
      <c r="N3096" s="213"/>
      <c r="O3096" s="213"/>
      <c r="P3096" s="213"/>
      <c r="Q3096" s="213"/>
      <c r="R3096" s="213"/>
      <c r="S3096" s="213"/>
      <c r="T3096" s="214"/>
      <c r="AT3096" s="215" t="s">
        <v>159</v>
      </c>
      <c r="AU3096" s="215" t="s">
        <v>87</v>
      </c>
      <c r="AV3096" s="14" t="s">
        <v>87</v>
      </c>
      <c r="AW3096" s="14" t="s">
        <v>37</v>
      </c>
      <c r="AX3096" s="14" t="s">
        <v>77</v>
      </c>
      <c r="AY3096" s="215" t="s">
        <v>144</v>
      </c>
    </row>
    <row r="3097" spans="2:51" s="14" customFormat="1" ht="11.25">
      <c r="B3097" s="205"/>
      <c r="C3097" s="206"/>
      <c r="D3097" s="196" t="s">
        <v>159</v>
      </c>
      <c r="E3097" s="207" t="s">
        <v>19</v>
      </c>
      <c r="F3097" s="208" t="s">
        <v>1734</v>
      </c>
      <c r="G3097" s="206"/>
      <c r="H3097" s="209">
        <v>11.65</v>
      </c>
      <c r="I3097" s="210"/>
      <c r="J3097" s="206"/>
      <c r="K3097" s="206"/>
      <c r="L3097" s="211"/>
      <c r="M3097" s="212"/>
      <c r="N3097" s="213"/>
      <c r="O3097" s="213"/>
      <c r="P3097" s="213"/>
      <c r="Q3097" s="213"/>
      <c r="R3097" s="213"/>
      <c r="S3097" s="213"/>
      <c r="T3097" s="214"/>
      <c r="AT3097" s="215" t="s">
        <v>159</v>
      </c>
      <c r="AU3097" s="215" t="s">
        <v>87</v>
      </c>
      <c r="AV3097" s="14" t="s">
        <v>87</v>
      </c>
      <c r="AW3097" s="14" t="s">
        <v>37</v>
      </c>
      <c r="AX3097" s="14" t="s">
        <v>77</v>
      </c>
      <c r="AY3097" s="215" t="s">
        <v>144</v>
      </c>
    </row>
    <row r="3098" spans="2:51" s="14" customFormat="1" ht="11.25">
      <c r="B3098" s="205"/>
      <c r="C3098" s="206"/>
      <c r="D3098" s="196" t="s">
        <v>159</v>
      </c>
      <c r="E3098" s="207" t="s">
        <v>19</v>
      </c>
      <c r="F3098" s="208" t="s">
        <v>1735</v>
      </c>
      <c r="G3098" s="206"/>
      <c r="H3098" s="209">
        <v>14.05</v>
      </c>
      <c r="I3098" s="210"/>
      <c r="J3098" s="206"/>
      <c r="K3098" s="206"/>
      <c r="L3098" s="211"/>
      <c r="M3098" s="212"/>
      <c r="N3098" s="213"/>
      <c r="O3098" s="213"/>
      <c r="P3098" s="213"/>
      <c r="Q3098" s="213"/>
      <c r="R3098" s="213"/>
      <c r="S3098" s="213"/>
      <c r="T3098" s="214"/>
      <c r="AT3098" s="215" t="s">
        <v>159</v>
      </c>
      <c r="AU3098" s="215" t="s">
        <v>87</v>
      </c>
      <c r="AV3098" s="14" t="s">
        <v>87</v>
      </c>
      <c r="AW3098" s="14" t="s">
        <v>37</v>
      </c>
      <c r="AX3098" s="14" t="s">
        <v>77</v>
      </c>
      <c r="AY3098" s="215" t="s">
        <v>144</v>
      </c>
    </row>
    <row r="3099" spans="2:51" s="14" customFormat="1" ht="11.25">
      <c r="B3099" s="205"/>
      <c r="C3099" s="206"/>
      <c r="D3099" s="196" t="s">
        <v>159</v>
      </c>
      <c r="E3099" s="207" t="s">
        <v>19</v>
      </c>
      <c r="F3099" s="208" t="s">
        <v>1736</v>
      </c>
      <c r="G3099" s="206"/>
      <c r="H3099" s="209">
        <v>11.65</v>
      </c>
      <c r="I3099" s="210"/>
      <c r="J3099" s="206"/>
      <c r="K3099" s="206"/>
      <c r="L3099" s="211"/>
      <c r="M3099" s="212"/>
      <c r="N3099" s="213"/>
      <c r="O3099" s="213"/>
      <c r="P3099" s="213"/>
      <c r="Q3099" s="213"/>
      <c r="R3099" s="213"/>
      <c r="S3099" s="213"/>
      <c r="T3099" s="214"/>
      <c r="AT3099" s="215" t="s">
        <v>159</v>
      </c>
      <c r="AU3099" s="215" t="s">
        <v>87</v>
      </c>
      <c r="AV3099" s="14" t="s">
        <v>87</v>
      </c>
      <c r="AW3099" s="14" t="s">
        <v>37</v>
      </c>
      <c r="AX3099" s="14" t="s">
        <v>77</v>
      </c>
      <c r="AY3099" s="215" t="s">
        <v>144</v>
      </c>
    </row>
    <row r="3100" spans="2:51" s="15" customFormat="1" ht="11.25">
      <c r="B3100" s="216"/>
      <c r="C3100" s="217"/>
      <c r="D3100" s="196" t="s">
        <v>159</v>
      </c>
      <c r="E3100" s="218" t="s">
        <v>19</v>
      </c>
      <c r="F3100" s="219" t="s">
        <v>165</v>
      </c>
      <c r="G3100" s="217"/>
      <c r="H3100" s="220">
        <v>127.60000000000002</v>
      </c>
      <c r="I3100" s="221"/>
      <c r="J3100" s="217"/>
      <c r="K3100" s="217"/>
      <c r="L3100" s="222"/>
      <c r="M3100" s="223"/>
      <c r="N3100" s="224"/>
      <c r="O3100" s="224"/>
      <c r="P3100" s="224"/>
      <c r="Q3100" s="224"/>
      <c r="R3100" s="224"/>
      <c r="S3100" s="224"/>
      <c r="T3100" s="225"/>
      <c r="AT3100" s="226" t="s">
        <v>159</v>
      </c>
      <c r="AU3100" s="226" t="s">
        <v>87</v>
      </c>
      <c r="AV3100" s="15" t="s">
        <v>155</v>
      </c>
      <c r="AW3100" s="15" t="s">
        <v>37</v>
      </c>
      <c r="AX3100" s="15" t="s">
        <v>77</v>
      </c>
      <c r="AY3100" s="226" t="s">
        <v>144</v>
      </c>
    </row>
    <row r="3101" spans="2:51" s="13" customFormat="1" ht="11.25">
      <c r="B3101" s="194"/>
      <c r="C3101" s="195"/>
      <c r="D3101" s="196" t="s">
        <v>159</v>
      </c>
      <c r="E3101" s="197" t="s">
        <v>19</v>
      </c>
      <c r="F3101" s="198" t="s">
        <v>208</v>
      </c>
      <c r="G3101" s="195"/>
      <c r="H3101" s="197" t="s">
        <v>19</v>
      </c>
      <c r="I3101" s="199"/>
      <c r="J3101" s="195"/>
      <c r="K3101" s="195"/>
      <c r="L3101" s="200"/>
      <c r="M3101" s="201"/>
      <c r="N3101" s="202"/>
      <c r="O3101" s="202"/>
      <c r="P3101" s="202"/>
      <c r="Q3101" s="202"/>
      <c r="R3101" s="202"/>
      <c r="S3101" s="202"/>
      <c r="T3101" s="203"/>
      <c r="AT3101" s="204" t="s">
        <v>159</v>
      </c>
      <c r="AU3101" s="204" t="s">
        <v>87</v>
      </c>
      <c r="AV3101" s="13" t="s">
        <v>85</v>
      </c>
      <c r="AW3101" s="13" t="s">
        <v>37</v>
      </c>
      <c r="AX3101" s="13" t="s">
        <v>77</v>
      </c>
      <c r="AY3101" s="204" t="s">
        <v>144</v>
      </c>
    </row>
    <row r="3102" spans="2:51" s="14" customFormat="1" ht="11.25">
      <c r="B3102" s="205"/>
      <c r="C3102" s="206"/>
      <c r="D3102" s="196" t="s">
        <v>159</v>
      </c>
      <c r="E3102" s="207" t="s">
        <v>19</v>
      </c>
      <c r="F3102" s="208" t="s">
        <v>1737</v>
      </c>
      <c r="G3102" s="206"/>
      <c r="H3102" s="209">
        <v>15.85</v>
      </c>
      <c r="I3102" s="210"/>
      <c r="J3102" s="206"/>
      <c r="K3102" s="206"/>
      <c r="L3102" s="211"/>
      <c r="M3102" s="212"/>
      <c r="N3102" s="213"/>
      <c r="O3102" s="213"/>
      <c r="P3102" s="213"/>
      <c r="Q3102" s="213"/>
      <c r="R3102" s="213"/>
      <c r="S3102" s="213"/>
      <c r="T3102" s="214"/>
      <c r="AT3102" s="215" t="s">
        <v>159</v>
      </c>
      <c r="AU3102" s="215" t="s">
        <v>87</v>
      </c>
      <c r="AV3102" s="14" t="s">
        <v>87</v>
      </c>
      <c r="AW3102" s="14" t="s">
        <v>37</v>
      </c>
      <c r="AX3102" s="14" t="s">
        <v>77</v>
      </c>
      <c r="AY3102" s="215" t="s">
        <v>144</v>
      </c>
    </row>
    <row r="3103" spans="2:51" s="14" customFormat="1" ht="11.25">
      <c r="B3103" s="205"/>
      <c r="C3103" s="206"/>
      <c r="D3103" s="196" t="s">
        <v>159</v>
      </c>
      <c r="E3103" s="207" t="s">
        <v>19</v>
      </c>
      <c r="F3103" s="208" t="s">
        <v>1738</v>
      </c>
      <c r="G3103" s="206"/>
      <c r="H3103" s="209">
        <v>13.75</v>
      </c>
      <c r="I3103" s="210"/>
      <c r="J3103" s="206"/>
      <c r="K3103" s="206"/>
      <c r="L3103" s="211"/>
      <c r="M3103" s="212"/>
      <c r="N3103" s="213"/>
      <c r="O3103" s="213"/>
      <c r="P3103" s="213"/>
      <c r="Q3103" s="213"/>
      <c r="R3103" s="213"/>
      <c r="S3103" s="213"/>
      <c r="T3103" s="214"/>
      <c r="AT3103" s="215" t="s">
        <v>159</v>
      </c>
      <c r="AU3103" s="215" t="s">
        <v>87</v>
      </c>
      <c r="AV3103" s="14" t="s">
        <v>87</v>
      </c>
      <c r="AW3103" s="14" t="s">
        <v>37</v>
      </c>
      <c r="AX3103" s="14" t="s">
        <v>77</v>
      </c>
      <c r="AY3103" s="215" t="s">
        <v>144</v>
      </c>
    </row>
    <row r="3104" spans="2:51" s="14" customFormat="1" ht="11.25">
      <c r="B3104" s="205"/>
      <c r="C3104" s="206"/>
      <c r="D3104" s="196" t="s">
        <v>159</v>
      </c>
      <c r="E3104" s="207" t="s">
        <v>19</v>
      </c>
      <c r="F3104" s="208" t="s">
        <v>1739</v>
      </c>
      <c r="G3104" s="206"/>
      <c r="H3104" s="209">
        <v>11.65</v>
      </c>
      <c r="I3104" s="210"/>
      <c r="J3104" s="206"/>
      <c r="K3104" s="206"/>
      <c r="L3104" s="211"/>
      <c r="M3104" s="212"/>
      <c r="N3104" s="213"/>
      <c r="O3104" s="213"/>
      <c r="P3104" s="213"/>
      <c r="Q3104" s="213"/>
      <c r="R3104" s="213"/>
      <c r="S3104" s="213"/>
      <c r="T3104" s="214"/>
      <c r="AT3104" s="215" t="s">
        <v>159</v>
      </c>
      <c r="AU3104" s="215" t="s">
        <v>87</v>
      </c>
      <c r="AV3104" s="14" t="s">
        <v>87</v>
      </c>
      <c r="AW3104" s="14" t="s">
        <v>37</v>
      </c>
      <c r="AX3104" s="14" t="s">
        <v>77</v>
      </c>
      <c r="AY3104" s="215" t="s">
        <v>144</v>
      </c>
    </row>
    <row r="3105" spans="2:51" s="14" customFormat="1" ht="11.25">
      <c r="B3105" s="205"/>
      <c r="C3105" s="206"/>
      <c r="D3105" s="196" t="s">
        <v>159</v>
      </c>
      <c r="E3105" s="207" t="s">
        <v>19</v>
      </c>
      <c r="F3105" s="208" t="s">
        <v>1740</v>
      </c>
      <c r="G3105" s="206"/>
      <c r="H3105" s="209">
        <v>14.05</v>
      </c>
      <c r="I3105" s="210"/>
      <c r="J3105" s="206"/>
      <c r="K3105" s="206"/>
      <c r="L3105" s="211"/>
      <c r="M3105" s="212"/>
      <c r="N3105" s="213"/>
      <c r="O3105" s="213"/>
      <c r="P3105" s="213"/>
      <c r="Q3105" s="213"/>
      <c r="R3105" s="213"/>
      <c r="S3105" s="213"/>
      <c r="T3105" s="214"/>
      <c r="AT3105" s="215" t="s">
        <v>159</v>
      </c>
      <c r="AU3105" s="215" t="s">
        <v>87</v>
      </c>
      <c r="AV3105" s="14" t="s">
        <v>87</v>
      </c>
      <c r="AW3105" s="14" t="s">
        <v>37</v>
      </c>
      <c r="AX3105" s="14" t="s">
        <v>77</v>
      </c>
      <c r="AY3105" s="215" t="s">
        <v>144</v>
      </c>
    </row>
    <row r="3106" spans="2:51" s="14" customFormat="1" ht="11.25">
      <c r="B3106" s="205"/>
      <c r="C3106" s="206"/>
      <c r="D3106" s="196" t="s">
        <v>159</v>
      </c>
      <c r="E3106" s="207" t="s">
        <v>19</v>
      </c>
      <c r="F3106" s="208" t="s">
        <v>1741</v>
      </c>
      <c r="G3106" s="206"/>
      <c r="H3106" s="209">
        <v>11.65</v>
      </c>
      <c r="I3106" s="210"/>
      <c r="J3106" s="206"/>
      <c r="K3106" s="206"/>
      <c r="L3106" s="211"/>
      <c r="M3106" s="212"/>
      <c r="N3106" s="213"/>
      <c r="O3106" s="213"/>
      <c r="P3106" s="213"/>
      <c r="Q3106" s="213"/>
      <c r="R3106" s="213"/>
      <c r="S3106" s="213"/>
      <c r="T3106" s="214"/>
      <c r="AT3106" s="215" t="s">
        <v>159</v>
      </c>
      <c r="AU3106" s="215" t="s">
        <v>87</v>
      </c>
      <c r="AV3106" s="14" t="s">
        <v>87</v>
      </c>
      <c r="AW3106" s="14" t="s">
        <v>37</v>
      </c>
      <c r="AX3106" s="14" t="s">
        <v>77</v>
      </c>
      <c r="AY3106" s="215" t="s">
        <v>144</v>
      </c>
    </row>
    <row r="3107" spans="2:51" s="14" customFormat="1" ht="11.25">
      <c r="B3107" s="205"/>
      <c r="C3107" s="206"/>
      <c r="D3107" s="196" t="s">
        <v>159</v>
      </c>
      <c r="E3107" s="207" t="s">
        <v>19</v>
      </c>
      <c r="F3107" s="208" t="s">
        <v>1742</v>
      </c>
      <c r="G3107" s="206"/>
      <c r="H3107" s="209">
        <v>11.65</v>
      </c>
      <c r="I3107" s="210"/>
      <c r="J3107" s="206"/>
      <c r="K3107" s="206"/>
      <c r="L3107" s="211"/>
      <c r="M3107" s="212"/>
      <c r="N3107" s="213"/>
      <c r="O3107" s="213"/>
      <c r="P3107" s="213"/>
      <c r="Q3107" s="213"/>
      <c r="R3107" s="213"/>
      <c r="S3107" s="213"/>
      <c r="T3107" s="214"/>
      <c r="AT3107" s="215" t="s">
        <v>159</v>
      </c>
      <c r="AU3107" s="215" t="s">
        <v>87</v>
      </c>
      <c r="AV3107" s="14" t="s">
        <v>87</v>
      </c>
      <c r="AW3107" s="14" t="s">
        <v>37</v>
      </c>
      <c r="AX3107" s="14" t="s">
        <v>77</v>
      </c>
      <c r="AY3107" s="215" t="s">
        <v>144</v>
      </c>
    </row>
    <row r="3108" spans="2:51" s="14" customFormat="1" ht="11.25">
      <c r="B3108" s="205"/>
      <c r="C3108" s="206"/>
      <c r="D3108" s="196" t="s">
        <v>159</v>
      </c>
      <c r="E3108" s="207" t="s">
        <v>19</v>
      </c>
      <c r="F3108" s="208" t="s">
        <v>1743</v>
      </c>
      <c r="G3108" s="206"/>
      <c r="H3108" s="209">
        <v>11.65</v>
      </c>
      <c r="I3108" s="210"/>
      <c r="J3108" s="206"/>
      <c r="K3108" s="206"/>
      <c r="L3108" s="211"/>
      <c r="M3108" s="212"/>
      <c r="N3108" s="213"/>
      <c r="O3108" s="213"/>
      <c r="P3108" s="213"/>
      <c r="Q3108" s="213"/>
      <c r="R3108" s="213"/>
      <c r="S3108" s="213"/>
      <c r="T3108" s="214"/>
      <c r="AT3108" s="215" t="s">
        <v>159</v>
      </c>
      <c r="AU3108" s="215" t="s">
        <v>87</v>
      </c>
      <c r="AV3108" s="14" t="s">
        <v>87</v>
      </c>
      <c r="AW3108" s="14" t="s">
        <v>37</v>
      </c>
      <c r="AX3108" s="14" t="s">
        <v>77</v>
      </c>
      <c r="AY3108" s="215" t="s">
        <v>144</v>
      </c>
    </row>
    <row r="3109" spans="2:51" s="14" customFormat="1" ht="11.25">
      <c r="B3109" s="205"/>
      <c r="C3109" s="206"/>
      <c r="D3109" s="196" t="s">
        <v>159</v>
      </c>
      <c r="E3109" s="207" t="s">
        <v>19</v>
      </c>
      <c r="F3109" s="208" t="s">
        <v>1744</v>
      </c>
      <c r="G3109" s="206"/>
      <c r="H3109" s="209">
        <v>11.65</v>
      </c>
      <c r="I3109" s="210"/>
      <c r="J3109" s="206"/>
      <c r="K3109" s="206"/>
      <c r="L3109" s="211"/>
      <c r="M3109" s="212"/>
      <c r="N3109" s="213"/>
      <c r="O3109" s="213"/>
      <c r="P3109" s="213"/>
      <c r="Q3109" s="213"/>
      <c r="R3109" s="213"/>
      <c r="S3109" s="213"/>
      <c r="T3109" s="214"/>
      <c r="AT3109" s="215" t="s">
        <v>159</v>
      </c>
      <c r="AU3109" s="215" t="s">
        <v>87</v>
      </c>
      <c r="AV3109" s="14" t="s">
        <v>87</v>
      </c>
      <c r="AW3109" s="14" t="s">
        <v>37</v>
      </c>
      <c r="AX3109" s="14" t="s">
        <v>77</v>
      </c>
      <c r="AY3109" s="215" t="s">
        <v>144</v>
      </c>
    </row>
    <row r="3110" spans="2:51" s="14" customFormat="1" ht="11.25">
      <c r="B3110" s="205"/>
      <c r="C3110" s="206"/>
      <c r="D3110" s="196" t="s">
        <v>159</v>
      </c>
      <c r="E3110" s="207" t="s">
        <v>19</v>
      </c>
      <c r="F3110" s="208" t="s">
        <v>1745</v>
      </c>
      <c r="G3110" s="206"/>
      <c r="H3110" s="209">
        <v>14.05</v>
      </c>
      <c r="I3110" s="210"/>
      <c r="J3110" s="206"/>
      <c r="K3110" s="206"/>
      <c r="L3110" s="211"/>
      <c r="M3110" s="212"/>
      <c r="N3110" s="213"/>
      <c r="O3110" s="213"/>
      <c r="P3110" s="213"/>
      <c r="Q3110" s="213"/>
      <c r="R3110" s="213"/>
      <c r="S3110" s="213"/>
      <c r="T3110" s="214"/>
      <c r="AT3110" s="215" t="s">
        <v>159</v>
      </c>
      <c r="AU3110" s="215" t="s">
        <v>87</v>
      </c>
      <c r="AV3110" s="14" t="s">
        <v>87</v>
      </c>
      <c r="AW3110" s="14" t="s">
        <v>37</v>
      </c>
      <c r="AX3110" s="14" t="s">
        <v>77</v>
      </c>
      <c r="AY3110" s="215" t="s">
        <v>144</v>
      </c>
    </row>
    <row r="3111" spans="2:51" s="14" customFormat="1" ht="11.25">
      <c r="B3111" s="205"/>
      <c r="C3111" s="206"/>
      <c r="D3111" s="196" t="s">
        <v>159</v>
      </c>
      <c r="E3111" s="207" t="s">
        <v>19</v>
      </c>
      <c r="F3111" s="208" t="s">
        <v>1746</v>
      </c>
      <c r="G3111" s="206"/>
      <c r="H3111" s="209">
        <v>11.65</v>
      </c>
      <c r="I3111" s="210"/>
      <c r="J3111" s="206"/>
      <c r="K3111" s="206"/>
      <c r="L3111" s="211"/>
      <c r="M3111" s="212"/>
      <c r="N3111" s="213"/>
      <c r="O3111" s="213"/>
      <c r="P3111" s="213"/>
      <c r="Q3111" s="213"/>
      <c r="R3111" s="213"/>
      <c r="S3111" s="213"/>
      <c r="T3111" s="214"/>
      <c r="AT3111" s="215" t="s">
        <v>159</v>
      </c>
      <c r="AU3111" s="215" t="s">
        <v>87</v>
      </c>
      <c r="AV3111" s="14" t="s">
        <v>87</v>
      </c>
      <c r="AW3111" s="14" t="s">
        <v>37</v>
      </c>
      <c r="AX3111" s="14" t="s">
        <v>77</v>
      </c>
      <c r="AY3111" s="215" t="s">
        <v>144</v>
      </c>
    </row>
    <row r="3112" spans="2:51" s="15" customFormat="1" ht="11.25">
      <c r="B3112" s="216"/>
      <c r="C3112" s="217"/>
      <c r="D3112" s="196" t="s">
        <v>159</v>
      </c>
      <c r="E3112" s="218" t="s">
        <v>19</v>
      </c>
      <c r="F3112" s="219" t="s">
        <v>165</v>
      </c>
      <c r="G3112" s="217"/>
      <c r="H3112" s="220">
        <v>127.60000000000002</v>
      </c>
      <c r="I3112" s="221"/>
      <c r="J3112" s="217"/>
      <c r="K3112" s="217"/>
      <c r="L3112" s="222"/>
      <c r="M3112" s="223"/>
      <c r="N3112" s="224"/>
      <c r="O3112" s="224"/>
      <c r="P3112" s="224"/>
      <c r="Q3112" s="224"/>
      <c r="R3112" s="224"/>
      <c r="S3112" s="224"/>
      <c r="T3112" s="225"/>
      <c r="AT3112" s="226" t="s">
        <v>159</v>
      </c>
      <c r="AU3112" s="226" t="s">
        <v>87</v>
      </c>
      <c r="AV3112" s="15" t="s">
        <v>155</v>
      </c>
      <c r="AW3112" s="15" t="s">
        <v>37</v>
      </c>
      <c r="AX3112" s="15" t="s">
        <v>77</v>
      </c>
      <c r="AY3112" s="226" t="s">
        <v>144</v>
      </c>
    </row>
    <row r="3113" spans="2:51" s="13" customFormat="1" ht="11.25">
      <c r="B3113" s="194"/>
      <c r="C3113" s="195"/>
      <c r="D3113" s="196" t="s">
        <v>159</v>
      </c>
      <c r="E3113" s="197" t="s">
        <v>19</v>
      </c>
      <c r="F3113" s="198" t="s">
        <v>229</v>
      </c>
      <c r="G3113" s="195"/>
      <c r="H3113" s="197" t="s">
        <v>19</v>
      </c>
      <c r="I3113" s="199"/>
      <c r="J3113" s="195"/>
      <c r="K3113" s="195"/>
      <c r="L3113" s="200"/>
      <c r="M3113" s="201"/>
      <c r="N3113" s="202"/>
      <c r="O3113" s="202"/>
      <c r="P3113" s="202"/>
      <c r="Q3113" s="202"/>
      <c r="R3113" s="202"/>
      <c r="S3113" s="202"/>
      <c r="T3113" s="203"/>
      <c r="AT3113" s="204" t="s">
        <v>159</v>
      </c>
      <c r="AU3113" s="204" t="s">
        <v>87</v>
      </c>
      <c r="AV3113" s="13" t="s">
        <v>85</v>
      </c>
      <c r="AW3113" s="13" t="s">
        <v>37</v>
      </c>
      <c r="AX3113" s="13" t="s">
        <v>77</v>
      </c>
      <c r="AY3113" s="204" t="s">
        <v>144</v>
      </c>
    </row>
    <row r="3114" spans="2:51" s="14" customFormat="1" ht="11.25">
      <c r="B3114" s="205"/>
      <c r="C3114" s="206"/>
      <c r="D3114" s="196" t="s">
        <v>159</v>
      </c>
      <c r="E3114" s="207" t="s">
        <v>19</v>
      </c>
      <c r="F3114" s="208" t="s">
        <v>1747</v>
      </c>
      <c r="G3114" s="206"/>
      <c r="H3114" s="209">
        <v>11.65</v>
      </c>
      <c r="I3114" s="210"/>
      <c r="J3114" s="206"/>
      <c r="K3114" s="206"/>
      <c r="L3114" s="211"/>
      <c r="M3114" s="212"/>
      <c r="N3114" s="213"/>
      <c r="O3114" s="213"/>
      <c r="P3114" s="213"/>
      <c r="Q3114" s="213"/>
      <c r="R3114" s="213"/>
      <c r="S3114" s="213"/>
      <c r="T3114" s="214"/>
      <c r="AT3114" s="215" t="s">
        <v>159</v>
      </c>
      <c r="AU3114" s="215" t="s">
        <v>87</v>
      </c>
      <c r="AV3114" s="14" t="s">
        <v>87</v>
      </c>
      <c r="AW3114" s="14" t="s">
        <v>37</v>
      </c>
      <c r="AX3114" s="14" t="s">
        <v>77</v>
      </c>
      <c r="AY3114" s="215" t="s">
        <v>144</v>
      </c>
    </row>
    <row r="3115" spans="2:51" s="14" customFormat="1" ht="11.25">
      <c r="B3115" s="205"/>
      <c r="C3115" s="206"/>
      <c r="D3115" s="196" t="s">
        <v>159</v>
      </c>
      <c r="E3115" s="207" t="s">
        <v>19</v>
      </c>
      <c r="F3115" s="208" t="s">
        <v>1748</v>
      </c>
      <c r="G3115" s="206"/>
      <c r="H3115" s="209">
        <v>15.85</v>
      </c>
      <c r="I3115" s="210"/>
      <c r="J3115" s="206"/>
      <c r="K3115" s="206"/>
      <c r="L3115" s="211"/>
      <c r="M3115" s="212"/>
      <c r="N3115" s="213"/>
      <c r="O3115" s="213"/>
      <c r="P3115" s="213"/>
      <c r="Q3115" s="213"/>
      <c r="R3115" s="213"/>
      <c r="S3115" s="213"/>
      <c r="T3115" s="214"/>
      <c r="AT3115" s="215" t="s">
        <v>159</v>
      </c>
      <c r="AU3115" s="215" t="s">
        <v>87</v>
      </c>
      <c r="AV3115" s="14" t="s">
        <v>87</v>
      </c>
      <c r="AW3115" s="14" t="s">
        <v>37</v>
      </c>
      <c r="AX3115" s="14" t="s">
        <v>77</v>
      </c>
      <c r="AY3115" s="215" t="s">
        <v>144</v>
      </c>
    </row>
    <row r="3116" spans="2:51" s="14" customFormat="1" ht="11.25">
      <c r="B3116" s="205"/>
      <c r="C3116" s="206"/>
      <c r="D3116" s="196" t="s">
        <v>159</v>
      </c>
      <c r="E3116" s="207" t="s">
        <v>19</v>
      </c>
      <c r="F3116" s="208" t="s">
        <v>1749</v>
      </c>
      <c r="G3116" s="206"/>
      <c r="H3116" s="209">
        <v>13.75</v>
      </c>
      <c r="I3116" s="210"/>
      <c r="J3116" s="206"/>
      <c r="K3116" s="206"/>
      <c r="L3116" s="211"/>
      <c r="M3116" s="212"/>
      <c r="N3116" s="213"/>
      <c r="O3116" s="213"/>
      <c r="P3116" s="213"/>
      <c r="Q3116" s="213"/>
      <c r="R3116" s="213"/>
      <c r="S3116" s="213"/>
      <c r="T3116" s="214"/>
      <c r="AT3116" s="215" t="s">
        <v>159</v>
      </c>
      <c r="AU3116" s="215" t="s">
        <v>87</v>
      </c>
      <c r="AV3116" s="14" t="s">
        <v>87</v>
      </c>
      <c r="AW3116" s="14" t="s">
        <v>37</v>
      </c>
      <c r="AX3116" s="14" t="s">
        <v>77</v>
      </c>
      <c r="AY3116" s="215" t="s">
        <v>144</v>
      </c>
    </row>
    <row r="3117" spans="2:51" s="14" customFormat="1" ht="11.25">
      <c r="B3117" s="205"/>
      <c r="C3117" s="206"/>
      <c r="D3117" s="196" t="s">
        <v>159</v>
      </c>
      <c r="E3117" s="207" t="s">
        <v>19</v>
      </c>
      <c r="F3117" s="208" t="s">
        <v>1750</v>
      </c>
      <c r="G3117" s="206"/>
      <c r="H3117" s="209">
        <v>11.65</v>
      </c>
      <c r="I3117" s="210"/>
      <c r="J3117" s="206"/>
      <c r="K3117" s="206"/>
      <c r="L3117" s="211"/>
      <c r="M3117" s="212"/>
      <c r="N3117" s="213"/>
      <c r="O3117" s="213"/>
      <c r="P3117" s="213"/>
      <c r="Q3117" s="213"/>
      <c r="R3117" s="213"/>
      <c r="S3117" s="213"/>
      <c r="T3117" s="214"/>
      <c r="AT3117" s="215" t="s">
        <v>159</v>
      </c>
      <c r="AU3117" s="215" t="s">
        <v>87</v>
      </c>
      <c r="AV3117" s="14" t="s">
        <v>87</v>
      </c>
      <c r="AW3117" s="14" t="s">
        <v>37</v>
      </c>
      <c r="AX3117" s="14" t="s">
        <v>77</v>
      </c>
      <c r="AY3117" s="215" t="s">
        <v>144</v>
      </c>
    </row>
    <row r="3118" spans="2:51" s="14" customFormat="1" ht="11.25">
      <c r="B3118" s="205"/>
      <c r="C3118" s="206"/>
      <c r="D3118" s="196" t="s">
        <v>159</v>
      </c>
      <c r="E3118" s="207" t="s">
        <v>19</v>
      </c>
      <c r="F3118" s="208" t="s">
        <v>1751</v>
      </c>
      <c r="G3118" s="206"/>
      <c r="H3118" s="209">
        <v>14.05</v>
      </c>
      <c r="I3118" s="210"/>
      <c r="J3118" s="206"/>
      <c r="K3118" s="206"/>
      <c r="L3118" s="211"/>
      <c r="M3118" s="212"/>
      <c r="N3118" s="213"/>
      <c r="O3118" s="213"/>
      <c r="P3118" s="213"/>
      <c r="Q3118" s="213"/>
      <c r="R3118" s="213"/>
      <c r="S3118" s="213"/>
      <c r="T3118" s="214"/>
      <c r="AT3118" s="215" t="s">
        <v>159</v>
      </c>
      <c r="AU3118" s="215" t="s">
        <v>87</v>
      </c>
      <c r="AV3118" s="14" t="s">
        <v>87</v>
      </c>
      <c r="AW3118" s="14" t="s">
        <v>37</v>
      </c>
      <c r="AX3118" s="14" t="s">
        <v>77</v>
      </c>
      <c r="AY3118" s="215" t="s">
        <v>144</v>
      </c>
    </row>
    <row r="3119" spans="2:51" s="14" customFormat="1" ht="11.25">
      <c r="B3119" s="205"/>
      <c r="C3119" s="206"/>
      <c r="D3119" s="196" t="s">
        <v>159</v>
      </c>
      <c r="E3119" s="207" t="s">
        <v>19</v>
      </c>
      <c r="F3119" s="208" t="s">
        <v>1752</v>
      </c>
      <c r="G3119" s="206"/>
      <c r="H3119" s="209">
        <v>11.65</v>
      </c>
      <c r="I3119" s="210"/>
      <c r="J3119" s="206"/>
      <c r="K3119" s="206"/>
      <c r="L3119" s="211"/>
      <c r="M3119" s="212"/>
      <c r="N3119" s="213"/>
      <c r="O3119" s="213"/>
      <c r="P3119" s="213"/>
      <c r="Q3119" s="213"/>
      <c r="R3119" s="213"/>
      <c r="S3119" s="213"/>
      <c r="T3119" s="214"/>
      <c r="AT3119" s="215" t="s">
        <v>159</v>
      </c>
      <c r="AU3119" s="215" t="s">
        <v>87</v>
      </c>
      <c r="AV3119" s="14" t="s">
        <v>87</v>
      </c>
      <c r="AW3119" s="14" t="s">
        <v>37</v>
      </c>
      <c r="AX3119" s="14" t="s">
        <v>77</v>
      </c>
      <c r="AY3119" s="215" t="s">
        <v>144</v>
      </c>
    </row>
    <row r="3120" spans="2:51" s="14" customFormat="1" ht="11.25">
      <c r="B3120" s="205"/>
      <c r="C3120" s="206"/>
      <c r="D3120" s="196" t="s">
        <v>159</v>
      </c>
      <c r="E3120" s="207" t="s">
        <v>19</v>
      </c>
      <c r="F3120" s="208" t="s">
        <v>1753</v>
      </c>
      <c r="G3120" s="206"/>
      <c r="H3120" s="209">
        <v>11.65</v>
      </c>
      <c r="I3120" s="210"/>
      <c r="J3120" s="206"/>
      <c r="K3120" s="206"/>
      <c r="L3120" s="211"/>
      <c r="M3120" s="212"/>
      <c r="N3120" s="213"/>
      <c r="O3120" s="213"/>
      <c r="P3120" s="213"/>
      <c r="Q3120" s="213"/>
      <c r="R3120" s="213"/>
      <c r="S3120" s="213"/>
      <c r="T3120" s="214"/>
      <c r="AT3120" s="215" t="s">
        <v>159</v>
      </c>
      <c r="AU3120" s="215" t="s">
        <v>87</v>
      </c>
      <c r="AV3120" s="14" t="s">
        <v>87</v>
      </c>
      <c r="AW3120" s="14" t="s">
        <v>37</v>
      </c>
      <c r="AX3120" s="14" t="s">
        <v>77</v>
      </c>
      <c r="AY3120" s="215" t="s">
        <v>144</v>
      </c>
    </row>
    <row r="3121" spans="2:51" s="14" customFormat="1" ht="11.25">
      <c r="B3121" s="205"/>
      <c r="C3121" s="206"/>
      <c r="D3121" s="196" t="s">
        <v>159</v>
      </c>
      <c r="E3121" s="207" t="s">
        <v>19</v>
      </c>
      <c r="F3121" s="208" t="s">
        <v>1754</v>
      </c>
      <c r="G3121" s="206"/>
      <c r="H3121" s="209">
        <v>11.65</v>
      </c>
      <c r="I3121" s="210"/>
      <c r="J3121" s="206"/>
      <c r="K3121" s="206"/>
      <c r="L3121" s="211"/>
      <c r="M3121" s="212"/>
      <c r="N3121" s="213"/>
      <c r="O3121" s="213"/>
      <c r="P3121" s="213"/>
      <c r="Q3121" s="213"/>
      <c r="R3121" s="213"/>
      <c r="S3121" s="213"/>
      <c r="T3121" s="214"/>
      <c r="AT3121" s="215" t="s">
        <v>159</v>
      </c>
      <c r="AU3121" s="215" t="s">
        <v>87</v>
      </c>
      <c r="AV3121" s="14" t="s">
        <v>87</v>
      </c>
      <c r="AW3121" s="14" t="s">
        <v>37</v>
      </c>
      <c r="AX3121" s="14" t="s">
        <v>77</v>
      </c>
      <c r="AY3121" s="215" t="s">
        <v>144</v>
      </c>
    </row>
    <row r="3122" spans="2:51" s="14" customFormat="1" ht="11.25">
      <c r="B3122" s="205"/>
      <c r="C3122" s="206"/>
      <c r="D3122" s="196" t="s">
        <v>159</v>
      </c>
      <c r="E3122" s="207" t="s">
        <v>19</v>
      </c>
      <c r="F3122" s="208" t="s">
        <v>1755</v>
      </c>
      <c r="G3122" s="206"/>
      <c r="H3122" s="209">
        <v>11.65</v>
      </c>
      <c r="I3122" s="210"/>
      <c r="J3122" s="206"/>
      <c r="K3122" s="206"/>
      <c r="L3122" s="211"/>
      <c r="M3122" s="212"/>
      <c r="N3122" s="213"/>
      <c r="O3122" s="213"/>
      <c r="P3122" s="213"/>
      <c r="Q3122" s="213"/>
      <c r="R3122" s="213"/>
      <c r="S3122" s="213"/>
      <c r="T3122" s="214"/>
      <c r="AT3122" s="215" t="s">
        <v>159</v>
      </c>
      <c r="AU3122" s="215" t="s">
        <v>87</v>
      </c>
      <c r="AV3122" s="14" t="s">
        <v>87</v>
      </c>
      <c r="AW3122" s="14" t="s">
        <v>37</v>
      </c>
      <c r="AX3122" s="14" t="s">
        <v>77</v>
      </c>
      <c r="AY3122" s="215" t="s">
        <v>144</v>
      </c>
    </row>
    <row r="3123" spans="2:51" s="14" customFormat="1" ht="11.25">
      <c r="B3123" s="205"/>
      <c r="C3123" s="206"/>
      <c r="D3123" s="196" t="s">
        <v>159</v>
      </c>
      <c r="E3123" s="207" t="s">
        <v>19</v>
      </c>
      <c r="F3123" s="208" t="s">
        <v>1756</v>
      </c>
      <c r="G3123" s="206"/>
      <c r="H3123" s="209">
        <v>14.05</v>
      </c>
      <c r="I3123" s="210"/>
      <c r="J3123" s="206"/>
      <c r="K3123" s="206"/>
      <c r="L3123" s="211"/>
      <c r="M3123" s="212"/>
      <c r="N3123" s="213"/>
      <c r="O3123" s="213"/>
      <c r="P3123" s="213"/>
      <c r="Q3123" s="213"/>
      <c r="R3123" s="213"/>
      <c r="S3123" s="213"/>
      <c r="T3123" s="214"/>
      <c r="AT3123" s="215" t="s">
        <v>159</v>
      </c>
      <c r="AU3123" s="215" t="s">
        <v>87</v>
      </c>
      <c r="AV3123" s="14" t="s">
        <v>87</v>
      </c>
      <c r="AW3123" s="14" t="s">
        <v>37</v>
      </c>
      <c r="AX3123" s="14" t="s">
        <v>77</v>
      </c>
      <c r="AY3123" s="215" t="s">
        <v>144</v>
      </c>
    </row>
    <row r="3124" spans="2:51" s="14" customFormat="1" ht="11.25">
      <c r="B3124" s="205"/>
      <c r="C3124" s="206"/>
      <c r="D3124" s="196" t="s">
        <v>159</v>
      </c>
      <c r="E3124" s="207" t="s">
        <v>19</v>
      </c>
      <c r="F3124" s="208" t="s">
        <v>1757</v>
      </c>
      <c r="G3124" s="206"/>
      <c r="H3124" s="209">
        <v>11.65</v>
      </c>
      <c r="I3124" s="210"/>
      <c r="J3124" s="206"/>
      <c r="K3124" s="206"/>
      <c r="L3124" s="211"/>
      <c r="M3124" s="212"/>
      <c r="N3124" s="213"/>
      <c r="O3124" s="213"/>
      <c r="P3124" s="213"/>
      <c r="Q3124" s="213"/>
      <c r="R3124" s="213"/>
      <c r="S3124" s="213"/>
      <c r="T3124" s="214"/>
      <c r="AT3124" s="215" t="s">
        <v>159</v>
      </c>
      <c r="AU3124" s="215" t="s">
        <v>87</v>
      </c>
      <c r="AV3124" s="14" t="s">
        <v>87</v>
      </c>
      <c r="AW3124" s="14" t="s">
        <v>37</v>
      </c>
      <c r="AX3124" s="14" t="s">
        <v>77</v>
      </c>
      <c r="AY3124" s="215" t="s">
        <v>144</v>
      </c>
    </row>
    <row r="3125" spans="2:51" s="15" customFormat="1" ht="11.25">
      <c r="B3125" s="216"/>
      <c r="C3125" s="217"/>
      <c r="D3125" s="196" t="s">
        <v>159</v>
      </c>
      <c r="E3125" s="218" t="s">
        <v>19</v>
      </c>
      <c r="F3125" s="219" t="s">
        <v>165</v>
      </c>
      <c r="G3125" s="217"/>
      <c r="H3125" s="220">
        <v>139.25000000000003</v>
      </c>
      <c r="I3125" s="221"/>
      <c r="J3125" s="217"/>
      <c r="K3125" s="217"/>
      <c r="L3125" s="222"/>
      <c r="M3125" s="223"/>
      <c r="N3125" s="224"/>
      <c r="O3125" s="224"/>
      <c r="P3125" s="224"/>
      <c r="Q3125" s="224"/>
      <c r="R3125" s="224"/>
      <c r="S3125" s="224"/>
      <c r="T3125" s="225"/>
      <c r="AT3125" s="226" t="s">
        <v>159</v>
      </c>
      <c r="AU3125" s="226" t="s">
        <v>87</v>
      </c>
      <c r="AV3125" s="15" t="s">
        <v>155</v>
      </c>
      <c r="AW3125" s="15" t="s">
        <v>37</v>
      </c>
      <c r="AX3125" s="15" t="s">
        <v>77</v>
      </c>
      <c r="AY3125" s="226" t="s">
        <v>144</v>
      </c>
    </row>
    <row r="3126" spans="2:51" s="13" customFormat="1" ht="11.25">
      <c r="B3126" s="194"/>
      <c r="C3126" s="195"/>
      <c r="D3126" s="196" t="s">
        <v>159</v>
      </c>
      <c r="E3126" s="197" t="s">
        <v>19</v>
      </c>
      <c r="F3126" s="198" t="s">
        <v>252</v>
      </c>
      <c r="G3126" s="195"/>
      <c r="H3126" s="197" t="s">
        <v>19</v>
      </c>
      <c r="I3126" s="199"/>
      <c r="J3126" s="195"/>
      <c r="K3126" s="195"/>
      <c r="L3126" s="200"/>
      <c r="M3126" s="201"/>
      <c r="N3126" s="202"/>
      <c r="O3126" s="202"/>
      <c r="P3126" s="202"/>
      <c r="Q3126" s="202"/>
      <c r="R3126" s="202"/>
      <c r="S3126" s="202"/>
      <c r="T3126" s="203"/>
      <c r="AT3126" s="204" t="s">
        <v>159</v>
      </c>
      <c r="AU3126" s="204" t="s">
        <v>87</v>
      </c>
      <c r="AV3126" s="13" t="s">
        <v>85</v>
      </c>
      <c r="AW3126" s="13" t="s">
        <v>37</v>
      </c>
      <c r="AX3126" s="13" t="s">
        <v>77</v>
      </c>
      <c r="AY3126" s="204" t="s">
        <v>144</v>
      </c>
    </row>
    <row r="3127" spans="2:51" s="14" customFormat="1" ht="11.25">
      <c r="B3127" s="205"/>
      <c r="C3127" s="206"/>
      <c r="D3127" s="196" t="s">
        <v>159</v>
      </c>
      <c r="E3127" s="207" t="s">
        <v>19</v>
      </c>
      <c r="F3127" s="208" t="s">
        <v>1758</v>
      </c>
      <c r="G3127" s="206"/>
      <c r="H3127" s="209">
        <v>11.65</v>
      </c>
      <c r="I3127" s="210"/>
      <c r="J3127" s="206"/>
      <c r="K3127" s="206"/>
      <c r="L3127" s="211"/>
      <c r="M3127" s="212"/>
      <c r="N3127" s="213"/>
      <c r="O3127" s="213"/>
      <c r="P3127" s="213"/>
      <c r="Q3127" s="213"/>
      <c r="R3127" s="213"/>
      <c r="S3127" s="213"/>
      <c r="T3127" s="214"/>
      <c r="AT3127" s="215" t="s">
        <v>159</v>
      </c>
      <c r="AU3127" s="215" t="s">
        <v>87</v>
      </c>
      <c r="AV3127" s="14" t="s">
        <v>87</v>
      </c>
      <c r="AW3127" s="14" t="s">
        <v>37</v>
      </c>
      <c r="AX3127" s="14" t="s">
        <v>77</v>
      </c>
      <c r="AY3127" s="215" t="s">
        <v>144</v>
      </c>
    </row>
    <row r="3128" spans="2:51" s="14" customFormat="1" ht="11.25">
      <c r="B3128" s="205"/>
      <c r="C3128" s="206"/>
      <c r="D3128" s="196" t="s">
        <v>159</v>
      </c>
      <c r="E3128" s="207" t="s">
        <v>19</v>
      </c>
      <c r="F3128" s="208" t="s">
        <v>1759</v>
      </c>
      <c r="G3128" s="206"/>
      <c r="H3128" s="209">
        <v>15.85</v>
      </c>
      <c r="I3128" s="210"/>
      <c r="J3128" s="206"/>
      <c r="K3128" s="206"/>
      <c r="L3128" s="211"/>
      <c r="M3128" s="212"/>
      <c r="N3128" s="213"/>
      <c r="O3128" s="213"/>
      <c r="P3128" s="213"/>
      <c r="Q3128" s="213"/>
      <c r="R3128" s="213"/>
      <c r="S3128" s="213"/>
      <c r="T3128" s="214"/>
      <c r="AT3128" s="215" t="s">
        <v>159</v>
      </c>
      <c r="AU3128" s="215" t="s">
        <v>87</v>
      </c>
      <c r="AV3128" s="14" t="s">
        <v>87</v>
      </c>
      <c r="AW3128" s="14" t="s">
        <v>37</v>
      </c>
      <c r="AX3128" s="14" t="s">
        <v>77</v>
      </c>
      <c r="AY3128" s="215" t="s">
        <v>144</v>
      </c>
    </row>
    <row r="3129" spans="2:51" s="14" customFormat="1" ht="11.25">
      <c r="B3129" s="205"/>
      <c r="C3129" s="206"/>
      <c r="D3129" s="196" t="s">
        <v>159</v>
      </c>
      <c r="E3129" s="207" t="s">
        <v>19</v>
      </c>
      <c r="F3129" s="208" t="s">
        <v>1760</v>
      </c>
      <c r="G3129" s="206"/>
      <c r="H3129" s="209">
        <v>13.75</v>
      </c>
      <c r="I3129" s="210"/>
      <c r="J3129" s="206"/>
      <c r="K3129" s="206"/>
      <c r="L3129" s="211"/>
      <c r="M3129" s="212"/>
      <c r="N3129" s="213"/>
      <c r="O3129" s="213"/>
      <c r="P3129" s="213"/>
      <c r="Q3129" s="213"/>
      <c r="R3129" s="213"/>
      <c r="S3129" s="213"/>
      <c r="T3129" s="214"/>
      <c r="AT3129" s="215" t="s">
        <v>159</v>
      </c>
      <c r="AU3129" s="215" t="s">
        <v>87</v>
      </c>
      <c r="AV3129" s="14" t="s">
        <v>87</v>
      </c>
      <c r="AW3129" s="14" t="s">
        <v>37</v>
      </c>
      <c r="AX3129" s="14" t="s">
        <v>77</v>
      </c>
      <c r="AY3129" s="215" t="s">
        <v>144</v>
      </c>
    </row>
    <row r="3130" spans="2:51" s="14" customFormat="1" ht="11.25">
      <c r="B3130" s="205"/>
      <c r="C3130" s="206"/>
      <c r="D3130" s="196" t="s">
        <v>159</v>
      </c>
      <c r="E3130" s="207" t="s">
        <v>19</v>
      </c>
      <c r="F3130" s="208" t="s">
        <v>1761</v>
      </c>
      <c r="G3130" s="206"/>
      <c r="H3130" s="209">
        <v>11.65</v>
      </c>
      <c r="I3130" s="210"/>
      <c r="J3130" s="206"/>
      <c r="K3130" s="206"/>
      <c r="L3130" s="211"/>
      <c r="M3130" s="212"/>
      <c r="N3130" s="213"/>
      <c r="O3130" s="213"/>
      <c r="P3130" s="213"/>
      <c r="Q3130" s="213"/>
      <c r="R3130" s="213"/>
      <c r="S3130" s="213"/>
      <c r="T3130" s="214"/>
      <c r="AT3130" s="215" t="s">
        <v>159</v>
      </c>
      <c r="AU3130" s="215" t="s">
        <v>87</v>
      </c>
      <c r="AV3130" s="14" t="s">
        <v>87</v>
      </c>
      <c r="AW3130" s="14" t="s">
        <v>37</v>
      </c>
      <c r="AX3130" s="14" t="s">
        <v>77</v>
      </c>
      <c r="AY3130" s="215" t="s">
        <v>144</v>
      </c>
    </row>
    <row r="3131" spans="2:51" s="14" customFormat="1" ht="11.25">
      <c r="B3131" s="205"/>
      <c r="C3131" s="206"/>
      <c r="D3131" s="196" t="s">
        <v>159</v>
      </c>
      <c r="E3131" s="207" t="s">
        <v>19</v>
      </c>
      <c r="F3131" s="208" t="s">
        <v>1762</v>
      </c>
      <c r="G3131" s="206"/>
      <c r="H3131" s="209">
        <v>14.05</v>
      </c>
      <c r="I3131" s="210"/>
      <c r="J3131" s="206"/>
      <c r="K3131" s="206"/>
      <c r="L3131" s="211"/>
      <c r="M3131" s="212"/>
      <c r="N3131" s="213"/>
      <c r="O3131" s="213"/>
      <c r="P3131" s="213"/>
      <c r="Q3131" s="213"/>
      <c r="R3131" s="213"/>
      <c r="S3131" s="213"/>
      <c r="T3131" s="214"/>
      <c r="AT3131" s="215" t="s">
        <v>159</v>
      </c>
      <c r="AU3131" s="215" t="s">
        <v>87</v>
      </c>
      <c r="AV3131" s="14" t="s">
        <v>87</v>
      </c>
      <c r="AW3131" s="14" t="s">
        <v>37</v>
      </c>
      <c r="AX3131" s="14" t="s">
        <v>77</v>
      </c>
      <c r="AY3131" s="215" t="s">
        <v>144</v>
      </c>
    </row>
    <row r="3132" spans="2:51" s="14" customFormat="1" ht="11.25">
      <c r="B3132" s="205"/>
      <c r="C3132" s="206"/>
      <c r="D3132" s="196" t="s">
        <v>159</v>
      </c>
      <c r="E3132" s="207" t="s">
        <v>19</v>
      </c>
      <c r="F3132" s="208" t="s">
        <v>1763</v>
      </c>
      <c r="G3132" s="206"/>
      <c r="H3132" s="209">
        <v>11.65</v>
      </c>
      <c r="I3132" s="210"/>
      <c r="J3132" s="206"/>
      <c r="K3132" s="206"/>
      <c r="L3132" s="211"/>
      <c r="M3132" s="212"/>
      <c r="N3132" s="213"/>
      <c r="O3132" s="213"/>
      <c r="P3132" s="213"/>
      <c r="Q3132" s="213"/>
      <c r="R3132" s="213"/>
      <c r="S3132" s="213"/>
      <c r="T3132" s="214"/>
      <c r="AT3132" s="215" t="s">
        <v>159</v>
      </c>
      <c r="AU3132" s="215" t="s">
        <v>87</v>
      </c>
      <c r="AV3132" s="14" t="s">
        <v>87</v>
      </c>
      <c r="AW3132" s="14" t="s">
        <v>37</v>
      </c>
      <c r="AX3132" s="14" t="s">
        <v>77</v>
      </c>
      <c r="AY3132" s="215" t="s">
        <v>144</v>
      </c>
    </row>
    <row r="3133" spans="2:51" s="14" customFormat="1" ht="11.25">
      <c r="B3133" s="205"/>
      <c r="C3133" s="206"/>
      <c r="D3133" s="196" t="s">
        <v>159</v>
      </c>
      <c r="E3133" s="207" t="s">
        <v>19</v>
      </c>
      <c r="F3133" s="208" t="s">
        <v>1764</v>
      </c>
      <c r="G3133" s="206"/>
      <c r="H3133" s="209">
        <v>11.65</v>
      </c>
      <c r="I3133" s="210"/>
      <c r="J3133" s="206"/>
      <c r="K3133" s="206"/>
      <c r="L3133" s="211"/>
      <c r="M3133" s="212"/>
      <c r="N3133" s="213"/>
      <c r="O3133" s="213"/>
      <c r="P3133" s="213"/>
      <c r="Q3133" s="213"/>
      <c r="R3133" s="213"/>
      <c r="S3133" s="213"/>
      <c r="T3133" s="214"/>
      <c r="AT3133" s="215" t="s">
        <v>159</v>
      </c>
      <c r="AU3133" s="215" t="s">
        <v>87</v>
      </c>
      <c r="AV3133" s="14" t="s">
        <v>87</v>
      </c>
      <c r="AW3133" s="14" t="s">
        <v>37</v>
      </c>
      <c r="AX3133" s="14" t="s">
        <v>77</v>
      </c>
      <c r="AY3133" s="215" t="s">
        <v>144</v>
      </c>
    </row>
    <row r="3134" spans="2:51" s="14" customFormat="1" ht="11.25">
      <c r="B3134" s="205"/>
      <c r="C3134" s="206"/>
      <c r="D3134" s="196" t="s">
        <v>159</v>
      </c>
      <c r="E3134" s="207" t="s">
        <v>19</v>
      </c>
      <c r="F3134" s="208" t="s">
        <v>1765</v>
      </c>
      <c r="G3134" s="206"/>
      <c r="H3134" s="209">
        <v>11.65</v>
      </c>
      <c r="I3134" s="210"/>
      <c r="J3134" s="206"/>
      <c r="K3134" s="206"/>
      <c r="L3134" s="211"/>
      <c r="M3134" s="212"/>
      <c r="N3134" s="213"/>
      <c r="O3134" s="213"/>
      <c r="P3134" s="213"/>
      <c r="Q3134" s="213"/>
      <c r="R3134" s="213"/>
      <c r="S3134" s="213"/>
      <c r="T3134" s="214"/>
      <c r="AT3134" s="215" t="s">
        <v>159</v>
      </c>
      <c r="AU3134" s="215" t="s">
        <v>87</v>
      </c>
      <c r="AV3134" s="14" t="s">
        <v>87</v>
      </c>
      <c r="AW3134" s="14" t="s">
        <v>37</v>
      </c>
      <c r="AX3134" s="14" t="s">
        <v>77</v>
      </c>
      <c r="AY3134" s="215" t="s">
        <v>144</v>
      </c>
    </row>
    <row r="3135" spans="2:51" s="14" customFormat="1" ht="11.25">
      <c r="B3135" s="205"/>
      <c r="C3135" s="206"/>
      <c r="D3135" s="196" t="s">
        <v>159</v>
      </c>
      <c r="E3135" s="207" t="s">
        <v>19</v>
      </c>
      <c r="F3135" s="208" t="s">
        <v>1766</v>
      </c>
      <c r="G3135" s="206"/>
      <c r="H3135" s="209">
        <v>11.65</v>
      </c>
      <c r="I3135" s="210"/>
      <c r="J3135" s="206"/>
      <c r="K3135" s="206"/>
      <c r="L3135" s="211"/>
      <c r="M3135" s="212"/>
      <c r="N3135" s="213"/>
      <c r="O3135" s="213"/>
      <c r="P3135" s="213"/>
      <c r="Q3135" s="213"/>
      <c r="R3135" s="213"/>
      <c r="S3135" s="213"/>
      <c r="T3135" s="214"/>
      <c r="AT3135" s="215" t="s">
        <v>159</v>
      </c>
      <c r="AU3135" s="215" t="s">
        <v>87</v>
      </c>
      <c r="AV3135" s="14" t="s">
        <v>87</v>
      </c>
      <c r="AW3135" s="14" t="s">
        <v>37</v>
      </c>
      <c r="AX3135" s="14" t="s">
        <v>77</v>
      </c>
      <c r="AY3135" s="215" t="s">
        <v>144</v>
      </c>
    </row>
    <row r="3136" spans="2:51" s="14" customFormat="1" ht="11.25">
      <c r="B3136" s="205"/>
      <c r="C3136" s="206"/>
      <c r="D3136" s="196" t="s">
        <v>159</v>
      </c>
      <c r="E3136" s="207" t="s">
        <v>19</v>
      </c>
      <c r="F3136" s="208" t="s">
        <v>1767</v>
      </c>
      <c r="G3136" s="206"/>
      <c r="H3136" s="209">
        <v>14.05</v>
      </c>
      <c r="I3136" s="210"/>
      <c r="J3136" s="206"/>
      <c r="K3136" s="206"/>
      <c r="L3136" s="211"/>
      <c r="M3136" s="212"/>
      <c r="N3136" s="213"/>
      <c r="O3136" s="213"/>
      <c r="P3136" s="213"/>
      <c r="Q3136" s="213"/>
      <c r="R3136" s="213"/>
      <c r="S3136" s="213"/>
      <c r="T3136" s="214"/>
      <c r="AT3136" s="215" t="s">
        <v>159</v>
      </c>
      <c r="AU3136" s="215" t="s">
        <v>87</v>
      </c>
      <c r="AV3136" s="14" t="s">
        <v>87</v>
      </c>
      <c r="AW3136" s="14" t="s">
        <v>37</v>
      </c>
      <c r="AX3136" s="14" t="s">
        <v>77</v>
      </c>
      <c r="AY3136" s="215" t="s">
        <v>144</v>
      </c>
    </row>
    <row r="3137" spans="1:65" s="14" customFormat="1" ht="11.25">
      <c r="B3137" s="205"/>
      <c r="C3137" s="206"/>
      <c r="D3137" s="196" t="s">
        <v>159</v>
      </c>
      <c r="E3137" s="207" t="s">
        <v>19</v>
      </c>
      <c r="F3137" s="208" t="s">
        <v>1768</v>
      </c>
      <c r="G3137" s="206"/>
      <c r="H3137" s="209">
        <v>11.65</v>
      </c>
      <c r="I3137" s="210"/>
      <c r="J3137" s="206"/>
      <c r="K3137" s="206"/>
      <c r="L3137" s="211"/>
      <c r="M3137" s="212"/>
      <c r="N3137" s="213"/>
      <c r="O3137" s="213"/>
      <c r="P3137" s="213"/>
      <c r="Q3137" s="213"/>
      <c r="R3137" s="213"/>
      <c r="S3137" s="213"/>
      <c r="T3137" s="214"/>
      <c r="AT3137" s="215" t="s">
        <v>159</v>
      </c>
      <c r="AU3137" s="215" t="s">
        <v>87</v>
      </c>
      <c r="AV3137" s="14" t="s">
        <v>87</v>
      </c>
      <c r="AW3137" s="14" t="s">
        <v>37</v>
      </c>
      <c r="AX3137" s="14" t="s">
        <v>77</v>
      </c>
      <c r="AY3137" s="215" t="s">
        <v>144</v>
      </c>
    </row>
    <row r="3138" spans="1:65" s="15" customFormat="1" ht="11.25">
      <c r="B3138" s="216"/>
      <c r="C3138" s="217"/>
      <c r="D3138" s="196" t="s">
        <v>159</v>
      </c>
      <c r="E3138" s="218" t="s">
        <v>19</v>
      </c>
      <c r="F3138" s="219" t="s">
        <v>165</v>
      </c>
      <c r="G3138" s="217"/>
      <c r="H3138" s="220">
        <v>139.25000000000003</v>
      </c>
      <c r="I3138" s="221"/>
      <c r="J3138" s="217"/>
      <c r="K3138" s="217"/>
      <c r="L3138" s="222"/>
      <c r="M3138" s="223"/>
      <c r="N3138" s="224"/>
      <c r="O3138" s="224"/>
      <c r="P3138" s="224"/>
      <c r="Q3138" s="224"/>
      <c r="R3138" s="224"/>
      <c r="S3138" s="224"/>
      <c r="T3138" s="225"/>
      <c r="AT3138" s="226" t="s">
        <v>159</v>
      </c>
      <c r="AU3138" s="226" t="s">
        <v>87</v>
      </c>
      <c r="AV3138" s="15" t="s">
        <v>155</v>
      </c>
      <c r="AW3138" s="15" t="s">
        <v>37</v>
      </c>
      <c r="AX3138" s="15" t="s">
        <v>77</v>
      </c>
      <c r="AY3138" s="226" t="s">
        <v>144</v>
      </c>
    </row>
    <row r="3139" spans="1:65" s="16" customFormat="1" ht="11.25">
      <c r="B3139" s="227"/>
      <c r="C3139" s="228"/>
      <c r="D3139" s="196" t="s">
        <v>159</v>
      </c>
      <c r="E3139" s="229" t="s">
        <v>19</v>
      </c>
      <c r="F3139" s="230" t="s">
        <v>275</v>
      </c>
      <c r="G3139" s="228"/>
      <c r="H3139" s="231">
        <v>689.69999999999959</v>
      </c>
      <c r="I3139" s="232"/>
      <c r="J3139" s="228"/>
      <c r="K3139" s="228"/>
      <c r="L3139" s="233"/>
      <c r="M3139" s="234"/>
      <c r="N3139" s="235"/>
      <c r="O3139" s="235"/>
      <c r="P3139" s="235"/>
      <c r="Q3139" s="235"/>
      <c r="R3139" s="235"/>
      <c r="S3139" s="235"/>
      <c r="T3139" s="236"/>
      <c r="AT3139" s="237" t="s">
        <v>159</v>
      </c>
      <c r="AU3139" s="237" t="s">
        <v>87</v>
      </c>
      <c r="AV3139" s="16" t="s">
        <v>154</v>
      </c>
      <c r="AW3139" s="16" t="s">
        <v>37</v>
      </c>
      <c r="AX3139" s="16" t="s">
        <v>85</v>
      </c>
      <c r="AY3139" s="237" t="s">
        <v>144</v>
      </c>
    </row>
    <row r="3140" spans="1:65" s="2" customFormat="1" ht="24.2" customHeight="1">
      <c r="A3140" s="37"/>
      <c r="B3140" s="38"/>
      <c r="C3140" s="176" t="s">
        <v>1769</v>
      </c>
      <c r="D3140" s="176" t="s">
        <v>149</v>
      </c>
      <c r="E3140" s="177" t="s">
        <v>1770</v>
      </c>
      <c r="F3140" s="178" t="s">
        <v>1771</v>
      </c>
      <c r="G3140" s="179" t="s">
        <v>152</v>
      </c>
      <c r="H3140" s="180">
        <v>942.88499999999999</v>
      </c>
      <c r="I3140" s="181"/>
      <c r="J3140" s="182">
        <f>ROUND(I3140*H3140,2)</f>
        <v>0</v>
      </c>
      <c r="K3140" s="178" t="s">
        <v>153</v>
      </c>
      <c r="L3140" s="42"/>
      <c r="M3140" s="183" t="s">
        <v>19</v>
      </c>
      <c r="N3140" s="184" t="s">
        <v>48</v>
      </c>
      <c r="O3140" s="67"/>
      <c r="P3140" s="185">
        <f>O3140*H3140</f>
        <v>0</v>
      </c>
      <c r="Q3140" s="185">
        <v>5.0000000000000002E-5</v>
      </c>
      <c r="R3140" s="185">
        <f>Q3140*H3140</f>
        <v>4.7144249999999999E-2</v>
      </c>
      <c r="S3140" s="185">
        <v>0</v>
      </c>
      <c r="T3140" s="186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87" t="s">
        <v>556</v>
      </c>
      <c r="AT3140" s="187" t="s">
        <v>149</v>
      </c>
      <c r="AU3140" s="187" t="s">
        <v>87</v>
      </c>
      <c r="AY3140" s="20" t="s">
        <v>144</v>
      </c>
      <c r="BE3140" s="188">
        <f>IF(N3140="základní",J3140,0)</f>
        <v>0</v>
      </c>
      <c r="BF3140" s="188">
        <f>IF(N3140="snížená",J3140,0)</f>
        <v>0</v>
      </c>
      <c r="BG3140" s="188">
        <f>IF(N3140="zákl. přenesená",J3140,0)</f>
        <v>0</v>
      </c>
      <c r="BH3140" s="188">
        <f>IF(N3140="sníž. přenesená",J3140,0)</f>
        <v>0</v>
      </c>
      <c r="BI3140" s="188">
        <f>IF(N3140="nulová",J3140,0)</f>
        <v>0</v>
      </c>
      <c r="BJ3140" s="20" t="s">
        <v>85</v>
      </c>
      <c r="BK3140" s="188">
        <f>ROUND(I3140*H3140,2)</f>
        <v>0</v>
      </c>
      <c r="BL3140" s="20" t="s">
        <v>556</v>
      </c>
      <c r="BM3140" s="187" t="s">
        <v>1772</v>
      </c>
    </row>
    <row r="3141" spans="1:65" s="2" customFormat="1" ht="11.25">
      <c r="A3141" s="37"/>
      <c r="B3141" s="38"/>
      <c r="C3141" s="39"/>
      <c r="D3141" s="189" t="s">
        <v>157</v>
      </c>
      <c r="E3141" s="39"/>
      <c r="F3141" s="190" t="s">
        <v>1773</v>
      </c>
      <c r="G3141" s="39"/>
      <c r="H3141" s="39"/>
      <c r="I3141" s="191"/>
      <c r="J3141" s="39"/>
      <c r="K3141" s="39"/>
      <c r="L3141" s="42"/>
      <c r="M3141" s="192"/>
      <c r="N3141" s="193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157</v>
      </c>
      <c r="AU3141" s="20" t="s">
        <v>87</v>
      </c>
    </row>
    <row r="3142" spans="1:65" s="2" customFormat="1" ht="55.5" customHeight="1">
      <c r="A3142" s="37"/>
      <c r="B3142" s="38"/>
      <c r="C3142" s="176" t="s">
        <v>1774</v>
      </c>
      <c r="D3142" s="176" t="s">
        <v>149</v>
      </c>
      <c r="E3142" s="177" t="s">
        <v>1775</v>
      </c>
      <c r="F3142" s="178" t="s">
        <v>1776</v>
      </c>
      <c r="G3142" s="179" t="s">
        <v>519</v>
      </c>
      <c r="H3142" s="180">
        <v>29.544</v>
      </c>
      <c r="I3142" s="181"/>
      <c r="J3142" s="182">
        <f>ROUND(I3142*H3142,2)</f>
        <v>0</v>
      </c>
      <c r="K3142" s="178" t="s">
        <v>153</v>
      </c>
      <c r="L3142" s="42"/>
      <c r="M3142" s="183" t="s">
        <v>19</v>
      </c>
      <c r="N3142" s="184" t="s">
        <v>48</v>
      </c>
      <c r="O3142" s="67"/>
      <c r="P3142" s="185">
        <f>O3142*H3142</f>
        <v>0</v>
      </c>
      <c r="Q3142" s="185">
        <v>0</v>
      </c>
      <c r="R3142" s="185">
        <f>Q3142*H3142</f>
        <v>0</v>
      </c>
      <c r="S3142" s="185">
        <v>0</v>
      </c>
      <c r="T3142" s="186">
        <f>S3142*H3142</f>
        <v>0</v>
      </c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R3142" s="187" t="s">
        <v>556</v>
      </c>
      <c r="AT3142" s="187" t="s">
        <v>149</v>
      </c>
      <c r="AU3142" s="187" t="s">
        <v>87</v>
      </c>
      <c r="AY3142" s="20" t="s">
        <v>144</v>
      </c>
      <c r="BE3142" s="188">
        <f>IF(N3142="základní",J3142,0)</f>
        <v>0</v>
      </c>
      <c r="BF3142" s="188">
        <f>IF(N3142="snížená",J3142,0)</f>
        <v>0</v>
      </c>
      <c r="BG3142" s="188">
        <f>IF(N3142="zákl. přenesená",J3142,0)</f>
        <v>0</v>
      </c>
      <c r="BH3142" s="188">
        <f>IF(N3142="sníž. přenesená",J3142,0)</f>
        <v>0</v>
      </c>
      <c r="BI3142" s="188">
        <f>IF(N3142="nulová",J3142,0)</f>
        <v>0</v>
      </c>
      <c r="BJ3142" s="20" t="s">
        <v>85</v>
      </c>
      <c r="BK3142" s="188">
        <f>ROUND(I3142*H3142,2)</f>
        <v>0</v>
      </c>
      <c r="BL3142" s="20" t="s">
        <v>556</v>
      </c>
      <c r="BM3142" s="187" t="s">
        <v>1777</v>
      </c>
    </row>
    <row r="3143" spans="1:65" s="2" customFormat="1" ht="11.25">
      <c r="A3143" s="37"/>
      <c r="B3143" s="38"/>
      <c r="C3143" s="39"/>
      <c r="D3143" s="189" t="s">
        <v>157</v>
      </c>
      <c r="E3143" s="39"/>
      <c r="F3143" s="190" t="s">
        <v>1778</v>
      </c>
      <c r="G3143" s="39"/>
      <c r="H3143" s="39"/>
      <c r="I3143" s="191"/>
      <c r="J3143" s="39"/>
      <c r="K3143" s="39"/>
      <c r="L3143" s="42"/>
      <c r="M3143" s="192"/>
      <c r="N3143" s="193"/>
      <c r="O3143" s="67"/>
      <c r="P3143" s="67"/>
      <c r="Q3143" s="67"/>
      <c r="R3143" s="67"/>
      <c r="S3143" s="67"/>
      <c r="T3143" s="68"/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T3143" s="20" t="s">
        <v>157</v>
      </c>
      <c r="AU3143" s="20" t="s">
        <v>87</v>
      </c>
    </row>
    <row r="3144" spans="1:65" s="12" customFormat="1" ht="22.9" customHeight="1">
      <c r="B3144" s="160"/>
      <c r="C3144" s="161"/>
      <c r="D3144" s="162" t="s">
        <v>76</v>
      </c>
      <c r="E3144" s="174" t="s">
        <v>1779</v>
      </c>
      <c r="F3144" s="174" t="s">
        <v>1780</v>
      </c>
      <c r="G3144" s="161"/>
      <c r="H3144" s="161"/>
      <c r="I3144" s="164"/>
      <c r="J3144" s="175">
        <f>BK3144</f>
        <v>0</v>
      </c>
      <c r="K3144" s="161"/>
      <c r="L3144" s="166"/>
      <c r="M3144" s="167"/>
      <c r="N3144" s="168"/>
      <c r="O3144" s="168"/>
      <c r="P3144" s="169">
        <f>SUM(P3145:P3160)</f>
        <v>0</v>
      </c>
      <c r="Q3144" s="168"/>
      <c r="R3144" s="169">
        <f>SUM(R3145:R3160)</f>
        <v>6.4886030000000003</v>
      </c>
      <c r="S3144" s="168"/>
      <c r="T3144" s="170">
        <f>SUM(T3145:T3160)</f>
        <v>1.3524187099999998</v>
      </c>
      <c r="AR3144" s="171" t="s">
        <v>87</v>
      </c>
      <c r="AT3144" s="172" t="s">
        <v>76</v>
      </c>
      <c r="AU3144" s="172" t="s">
        <v>85</v>
      </c>
      <c r="AY3144" s="171" t="s">
        <v>144</v>
      </c>
      <c r="BK3144" s="173">
        <f>SUM(BK3145:BK3160)</f>
        <v>0</v>
      </c>
    </row>
    <row r="3145" spans="1:65" s="2" customFormat="1" ht="16.5" customHeight="1">
      <c r="A3145" s="37"/>
      <c r="B3145" s="38"/>
      <c r="C3145" s="176" t="s">
        <v>1781</v>
      </c>
      <c r="D3145" s="176" t="s">
        <v>149</v>
      </c>
      <c r="E3145" s="177" t="s">
        <v>1782</v>
      </c>
      <c r="F3145" s="178" t="s">
        <v>1783</v>
      </c>
      <c r="G3145" s="179" t="s">
        <v>152</v>
      </c>
      <c r="H3145" s="180">
        <v>4362.6409999999996</v>
      </c>
      <c r="I3145" s="181"/>
      <c r="J3145" s="182">
        <f>ROUND(I3145*H3145,2)</f>
        <v>0</v>
      </c>
      <c r="K3145" s="178" t="s">
        <v>153</v>
      </c>
      <c r="L3145" s="42"/>
      <c r="M3145" s="183" t="s">
        <v>19</v>
      </c>
      <c r="N3145" s="184" t="s">
        <v>48</v>
      </c>
      <c r="O3145" s="67"/>
      <c r="P3145" s="185">
        <f>O3145*H3145</f>
        <v>0</v>
      </c>
      <c r="Q3145" s="185">
        <v>1E-3</v>
      </c>
      <c r="R3145" s="185">
        <f>Q3145*H3145</f>
        <v>4.362641</v>
      </c>
      <c r="S3145" s="185">
        <v>3.1E-4</v>
      </c>
      <c r="T3145" s="186">
        <f>S3145*H3145</f>
        <v>1.3524187099999998</v>
      </c>
      <c r="U3145" s="37"/>
      <c r="V3145" s="37"/>
      <c r="W3145" s="37"/>
      <c r="X3145" s="37"/>
      <c r="Y3145" s="37"/>
      <c r="Z3145" s="37"/>
      <c r="AA3145" s="37"/>
      <c r="AB3145" s="37"/>
      <c r="AC3145" s="37"/>
      <c r="AD3145" s="37"/>
      <c r="AE3145" s="37"/>
      <c r="AR3145" s="187" t="s">
        <v>556</v>
      </c>
      <c r="AT3145" s="187" t="s">
        <v>149</v>
      </c>
      <c r="AU3145" s="187" t="s">
        <v>87</v>
      </c>
      <c r="AY3145" s="20" t="s">
        <v>144</v>
      </c>
      <c r="BE3145" s="188">
        <f>IF(N3145="základní",J3145,0)</f>
        <v>0</v>
      </c>
      <c r="BF3145" s="188">
        <f>IF(N3145="snížená",J3145,0)</f>
        <v>0</v>
      </c>
      <c r="BG3145" s="188">
        <f>IF(N3145="zákl. přenesená",J3145,0)</f>
        <v>0</v>
      </c>
      <c r="BH3145" s="188">
        <f>IF(N3145="sníž. přenesená",J3145,0)</f>
        <v>0</v>
      </c>
      <c r="BI3145" s="188">
        <f>IF(N3145="nulová",J3145,0)</f>
        <v>0</v>
      </c>
      <c r="BJ3145" s="20" t="s">
        <v>85</v>
      </c>
      <c r="BK3145" s="188">
        <f>ROUND(I3145*H3145,2)</f>
        <v>0</v>
      </c>
      <c r="BL3145" s="20" t="s">
        <v>556</v>
      </c>
      <c r="BM3145" s="187" t="s">
        <v>1784</v>
      </c>
    </row>
    <row r="3146" spans="1:65" s="2" customFormat="1" ht="11.25">
      <c r="A3146" s="37"/>
      <c r="B3146" s="38"/>
      <c r="C3146" s="39"/>
      <c r="D3146" s="189" t="s">
        <v>157</v>
      </c>
      <c r="E3146" s="39"/>
      <c r="F3146" s="190" t="s">
        <v>1785</v>
      </c>
      <c r="G3146" s="39"/>
      <c r="H3146" s="39"/>
      <c r="I3146" s="191"/>
      <c r="J3146" s="39"/>
      <c r="K3146" s="39"/>
      <c r="L3146" s="42"/>
      <c r="M3146" s="192"/>
      <c r="N3146" s="193"/>
      <c r="O3146" s="67"/>
      <c r="P3146" s="67"/>
      <c r="Q3146" s="67"/>
      <c r="R3146" s="67"/>
      <c r="S3146" s="67"/>
      <c r="T3146" s="68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T3146" s="20" t="s">
        <v>157</v>
      </c>
      <c r="AU3146" s="20" t="s">
        <v>87</v>
      </c>
    </row>
    <row r="3147" spans="1:65" s="14" customFormat="1" ht="11.25">
      <c r="B3147" s="205"/>
      <c r="C3147" s="206"/>
      <c r="D3147" s="196" t="s">
        <v>159</v>
      </c>
      <c r="E3147" s="207" t="s">
        <v>19</v>
      </c>
      <c r="F3147" s="208" t="s">
        <v>1786</v>
      </c>
      <c r="G3147" s="206"/>
      <c r="H3147" s="209">
        <v>3033.194</v>
      </c>
      <c r="I3147" s="210"/>
      <c r="J3147" s="206"/>
      <c r="K3147" s="206"/>
      <c r="L3147" s="211"/>
      <c r="M3147" s="212"/>
      <c r="N3147" s="213"/>
      <c r="O3147" s="213"/>
      <c r="P3147" s="213"/>
      <c r="Q3147" s="213"/>
      <c r="R3147" s="213"/>
      <c r="S3147" s="213"/>
      <c r="T3147" s="214"/>
      <c r="AT3147" s="215" t="s">
        <v>159</v>
      </c>
      <c r="AU3147" s="215" t="s">
        <v>87</v>
      </c>
      <c r="AV3147" s="14" t="s">
        <v>87</v>
      </c>
      <c r="AW3147" s="14" t="s">
        <v>37</v>
      </c>
      <c r="AX3147" s="14" t="s">
        <v>77</v>
      </c>
      <c r="AY3147" s="215" t="s">
        <v>144</v>
      </c>
    </row>
    <row r="3148" spans="1:65" s="14" customFormat="1" ht="11.25">
      <c r="B3148" s="205"/>
      <c r="C3148" s="206"/>
      <c r="D3148" s="196" t="s">
        <v>159</v>
      </c>
      <c r="E3148" s="207" t="s">
        <v>19</v>
      </c>
      <c r="F3148" s="208" t="s">
        <v>1787</v>
      </c>
      <c r="G3148" s="206"/>
      <c r="H3148" s="209">
        <v>843.62</v>
      </c>
      <c r="I3148" s="210"/>
      <c r="J3148" s="206"/>
      <c r="K3148" s="206"/>
      <c r="L3148" s="211"/>
      <c r="M3148" s="212"/>
      <c r="N3148" s="213"/>
      <c r="O3148" s="213"/>
      <c r="P3148" s="213"/>
      <c r="Q3148" s="213"/>
      <c r="R3148" s="213"/>
      <c r="S3148" s="213"/>
      <c r="T3148" s="214"/>
      <c r="AT3148" s="215" t="s">
        <v>159</v>
      </c>
      <c r="AU3148" s="215" t="s">
        <v>87</v>
      </c>
      <c r="AV3148" s="14" t="s">
        <v>87</v>
      </c>
      <c r="AW3148" s="14" t="s">
        <v>37</v>
      </c>
      <c r="AX3148" s="14" t="s">
        <v>77</v>
      </c>
      <c r="AY3148" s="215" t="s">
        <v>144</v>
      </c>
    </row>
    <row r="3149" spans="1:65" s="14" customFormat="1" ht="11.25">
      <c r="B3149" s="205"/>
      <c r="C3149" s="206"/>
      <c r="D3149" s="196" t="s">
        <v>159</v>
      </c>
      <c r="E3149" s="207" t="s">
        <v>19</v>
      </c>
      <c r="F3149" s="208" t="s">
        <v>1788</v>
      </c>
      <c r="G3149" s="206"/>
      <c r="H3149" s="209">
        <v>485.827</v>
      </c>
      <c r="I3149" s="210"/>
      <c r="J3149" s="206"/>
      <c r="K3149" s="206"/>
      <c r="L3149" s="211"/>
      <c r="M3149" s="212"/>
      <c r="N3149" s="213"/>
      <c r="O3149" s="213"/>
      <c r="P3149" s="213"/>
      <c r="Q3149" s="213"/>
      <c r="R3149" s="213"/>
      <c r="S3149" s="213"/>
      <c r="T3149" s="214"/>
      <c r="AT3149" s="215" t="s">
        <v>159</v>
      </c>
      <c r="AU3149" s="215" t="s">
        <v>87</v>
      </c>
      <c r="AV3149" s="14" t="s">
        <v>87</v>
      </c>
      <c r="AW3149" s="14" t="s">
        <v>37</v>
      </c>
      <c r="AX3149" s="14" t="s">
        <v>77</v>
      </c>
      <c r="AY3149" s="215" t="s">
        <v>144</v>
      </c>
    </row>
    <row r="3150" spans="1:65" s="16" customFormat="1" ht="11.25">
      <c r="B3150" s="227"/>
      <c r="C3150" s="228"/>
      <c r="D3150" s="196" t="s">
        <v>159</v>
      </c>
      <c r="E3150" s="229" t="s">
        <v>19</v>
      </c>
      <c r="F3150" s="230" t="s">
        <v>275</v>
      </c>
      <c r="G3150" s="228"/>
      <c r="H3150" s="231">
        <v>4362.6409999999996</v>
      </c>
      <c r="I3150" s="232"/>
      <c r="J3150" s="228"/>
      <c r="K3150" s="228"/>
      <c r="L3150" s="233"/>
      <c r="M3150" s="234"/>
      <c r="N3150" s="235"/>
      <c r="O3150" s="235"/>
      <c r="P3150" s="235"/>
      <c r="Q3150" s="235"/>
      <c r="R3150" s="235"/>
      <c r="S3150" s="235"/>
      <c r="T3150" s="236"/>
      <c r="AT3150" s="237" t="s">
        <v>159</v>
      </c>
      <c r="AU3150" s="237" t="s">
        <v>87</v>
      </c>
      <c r="AV3150" s="16" t="s">
        <v>154</v>
      </c>
      <c r="AW3150" s="16" t="s">
        <v>37</v>
      </c>
      <c r="AX3150" s="16" t="s">
        <v>85</v>
      </c>
      <c r="AY3150" s="237" t="s">
        <v>144</v>
      </c>
    </row>
    <row r="3151" spans="1:65" s="2" customFormat="1" ht="24.2" customHeight="1">
      <c r="A3151" s="37"/>
      <c r="B3151" s="38"/>
      <c r="C3151" s="176" t="s">
        <v>1789</v>
      </c>
      <c r="D3151" s="176" t="s">
        <v>149</v>
      </c>
      <c r="E3151" s="177" t="s">
        <v>1790</v>
      </c>
      <c r="F3151" s="178" t="s">
        <v>1791</v>
      </c>
      <c r="G3151" s="179" t="s">
        <v>152</v>
      </c>
      <c r="H3151" s="180">
        <v>4251.924</v>
      </c>
      <c r="I3151" s="181"/>
      <c r="J3151" s="182">
        <f>ROUND(I3151*H3151,2)</f>
        <v>0</v>
      </c>
      <c r="K3151" s="178" t="s">
        <v>153</v>
      </c>
      <c r="L3151" s="42"/>
      <c r="M3151" s="183" t="s">
        <v>19</v>
      </c>
      <c r="N3151" s="184" t="s">
        <v>48</v>
      </c>
      <c r="O3151" s="67"/>
      <c r="P3151" s="185">
        <f>O3151*H3151</f>
        <v>0</v>
      </c>
      <c r="Q3151" s="185">
        <v>0</v>
      </c>
      <c r="R3151" s="185">
        <f>Q3151*H3151</f>
        <v>0</v>
      </c>
      <c r="S3151" s="185">
        <v>0</v>
      </c>
      <c r="T3151" s="186">
        <f>S3151*H3151</f>
        <v>0</v>
      </c>
      <c r="U3151" s="37"/>
      <c r="V3151" s="37"/>
      <c r="W3151" s="37"/>
      <c r="X3151" s="37"/>
      <c r="Y3151" s="37"/>
      <c r="Z3151" s="37"/>
      <c r="AA3151" s="37"/>
      <c r="AB3151" s="37"/>
      <c r="AC3151" s="37"/>
      <c r="AD3151" s="37"/>
      <c r="AE3151" s="37"/>
      <c r="AR3151" s="187" t="s">
        <v>556</v>
      </c>
      <c r="AT3151" s="187" t="s">
        <v>149</v>
      </c>
      <c r="AU3151" s="187" t="s">
        <v>87</v>
      </c>
      <c r="AY3151" s="20" t="s">
        <v>144</v>
      </c>
      <c r="BE3151" s="188">
        <f>IF(N3151="základní",J3151,0)</f>
        <v>0</v>
      </c>
      <c r="BF3151" s="188">
        <f>IF(N3151="snížená",J3151,0)</f>
        <v>0</v>
      </c>
      <c r="BG3151" s="188">
        <f>IF(N3151="zákl. přenesená",J3151,0)</f>
        <v>0</v>
      </c>
      <c r="BH3151" s="188">
        <f>IF(N3151="sníž. přenesená",J3151,0)</f>
        <v>0</v>
      </c>
      <c r="BI3151" s="188">
        <f>IF(N3151="nulová",J3151,0)</f>
        <v>0</v>
      </c>
      <c r="BJ3151" s="20" t="s">
        <v>85</v>
      </c>
      <c r="BK3151" s="188">
        <f>ROUND(I3151*H3151,2)</f>
        <v>0</v>
      </c>
      <c r="BL3151" s="20" t="s">
        <v>556</v>
      </c>
      <c r="BM3151" s="187" t="s">
        <v>1792</v>
      </c>
    </row>
    <row r="3152" spans="1:65" s="2" customFormat="1" ht="11.25">
      <c r="A3152" s="37"/>
      <c r="B3152" s="38"/>
      <c r="C3152" s="39"/>
      <c r="D3152" s="189" t="s">
        <v>157</v>
      </c>
      <c r="E3152" s="39"/>
      <c r="F3152" s="190" t="s">
        <v>1793</v>
      </c>
      <c r="G3152" s="39"/>
      <c r="H3152" s="39"/>
      <c r="I3152" s="191"/>
      <c r="J3152" s="39"/>
      <c r="K3152" s="39"/>
      <c r="L3152" s="42"/>
      <c r="M3152" s="192"/>
      <c r="N3152" s="193"/>
      <c r="O3152" s="67"/>
      <c r="P3152" s="67"/>
      <c r="Q3152" s="67"/>
      <c r="R3152" s="67"/>
      <c r="S3152" s="67"/>
      <c r="T3152" s="68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T3152" s="20" t="s">
        <v>157</v>
      </c>
      <c r="AU3152" s="20" t="s">
        <v>87</v>
      </c>
    </row>
    <row r="3153" spans="1:65" s="14" customFormat="1" ht="11.25">
      <c r="B3153" s="205"/>
      <c r="C3153" s="206"/>
      <c r="D3153" s="196" t="s">
        <v>159</v>
      </c>
      <c r="E3153" s="207" t="s">
        <v>19</v>
      </c>
      <c r="F3153" s="208" t="s">
        <v>1786</v>
      </c>
      <c r="G3153" s="206"/>
      <c r="H3153" s="209">
        <v>3033.194</v>
      </c>
      <c r="I3153" s="210"/>
      <c r="J3153" s="206"/>
      <c r="K3153" s="206"/>
      <c r="L3153" s="211"/>
      <c r="M3153" s="212"/>
      <c r="N3153" s="213"/>
      <c r="O3153" s="213"/>
      <c r="P3153" s="213"/>
      <c r="Q3153" s="213"/>
      <c r="R3153" s="213"/>
      <c r="S3153" s="213"/>
      <c r="T3153" s="214"/>
      <c r="AT3153" s="215" t="s">
        <v>159</v>
      </c>
      <c r="AU3153" s="215" t="s">
        <v>87</v>
      </c>
      <c r="AV3153" s="14" t="s">
        <v>87</v>
      </c>
      <c r="AW3153" s="14" t="s">
        <v>37</v>
      </c>
      <c r="AX3153" s="14" t="s">
        <v>77</v>
      </c>
      <c r="AY3153" s="215" t="s">
        <v>144</v>
      </c>
    </row>
    <row r="3154" spans="1:65" s="14" customFormat="1" ht="11.25">
      <c r="B3154" s="205"/>
      <c r="C3154" s="206"/>
      <c r="D3154" s="196" t="s">
        <v>159</v>
      </c>
      <c r="E3154" s="207" t="s">
        <v>19</v>
      </c>
      <c r="F3154" s="208" t="s">
        <v>1787</v>
      </c>
      <c r="G3154" s="206"/>
      <c r="H3154" s="209">
        <v>843.62</v>
      </c>
      <c r="I3154" s="210"/>
      <c r="J3154" s="206"/>
      <c r="K3154" s="206"/>
      <c r="L3154" s="211"/>
      <c r="M3154" s="212"/>
      <c r="N3154" s="213"/>
      <c r="O3154" s="213"/>
      <c r="P3154" s="213"/>
      <c r="Q3154" s="213"/>
      <c r="R3154" s="213"/>
      <c r="S3154" s="213"/>
      <c r="T3154" s="214"/>
      <c r="AT3154" s="215" t="s">
        <v>159</v>
      </c>
      <c r="AU3154" s="215" t="s">
        <v>87</v>
      </c>
      <c r="AV3154" s="14" t="s">
        <v>87</v>
      </c>
      <c r="AW3154" s="14" t="s">
        <v>37</v>
      </c>
      <c r="AX3154" s="14" t="s">
        <v>77</v>
      </c>
      <c r="AY3154" s="215" t="s">
        <v>144</v>
      </c>
    </row>
    <row r="3155" spans="1:65" s="14" customFormat="1" ht="11.25">
      <c r="B3155" s="205"/>
      <c r="C3155" s="206"/>
      <c r="D3155" s="196" t="s">
        <v>159</v>
      </c>
      <c r="E3155" s="207" t="s">
        <v>19</v>
      </c>
      <c r="F3155" s="208" t="s">
        <v>1794</v>
      </c>
      <c r="G3155" s="206"/>
      <c r="H3155" s="209">
        <v>375.11</v>
      </c>
      <c r="I3155" s="210"/>
      <c r="J3155" s="206"/>
      <c r="K3155" s="206"/>
      <c r="L3155" s="211"/>
      <c r="M3155" s="212"/>
      <c r="N3155" s="213"/>
      <c r="O3155" s="213"/>
      <c r="P3155" s="213"/>
      <c r="Q3155" s="213"/>
      <c r="R3155" s="213"/>
      <c r="S3155" s="213"/>
      <c r="T3155" s="214"/>
      <c r="AT3155" s="215" t="s">
        <v>159</v>
      </c>
      <c r="AU3155" s="215" t="s">
        <v>87</v>
      </c>
      <c r="AV3155" s="14" t="s">
        <v>87</v>
      </c>
      <c r="AW3155" s="14" t="s">
        <v>37</v>
      </c>
      <c r="AX3155" s="14" t="s">
        <v>77</v>
      </c>
      <c r="AY3155" s="215" t="s">
        <v>144</v>
      </c>
    </row>
    <row r="3156" spans="1:65" s="16" customFormat="1" ht="11.25">
      <c r="B3156" s="227"/>
      <c r="C3156" s="228"/>
      <c r="D3156" s="196" t="s">
        <v>159</v>
      </c>
      <c r="E3156" s="229" t="s">
        <v>19</v>
      </c>
      <c r="F3156" s="230" t="s">
        <v>275</v>
      </c>
      <c r="G3156" s="228"/>
      <c r="H3156" s="231">
        <v>4251.924</v>
      </c>
      <c r="I3156" s="232"/>
      <c r="J3156" s="228"/>
      <c r="K3156" s="228"/>
      <c r="L3156" s="233"/>
      <c r="M3156" s="234"/>
      <c r="N3156" s="235"/>
      <c r="O3156" s="235"/>
      <c r="P3156" s="235"/>
      <c r="Q3156" s="235"/>
      <c r="R3156" s="235"/>
      <c r="S3156" s="235"/>
      <c r="T3156" s="236"/>
      <c r="AT3156" s="237" t="s">
        <v>159</v>
      </c>
      <c r="AU3156" s="237" t="s">
        <v>87</v>
      </c>
      <c r="AV3156" s="16" t="s">
        <v>154</v>
      </c>
      <c r="AW3156" s="16" t="s">
        <v>37</v>
      </c>
      <c r="AX3156" s="16" t="s">
        <v>85</v>
      </c>
      <c r="AY3156" s="237" t="s">
        <v>144</v>
      </c>
    </row>
    <row r="3157" spans="1:65" s="2" customFormat="1" ht="33" customHeight="1">
      <c r="A3157" s="37"/>
      <c r="B3157" s="38"/>
      <c r="C3157" s="176" t="s">
        <v>1795</v>
      </c>
      <c r="D3157" s="176" t="s">
        <v>149</v>
      </c>
      <c r="E3157" s="177" t="s">
        <v>1796</v>
      </c>
      <c r="F3157" s="178" t="s">
        <v>1797</v>
      </c>
      <c r="G3157" s="179" t="s">
        <v>152</v>
      </c>
      <c r="H3157" s="180">
        <v>4251.924</v>
      </c>
      <c r="I3157" s="181"/>
      <c r="J3157" s="182">
        <f>ROUND(I3157*H3157,2)</f>
        <v>0</v>
      </c>
      <c r="K3157" s="178" t="s">
        <v>153</v>
      </c>
      <c r="L3157" s="42"/>
      <c r="M3157" s="183" t="s">
        <v>19</v>
      </c>
      <c r="N3157" s="184" t="s">
        <v>48</v>
      </c>
      <c r="O3157" s="67"/>
      <c r="P3157" s="185">
        <f>O3157*H3157</f>
        <v>0</v>
      </c>
      <c r="Q3157" s="185">
        <v>2.1000000000000001E-4</v>
      </c>
      <c r="R3157" s="185">
        <f>Q3157*H3157</f>
        <v>0.89290404000000001</v>
      </c>
      <c r="S3157" s="185">
        <v>0</v>
      </c>
      <c r="T3157" s="186">
        <f>S3157*H3157</f>
        <v>0</v>
      </c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R3157" s="187" t="s">
        <v>556</v>
      </c>
      <c r="AT3157" s="187" t="s">
        <v>149</v>
      </c>
      <c r="AU3157" s="187" t="s">
        <v>87</v>
      </c>
      <c r="AY3157" s="20" t="s">
        <v>144</v>
      </c>
      <c r="BE3157" s="188">
        <f>IF(N3157="základní",J3157,0)</f>
        <v>0</v>
      </c>
      <c r="BF3157" s="188">
        <f>IF(N3157="snížená",J3157,0)</f>
        <v>0</v>
      </c>
      <c r="BG3157" s="188">
        <f>IF(N3157="zákl. přenesená",J3157,0)</f>
        <v>0</v>
      </c>
      <c r="BH3157" s="188">
        <f>IF(N3157="sníž. přenesená",J3157,0)</f>
        <v>0</v>
      </c>
      <c r="BI3157" s="188">
        <f>IF(N3157="nulová",J3157,0)</f>
        <v>0</v>
      </c>
      <c r="BJ3157" s="20" t="s">
        <v>85</v>
      </c>
      <c r="BK3157" s="188">
        <f>ROUND(I3157*H3157,2)</f>
        <v>0</v>
      </c>
      <c r="BL3157" s="20" t="s">
        <v>556</v>
      </c>
      <c r="BM3157" s="187" t="s">
        <v>1798</v>
      </c>
    </row>
    <row r="3158" spans="1:65" s="2" customFormat="1" ht="11.25">
      <c r="A3158" s="37"/>
      <c r="B3158" s="38"/>
      <c r="C3158" s="39"/>
      <c r="D3158" s="189" t="s">
        <v>157</v>
      </c>
      <c r="E3158" s="39"/>
      <c r="F3158" s="190" t="s">
        <v>1799</v>
      </c>
      <c r="G3158" s="39"/>
      <c r="H3158" s="39"/>
      <c r="I3158" s="191"/>
      <c r="J3158" s="39"/>
      <c r="K3158" s="39"/>
      <c r="L3158" s="42"/>
      <c r="M3158" s="192"/>
      <c r="N3158" s="193"/>
      <c r="O3158" s="67"/>
      <c r="P3158" s="67"/>
      <c r="Q3158" s="67"/>
      <c r="R3158" s="67"/>
      <c r="S3158" s="67"/>
      <c r="T3158" s="68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T3158" s="20" t="s">
        <v>157</v>
      </c>
      <c r="AU3158" s="20" t="s">
        <v>87</v>
      </c>
    </row>
    <row r="3159" spans="1:65" s="2" customFormat="1" ht="37.9" customHeight="1">
      <c r="A3159" s="37"/>
      <c r="B3159" s="38"/>
      <c r="C3159" s="176" t="s">
        <v>1800</v>
      </c>
      <c r="D3159" s="176" t="s">
        <v>149</v>
      </c>
      <c r="E3159" s="177" t="s">
        <v>1801</v>
      </c>
      <c r="F3159" s="178" t="s">
        <v>1802</v>
      </c>
      <c r="G3159" s="179" t="s">
        <v>152</v>
      </c>
      <c r="H3159" s="180">
        <v>4251.924</v>
      </c>
      <c r="I3159" s="181"/>
      <c r="J3159" s="182">
        <f>ROUND(I3159*H3159,2)</f>
        <v>0</v>
      </c>
      <c r="K3159" s="178" t="s">
        <v>153</v>
      </c>
      <c r="L3159" s="42"/>
      <c r="M3159" s="183" t="s">
        <v>19</v>
      </c>
      <c r="N3159" s="184" t="s">
        <v>48</v>
      </c>
      <c r="O3159" s="67"/>
      <c r="P3159" s="185">
        <f>O3159*H3159</f>
        <v>0</v>
      </c>
      <c r="Q3159" s="185">
        <v>2.9E-4</v>
      </c>
      <c r="R3159" s="185">
        <f>Q3159*H3159</f>
        <v>1.23305796</v>
      </c>
      <c r="S3159" s="185">
        <v>0</v>
      </c>
      <c r="T3159" s="186">
        <f>S3159*H3159</f>
        <v>0</v>
      </c>
      <c r="U3159" s="37"/>
      <c r="V3159" s="37"/>
      <c r="W3159" s="37"/>
      <c r="X3159" s="37"/>
      <c r="Y3159" s="37"/>
      <c r="Z3159" s="37"/>
      <c r="AA3159" s="37"/>
      <c r="AB3159" s="37"/>
      <c r="AC3159" s="37"/>
      <c r="AD3159" s="37"/>
      <c r="AE3159" s="37"/>
      <c r="AR3159" s="187" t="s">
        <v>556</v>
      </c>
      <c r="AT3159" s="187" t="s">
        <v>149</v>
      </c>
      <c r="AU3159" s="187" t="s">
        <v>87</v>
      </c>
      <c r="AY3159" s="20" t="s">
        <v>144</v>
      </c>
      <c r="BE3159" s="188">
        <f>IF(N3159="základní",J3159,0)</f>
        <v>0</v>
      </c>
      <c r="BF3159" s="188">
        <f>IF(N3159="snížená",J3159,0)</f>
        <v>0</v>
      </c>
      <c r="BG3159" s="188">
        <f>IF(N3159="zákl. přenesená",J3159,0)</f>
        <v>0</v>
      </c>
      <c r="BH3159" s="188">
        <f>IF(N3159="sníž. přenesená",J3159,0)</f>
        <v>0</v>
      </c>
      <c r="BI3159" s="188">
        <f>IF(N3159="nulová",J3159,0)</f>
        <v>0</v>
      </c>
      <c r="BJ3159" s="20" t="s">
        <v>85</v>
      </c>
      <c r="BK3159" s="188">
        <f>ROUND(I3159*H3159,2)</f>
        <v>0</v>
      </c>
      <c r="BL3159" s="20" t="s">
        <v>556</v>
      </c>
      <c r="BM3159" s="187" t="s">
        <v>1803</v>
      </c>
    </row>
    <row r="3160" spans="1:65" s="2" customFormat="1" ht="11.25">
      <c r="A3160" s="37"/>
      <c r="B3160" s="38"/>
      <c r="C3160" s="39"/>
      <c r="D3160" s="189" t="s">
        <v>157</v>
      </c>
      <c r="E3160" s="39"/>
      <c r="F3160" s="190" t="s">
        <v>1804</v>
      </c>
      <c r="G3160" s="39"/>
      <c r="H3160" s="39"/>
      <c r="I3160" s="191"/>
      <c r="J3160" s="39"/>
      <c r="K3160" s="39"/>
      <c r="L3160" s="42"/>
      <c r="M3160" s="250"/>
      <c r="N3160" s="251"/>
      <c r="O3160" s="252"/>
      <c r="P3160" s="252"/>
      <c r="Q3160" s="252"/>
      <c r="R3160" s="252"/>
      <c r="S3160" s="252"/>
      <c r="T3160" s="253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T3160" s="20" t="s">
        <v>157</v>
      </c>
      <c r="AU3160" s="20" t="s">
        <v>87</v>
      </c>
    </row>
    <row r="3161" spans="1:65" s="2" customFormat="1" ht="6.95" customHeight="1">
      <c r="A3161" s="37"/>
      <c r="B3161" s="50"/>
      <c r="C3161" s="51"/>
      <c r="D3161" s="51"/>
      <c r="E3161" s="51"/>
      <c r="F3161" s="51"/>
      <c r="G3161" s="51"/>
      <c r="H3161" s="51"/>
      <c r="I3161" s="51"/>
      <c r="J3161" s="51"/>
      <c r="K3161" s="51"/>
      <c r="L3161" s="42"/>
      <c r="M3161" s="37"/>
      <c r="O3161" s="37"/>
      <c r="P3161" s="37"/>
      <c r="Q3161" s="37"/>
      <c r="R3161" s="37"/>
      <c r="S3161" s="37"/>
      <c r="T3161" s="37"/>
      <c r="U3161" s="37"/>
      <c r="V3161" s="37"/>
      <c r="W3161" s="37"/>
      <c r="X3161" s="37"/>
      <c r="Y3161" s="37"/>
      <c r="Z3161" s="37"/>
      <c r="AA3161" s="37"/>
      <c r="AB3161" s="37"/>
      <c r="AC3161" s="37"/>
      <c r="AD3161" s="37"/>
      <c r="AE3161" s="37"/>
    </row>
  </sheetData>
  <sheetProtection algorithmName="SHA-512" hashValue="g1g0w9msoxIV+QfnahlsQaQZxuiI8jOcxua1GI+38f+d6hm/pmtie7BXFc3q6wdDMqtq+GH8+4qCbUX8ny/xzQ==" saltValue="/G4HxMATEXYzvRgOh7TR42TDUNqslLA5lQx4kqrGXl9lyMPUVxnrENKgE38NQvJL20Ac8S80rKjGoiBYOKt1FA==" spinCount="100000" sheet="1" objects="1" scenarios="1" formatColumns="0" formatRows="0" autoFilter="0"/>
  <autoFilter ref="C94:K3160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223" r:id="rId2" xr:uid="{00000000-0004-0000-0100-000001000000}"/>
    <hyperlink ref="F292" r:id="rId3" xr:uid="{00000000-0004-0000-0100-000002000000}"/>
    <hyperlink ref="F363" r:id="rId4" xr:uid="{00000000-0004-0000-0100-000003000000}"/>
    <hyperlink ref="F541" r:id="rId5" xr:uid="{00000000-0004-0000-0100-000004000000}"/>
    <hyperlink ref="F719" r:id="rId6" xr:uid="{00000000-0004-0000-0100-000005000000}"/>
    <hyperlink ref="F721" r:id="rId7" xr:uid="{00000000-0004-0000-0100-000006000000}"/>
    <hyperlink ref="F723" r:id="rId8" xr:uid="{00000000-0004-0000-0100-000007000000}"/>
    <hyperlink ref="F725" r:id="rId9" xr:uid="{00000000-0004-0000-0100-000008000000}"/>
    <hyperlink ref="F728" r:id="rId10" xr:uid="{00000000-0004-0000-0100-000009000000}"/>
    <hyperlink ref="F731" r:id="rId11" xr:uid="{00000000-0004-0000-0100-00000A000000}"/>
    <hyperlink ref="F735" r:id="rId12" xr:uid="{00000000-0004-0000-0100-00000B000000}"/>
    <hyperlink ref="F804" r:id="rId13" xr:uid="{00000000-0004-0000-0100-00000C000000}"/>
    <hyperlink ref="F873" r:id="rId14" xr:uid="{00000000-0004-0000-0100-00000D000000}"/>
    <hyperlink ref="F876" r:id="rId15" xr:uid="{00000000-0004-0000-0100-00000E000000}"/>
    <hyperlink ref="F999" r:id="rId16" xr:uid="{00000000-0004-0000-0100-00000F000000}"/>
    <hyperlink ref="F1136" r:id="rId17" xr:uid="{00000000-0004-0000-0100-000010000000}"/>
    <hyperlink ref="F1174" r:id="rId18" xr:uid="{00000000-0004-0000-0100-000011000000}"/>
    <hyperlink ref="F1297" r:id="rId19" xr:uid="{00000000-0004-0000-0100-000012000000}"/>
    <hyperlink ref="F1366" r:id="rId20" xr:uid="{00000000-0004-0000-0100-000013000000}"/>
    <hyperlink ref="F1368" r:id="rId21" xr:uid="{00000000-0004-0000-0100-000014000000}"/>
    <hyperlink ref="F1370" r:id="rId22" xr:uid="{00000000-0004-0000-0100-000015000000}"/>
    <hyperlink ref="F1440" r:id="rId23" xr:uid="{00000000-0004-0000-0100-000016000000}"/>
    <hyperlink ref="F1451" r:id="rId24" xr:uid="{00000000-0004-0000-0100-000017000000}"/>
    <hyperlink ref="F1454" r:id="rId25" xr:uid="{00000000-0004-0000-0100-000018000000}"/>
    <hyperlink ref="F1460" r:id="rId26" xr:uid="{00000000-0004-0000-0100-000019000000}"/>
    <hyperlink ref="F1523" r:id="rId27" xr:uid="{00000000-0004-0000-0100-00001A000000}"/>
    <hyperlink ref="F1544" r:id="rId28" xr:uid="{00000000-0004-0000-0100-00001B000000}"/>
    <hyperlink ref="F1547" r:id="rId29" xr:uid="{00000000-0004-0000-0100-00001C000000}"/>
    <hyperlink ref="F1670" r:id="rId30" xr:uid="{00000000-0004-0000-0100-00001D000000}"/>
    <hyperlink ref="F1739" r:id="rId31" xr:uid="{00000000-0004-0000-0100-00001E000000}"/>
    <hyperlink ref="F1862" r:id="rId32" xr:uid="{00000000-0004-0000-0100-00001F000000}"/>
    <hyperlink ref="F1864" r:id="rId33" xr:uid="{00000000-0004-0000-0100-000020000000}"/>
    <hyperlink ref="F1866" r:id="rId34" xr:uid="{00000000-0004-0000-0100-000021000000}"/>
    <hyperlink ref="F1868" r:id="rId35" xr:uid="{00000000-0004-0000-0100-000022000000}"/>
    <hyperlink ref="F1937" r:id="rId36" xr:uid="{00000000-0004-0000-0100-000023000000}"/>
    <hyperlink ref="F2006" r:id="rId37" xr:uid="{00000000-0004-0000-0100-000024000000}"/>
    <hyperlink ref="F2075" r:id="rId38" xr:uid="{00000000-0004-0000-0100-000025000000}"/>
    <hyperlink ref="F2144" r:id="rId39" xr:uid="{00000000-0004-0000-0100-000026000000}"/>
    <hyperlink ref="F2149" r:id="rId40" xr:uid="{00000000-0004-0000-0100-000027000000}"/>
    <hyperlink ref="F2221" r:id="rId41" xr:uid="{00000000-0004-0000-0100-000028000000}"/>
    <hyperlink ref="F2344" r:id="rId42" xr:uid="{00000000-0004-0000-0100-000029000000}"/>
    <hyperlink ref="F2349" r:id="rId43" xr:uid="{00000000-0004-0000-0100-00002A000000}"/>
    <hyperlink ref="F2352" r:id="rId44" xr:uid="{00000000-0004-0000-0100-00002B000000}"/>
    <hyperlink ref="F2421" r:id="rId45" xr:uid="{00000000-0004-0000-0100-00002C000000}"/>
    <hyperlink ref="F2490" r:id="rId46" xr:uid="{00000000-0004-0000-0100-00002D000000}"/>
    <hyperlink ref="F2559" r:id="rId47" xr:uid="{00000000-0004-0000-0100-00002E000000}"/>
    <hyperlink ref="F2561" r:id="rId48" xr:uid="{00000000-0004-0000-0100-00002F000000}"/>
    <hyperlink ref="F2563" r:id="rId49" xr:uid="{00000000-0004-0000-0100-000030000000}"/>
    <hyperlink ref="F2568" r:id="rId50" xr:uid="{00000000-0004-0000-0100-000031000000}"/>
    <hyperlink ref="F2640" r:id="rId51" xr:uid="{00000000-0004-0000-0100-000032000000}"/>
    <hyperlink ref="F2712" r:id="rId52" xr:uid="{00000000-0004-0000-0100-000033000000}"/>
    <hyperlink ref="F2714" r:id="rId53" xr:uid="{00000000-0004-0000-0100-000034000000}"/>
    <hyperlink ref="F2717" r:id="rId54" xr:uid="{00000000-0004-0000-0100-000035000000}"/>
    <hyperlink ref="F2786" r:id="rId55" xr:uid="{00000000-0004-0000-0100-000036000000}"/>
    <hyperlink ref="F2855" r:id="rId56" xr:uid="{00000000-0004-0000-0100-000037000000}"/>
    <hyperlink ref="F2857" r:id="rId57" xr:uid="{00000000-0004-0000-0100-000038000000}"/>
    <hyperlink ref="F2926" r:id="rId58" xr:uid="{00000000-0004-0000-0100-000039000000}"/>
    <hyperlink ref="F2995" r:id="rId59" xr:uid="{00000000-0004-0000-0100-00003A000000}"/>
    <hyperlink ref="F3000" r:id="rId60" xr:uid="{00000000-0004-0000-0100-00003B000000}"/>
    <hyperlink ref="F3072" r:id="rId61" xr:uid="{00000000-0004-0000-0100-00003C000000}"/>
    <hyperlink ref="F3141" r:id="rId62" xr:uid="{00000000-0004-0000-0100-00003D000000}"/>
    <hyperlink ref="F3143" r:id="rId63" xr:uid="{00000000-0004-0000-0100-00003E000000}"/>
    <hyperlink ref="F3146" r:id="rId64" xr:uid="{00000000-0004-0000-0100-00003F000000}"/>
    <hyperlink ref="F3152" r:id="rId65" xr:uid="{00000000-0004-0000-0100-000040000000}"/>
    <hyperlink ref="F3158" r:id="rId66" xr:uid="{00000000-0004-0000-0100-000041000000}"/>
    <hyperlink ref="F3160" r:id="rId67" xr:uid="{00000000-0004-0000-0100-00004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1805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ROUND((SUM(BE83:BE215)),  2)</f>
        <v>0</v>
      </c>
      <c r="G33" s="37"/>
      <c r="H33" s="37"/>
      <c r="I33" s="121">
        <v>0.21</v>
      </c>
      <c r="J33" s="120">
        <f>ROUND(((SUM(BE83:BE215))*I33),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ROUND((SUM(BF83:BF215)),  2)</f>
        <v>0</v>
      </c>
      <c r="G34" s="37"/>
      <c r="H34" s="37"/>
      <c r="I34" s="121">
        <v>0.12</v>
      </c>
      <c r="J34" s="120">
        <f>ROUND(((SUM(BF83:BF215))*I34),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ROUND((SUM(BG83:BG215)),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ROUND((SUM(BH83:BH215)),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ROUND((SUM(BI83:BI215)),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02 - ZTI a VZT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1806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9" customFormat="1" ht="24.95" customHeight="1">
      <c r="B61" s="137"/>
      <c r="C61" s="138"/>
      <c r="D61" s="139" t="s">
        <v>1807</v>
      </c>
      <c r="E61" s="140"/>
      <c r="F61" s="140"/>
      <c r="G61" s="140"/>
      <c r="H61" s="140"/>
      <c r="I61" s="140"/>
      <c r="J61" s="141">
        <f>J113</f>
        <v>0</v>
      </c>
      <c r="K61" s="138"/>
      <c r="L61" s="142"/>
    </row>
    <row r="62" spans="1:47" s="9" customFormat="1" ht="24.95" customHeight="1">
      <c r="B62" s="137"/>
      <c r="C62" s="138"/>
      <c r="D62" s="139" t="s">
        <v>1808</v>
      </c>
      <c r="E62" s="140"/>
      <c r="F62" s="140"/>
      <c r="G62" s="140"/>
      <c r="H62" s="140"/>
      <c r="I62" s="140"/>
      <c r="J62" s="141">
        <f>J136</f>
        <v>0</v>
      </c>
      <c r="K62" s="138"/>
      <c r="L62" s="142"/>
    </row>
    <row r="63" spans="1:47" s="9" customFormat="1" ht="24.95" customHeight="1">
      <c r="B63" s="137"/>
      <c r="C63" s="138"/>
      <c r="D63" s="139" t="s">
        <v>1809</v>
      </c>
      <c r="E63" s="140"/>
      <c r="F63" s="140"/>
      <c r="G63" s="140"/>
      <c r="H63" s="140"/>
      <c r="I63" s="140"/>
      <c r="J63" s="141">
        <f>J170</f>
        <v>0</v>
      </c>
      <c r="K63" s="138"/>
      <c r="L63" s="142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129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95" t="str">
        <f>E7</f>
        <v>Rekonstrukce ubytovacích jednotek University hotelu Palachovy koleje</v>
      </c>
      <c r="F73" s="396"/>
      <c r="G73" s="396"/>
      <c r="H73" s="396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107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48" t="str">
        <f>E9</f>
        <v>02 - ZTI a VZT</v>
      </c>
      <c r="F75" s="397"/>
      <c r="G75" s="397"/>
      <c r="H75" s="397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Hartigova 198, 130 00 Praha 3</v>
      </c>
      <c r="G77" s="39"/>
      <c r="H77" s="39"/>
      <c r="I77" s="32" t="s">
        <v>23</v>
      </c>
      <c r="J77" s="62" t="str">
        <f>IF(J12="","",J12)</f>
        <v>11. 9. 2025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2" t="s">
        <v>25</v>
      </c>
      <c r="D79" s="39"/>
      <c r="E79" s="39"/>
      <c r="F79" s="30" t="str">
        <f>E15</f>
        <v>Vysoká škola ekonomická v Praze</v>
      </c>
      <c r="G79" s="39"/>
      <c r="H79" s="39"/>
      <c r="I79" s="32" t="s">
        <v>33</v>
      </c>
      <c r="J79" s="35" t="str">
        <f>E21</f>
        <v>Drobný Architects, s.r.o.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31</v>
      </c>
      <c r="D80" s="39"/>
      <c r="E80" s="39"/>
      <c r="F80" s="30" t="str">
        <f>IF(E18="","",E18)</f>
        <v>Vyplň údaj</v>
      </c>
      <c r="G80" s="39"/>
      <c r="H80" s="39"/>
      <c r="I80" s="32" t="s">
        <v>38</v>
      </c>
      <c r="J80" s="35" t="str">
        <f>E24</f>
        <v>Ing. Jaroslav Stolička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130</v>
      </c>
      <c r="D82" s="152" t="s">
        <v>62</v>
      </c>
      <c r="E82" s="152" t="s">
        <v>58</v>
      </c>
      <c r="F82" s="152" t="s">
        <v>59</v>
      </c>
      <c r="G82" s="152" t="s">
        <v>131</v>
      </c>
      <c r="H82" s="152" t="s">
        <v>132</v>
      </c>
      <c r="I82" s="152" t="s">
        <v>133</v>
      </c>
      <c r="J82" s="152" t="s">
        <v>111</v>
      </c>
      <c r="K82" s="153" t="s">
        <v>134</v>
      </c>
      <c r="L82" s="154"/>
      <c r="M82" s="71" t="s">
        <v>19</v>
      </c>
      <c r="N82" s="72" t="s">
        <v>47</v>
      </c>
      <c r="O82" s="72" t="s">
        <v>135</v>
      </c>
      <c r="P82" s="72" t="s">
        <v>136</v>
      </c>
      <c r="Q82" s="72" t="s">
        <v>137</v>
      </c>
      <c r="R82" s="72" t="s">
        <v>138</v>
      </c>
      <c r="S82" s="72" t="s">
        <v>139</v>
      </c>
      <c r="T82" s="73" t="s">
        <v>140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141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P84+P113+P136+P170</f>
        <v>0</v>
      </c>
      <c r="Q83" s="75"/>
      <c r="R83" s="157">
        <f>R84+R113+R136+R170</f>
        <v>0</v>
      </c>
      <c r="S83" s="75"/>
      <c r="T83" s="158">
        <f>T84+T113+T136+T170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76</v>
      </c>
      <c r="AU83" s="20" t="s">
        <v>112</v>
      </c>
      <c r="BK83" s="159">
        <f>BK84+BK113+BK136+BK170</f>
        <v>0</v>
      </c>
    </row>
    <row r="84" spans="1:65" s="12" customFormat="1" ht="25.9" customHeight="1">
      <c r="B84" s="160"/>
      <c r="C84" s="161"/>
      <c r="D84" s="162" t="s">
        <v>76</v>
      </c>
      <c r="E84" s="163" t="s">
        <v>1810</v>
      </c>
      <c r="F84" s="163" t="s">
        <v>1811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SUM(P85:P112)</f>
        <v>0</v>
      </c>
      <c r="Q84" s="168"/>
      <c r="R84" s="169">
        <f>SUM(R85:R112)</f>
        <v>0</v>
      </c>
      <c r="S84" s="168"/>
      <c r="T84" s="170">
        <f>SUM(T85:T112)</f>
        <v>0</v>
      </c>
      <c r="AR84" s="171" t="s">
        <v>85</v>
      </c>
      <c r="AT84" s="172" t="s">
        <v>76</v>
      </c>
      <c r="AU84" s="172" t="s">
        <v>77</v>
      </c>
      <c r="AY84" s="171" t="s">
        <v>144</v>
      </c>
      <c r="BK84" s="173">
        <f>SUM(BK85:BK112)</f>
        <v>0</v>
      </c>
    </row>
    <row r="85" spans="1:65" s="2" customFormat="1" ht="24.2" customHeight="1">
      <c r="A85" s="37"/>
      <c r="B85" s="38"/>
      <c r="C85" s="176" t="s">
        <v>85</v>
      </c>
      <c r="D85" s="176" t="s">
        <v>149</v>
      </c>
      <c r="E85" s="177" t="s">
        <v>1812</v>
      </c>
      <c r="F85" s="178" t="s">
        <v>1813</v>
      </c>
      <c r="G85" s="179" t="s">
        <v>956</v>
      </c>
      <c r="H85" s="180">
        <v>240</v>
      </c>
      <c r="I85" s="181"/>
      <c r="J85" s="182">
        <f t="shared" ref="J85:J112" si="0">ROUND(I85*H85,2)</f>
        <v>0</v>
      </c>
      <c r="K85" s="178" t="s">
        <v>19</v>
      </c>
      <c r="L85" s="42"/>
      <c r="M85" s="183" t="s">
        <v>19</v>
      </c>
      <c r="N85" s="184" t="s">
        <v>48</v>
      </c>
      <c r="O85" s="67"/>
      <c r="P85" s="185">
        <f t="shared" ref="P85:P112" si="1">O85*H85</f>
        <v>0</v>
      </c>
      <c r="Q85" s="185">
        <v>0</v>
      </c>
      <c r="R85" s="185">
        <f t="shared" ref="R85:R112" si="2">Q85*H85</f>
        <v>0</v>
      </c>
      <c r="S85" s="185">
        <v>0</v>
      </c>
      <c r="T85" s="186">
        <f t="shared" ref="T85:T112" si="3"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154</v>
      </c>
      <c r="AT85" s="187" t="s">
        <v>149</v>
      </c>
      <c r="AU85" s="187" t="s">
        <v>85</v>
      </c>
      <c r="AY85" s="20" t="s">
        <v>144</v>
      </c>
      <c r="BE85" s="188">
        <f t="shared" ref="BE85:BE112" si="4">IF(N85="základní",J85,0)</f>
        <v>0</v>
      </c>
      <c r="BF85" s="188">
        <f t="shared" ref="BF85:BF112" si="5">IF(N85="snížená",J85,0)</f>
        <v>0</v>
      </c>
      <c r="BG85" s="188">
        <f t="shared" ref="BG85:BG112" si="6">IF(N85="zákl. přenesená",J85,0)</f>
        <v>0</v>
      </c>
      <c r="BH85" s="188">
        <f t="shared" ref="BH85:BH112" si="7">IF(N85="sníž. přenesená",J85,0)</f>
        <v>0</v>
      </c>
      <c r="BI85" s="188">
        <f t="shared" ref="BI85:BI112" si="8">IF(N85="nulová",J85,0)</f>
        <v>0</v>
      </c>
      <c r="BJ85" s="20" t="s">
        <v>85</v>
      </c>
      <c r="BK85" s="188">
        <f t="shared" ref="BK85:BK112" si="9">ROUND(I85*H85,2)</f>
        <v>0</v>
      </c>
      <c r="BL85" s="20" t="s">
        <v>154</v>
      </c>
      <c r="BM85" s="187" t="s">
        <v>87</v>
      </c>
    </row>
    <row r="86" spans="1:65" s="2" customFormat="1" ht="78" customHeight="1">
      <c r="A86" s="37"/>
      <c r="B86" s="38"/>
      <c r="C86" s="176" t="s">
        <v>87</v>
      </c>
      <c r="D86" s="176" t="s">
        <v>149</v>
      </c>
      <c r="E86" s="177" t="s">
        <v>1814</v>
      </c>
      <c r="F86" s="178" t="s">
        <v>1815</v>
      </c>
      <c r="G86" s="179" t="s">
        <v>956</v>
      </c>
      <c r="H86" s="180">
        <v>150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48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154</v>
      </c>
      <c r="AT86" s="187" t="s">
        <v>149</v>
      </c>
      <c r="AU86" s="187" t="s">
        <v>85</v>
      </c>
      <c r="AY86" s="20" t="s">
        <v>144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85</v>
      </c>
      <c r="BK86" s="188">
        <f t="shared" si="9"/>
        <v>0</v>
      </c>
      <c r="BL86" s="20" t="s">
        <v>154</v>
      </c>
      <c r="BM86" s="187" t="s">
        <v>154</v>
      </c>
    </row>
    <row r="87" spans="1:65" s="2" customFormat="1" ht="78" customHeight="1">
      <c r="A87" s="37"/>
      <c r="B87" s="38"/>
      <c r="C87" s="176" t="s">
        <v>155</v>
      </c>
      <c r="D87" s="176" t="s">
        <v>149</v>
      </c>
      <c r="E87" s="177" t="s">
        <v>1816</v>
      </c>
      <c r="F87" s="178" t="s">
        <v>1817</v>
      </c>
      <c r="G87" s="179" t="s">
        <v>956</v>
      </c>
      <c r="H87" s="180">
        <v>290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154</v>
      </c>
      <c r="AT87" s="187" t="s">
        <v>149</v>
      </c>
      <c r="AU87" s="187" t="s">
        <v>85</v>
      </c>
      <c r="AY87" s="20" t="s">
        <v>144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85</v>
      </c>
      <c r="BK87" s="188">
        <f t="shared" si="9"/>
        <v>0</v>
      </c>
      <c r="BL87" s="20" t="s">
        <v>154</v>
      </c>
      <c r="BM87" s="187" t="s">
        <v>145</v>
      </c>
    </row>
    <row r="88" spans="1:65" s="2" customFormat="1" ht="44.25" customHeight="1">
      <c r="A88" s="37"/>
      <c r="B88" s="38"/>
      <c r="C88" s="176" t="s">
        <v>154</v>
      </c>
      <c r="D88" s="176" t="s">
        <v>149</v>
      </c>
      <c r="E88" s="177" t="s">
        <v>1818</v>
      </c>
      <c r="F88" s="178" t="s">
        <v>1819</v>
      </c>
      <c r="G88" s="179" t="s">
        <v>1820</v>
      </c>
      <c r="H88" s="180">
        <v>6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48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154</v>
      </c>
      <c r="AT88" s="187" t="s">
        <v>149</v>
      </c>
      <c r="AU88" s="187" t="s">
        <v>85</v>
      </c>
      <c r="AY88" s="20" t="s">
        <v>144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85</v>
      </c>
      <c r="BK88" s="188">
        <f t="shared" si="9"/>
        <v>0</v>
      </c>
      <c r="BL88" s="20" t="s">
        <v>154</v>
      </c>
      <c r="BM88" s="187" t="s">
        <v>527</v>
      </c>
    </row>
    <row r="89" spans="1:65" s="2" customFormat="1" ht="90" customHeight="1">
      <c r="A89" s="37"/>
      <c r="B89" s="38"/>
      <c r="C89" s="176" t="s">
        <v>510</v>
      </c>
      <c r="D89" s="176" t="s">
        <v>149</v>
      </c>
      <c r="E89" s="177" t="s">
        <v>1821</v>
      </c>
      <c r="F89" s="178" t="s">
        <v>1822</v>
      </c>
      <c r="G89" s="179" t="s">
        <v>1820</v>
      </c>
      <c r="H89" s="180">
        <v>19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154</v>
      </c>
      <c r="AT89" s="187" t="s">
        <v>149</v>
      </c>
      <c r="AU89" s="187" t="s">
        <v>85</v>
      </c>
      <c r="AY89" s="20" t="s">
        <v>144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85</v>
      </c>
      <c r="BK89" s="188">
        <f t="shared" si="9"/>
        <v>0</v>
      </c>
      <c r="BL89" s="20" t="s">
        <v>154</v>
      </c>
      <c r="BM89" s="187" t="s">
        <v>537</v>
      </c>
    </row>
    <row r="90" spans="1:65" s="2" customFormat="1" ht="66.75" customHeight="1">
      <c r="A90" s="37"/>
      <c r="B90" s="38"/>
      <c r="C90" s="176" t="s">
        <v>145</v>
      </c>
      <c r="D90" s="176" t="s">
        <v>149</v>
      </c>
      <c r="E90" s="177" t="s">
        <v>1823</v>
      </c>
      <c r="F90" s="178" t="s">
        <v>1824</v>
      </c>
      <c r="G90" s="179" t="s">
        <v>1825</v>
      </c>
      <c r="H90" s="180">
        <v>20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154</v>
      </c>
      <c r="AT90" s="187" t="s">
        <v>149</v>
      </c>
      <c r="AU90" s="187" t="s">
        <v>85</v>
      </c>
      <c r="AY90" s="20" t="s">
        <v>144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85</v>
      </c>
      <c r="BK90" s="188">
        <f t="shared" si="9"/>
        <v>0</v>
      </c>
      <c r="BL90" s="20" t="s">
        <v>154</v>
      </c>
      <c r="BM90" s="187" t="s">
        <v>8</v>
      </c>
    </row>
    <row r="91" spans="1:65" s="2" customFormat="1" ht="66.75" customHeight="1">
      <c r="A91" s="37"/>
      <c r="B91" s="38"/>
      <c r="C91" s="176" t="s">
        <v>522</v>
      </c>
      <c r="D91" s="176" t="s">
        <v>149</v>
      </c>
      <c r="E91" s="177" t="s">
        <v>1826</v>
      </c>
      <c r="F91" s="178" t="s">
        <v>1827</v>
      </c>
      <c r="G91" s="179" t="s">
        <v>1825</v>
      </c>
      <c r="H91" s="180">
        <v>30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154</v>
      </c>
      <c r="AT91" s="187" t="s">
        <v>149</v>
      </c>
      <c r="AU91" s="187" t="s">
        <v>85</v>
      </c>
      <c r="AY91" s="20" t="s">
        <v>144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85</v>
      </c>
      <c r="BK91" s="188">
        <f t="shared" si="9"/>
        <v>0</v>
      </c>
      <c r="BL91" s="20" t="s">
        <v>154</v>
      </c>
      <c r="BM91" s="187" t="s">
        <v>618</v>
      </c>
    </row>
    <row r="92" spans="1:65" s="2" customFormat="1" ht="33" customHeight="1">
      <c r="A92" s="37"/>
      <c r="B92" s="38"/>
      <c r="C92" s="176" t="s">
        <v>527</v>
      </c>
      <c r="D92" s="176" t="s">
        <v>149</v>
      </c>
      <c r="E92" s="177" t="s">
        <v>1828</v>
      </c>
      <c r="F92" s="178" t="s">
        <v>1829</v>
      </c>
      <c r="G92" s="179" t="s">
        <v>1820</v>
      </c>
      <c r="H92" s="180">
        <v>8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154</v>
      </c>
      <c r="AT92" s="187" t="s">
        <v>149</v>
      </c>
      <c r="AU92" s="187" t="s">
        <v>85</v>
      </c>
      <c r="AY92" s="20" t="s">
        <v>144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85</v>
      </c>
      <c r="BK92" s="188">
        <f t="shared" si="9"/>
        <v>0</v>
      </c>
      <c r="BL92" s="20" t="s">
        <v>154</v>
      </c>
      <c r="BM92" s="187" t="s">
        <v>556</v>
      </c>
    </row>
    <row r="93" spans="1:65" s="2" customFormat="1" ht="33" customHeight="1">
      <c r="A93" s="37"/>
      <c r="B93" s="38"/>
      <c r="C93" s="176" t="s">
        <v>392</v>
      </c>
      <c r="D93" s="176" t="s">
        <v>149</v>
      </c>
      <c r="E93" s="177" t="s">
        <v>1830</v>
      </c>
      <c r="F93" s="178" t="s">
        <v>1831</v>
      </c>
      <c r="G93" s="179" t="s">
        <v>1820</v>
      </c>
      <c r="H93" s="180">
        <v>11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154</v>
      </c>
      <c r="AT93" s="187" t="s">
        <v>149</v>
      </c>
      <c r="AU93" s="187" t="s">
        <v>85</v>
      </c>
      <c r="AY93" s="20" t="s">
        <v>144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85</v>
      </c>
      <c r="BK93" s="188">
        <f t="shared" si="9"/>
        <v>0</v>
      </c>
      <c r="BL93" s="20" t="s">
        <v>154</v>
      </c>
      <c r="BM93" s="187" t="s">
        <v>746</v>
      </c>
    </row>
    <row r="94" spans="1:65" s="2" customFormat="1" ht="33" customHeight="1">
      <c r="A94" s="37"/>
      <c r="B94" s="38"/>
      <c r="C94" s="176" t="s">
        <v>537</v>
      </c>
      <c r="D94" s="176" t="s">
        <v>149</v>
      </c>
      <c r="E94" s="177" t="s">
        <v>1832</v>
      </c>
      <c r="F94" s="178" t="s">
        <v>1833</v>
      </c>
      <c r="G94" s="179" t="s">
        <v>1820</v>
      </c>
      <c r="H94" s="180">
        <v>8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154</v>
      </c>
      <c r="AT94" s="187" t="s">
        <v>149</v>
      </c>
      <c r="AU94" s="187" t="s">
        <v>85</v>
      </c>
      <c r="AY94" s="20" t="s">
        <v>144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85</v>
      </c>
      <c r="BK94" s="188">
        <f t="shared" si="9"/>
        <v>0</v>
      </c>
      <c r="BL94" s="20" t="s">
        <v>154</v>
      </c>
      <c r="BM94" s="187" t="s">
        <v>756</v>
      </c>
    </row>
    <row r="95" spans="1:65" s="2" customFormat="1" ht="33" customHeight="1">
      <c r="A95" s="37"/>
      <c r="B95" s="38"/>
      <c r="C95" s="176" t="s">
        <v>544</v>
      </c>
      <c r="D95" s="176" t="s">
        <v>149</v>
      </c>
      <c r="E95" s="177" t="s">
        <v>1834</v>
      </c>
      <c r="F95" s="178" t="s">
        <v>1835</v>
      </c>
      <c r="G95" s="179" t="s">
        <v>1820</v>
      </c>
      <c r="H95" s="180">
        <v>11</v>
      </c>
      <c r="I95" s="181"/>
      <c r="J95" s="182">
        <f t="shared" si="0"/>
        <v>0</v>
      </c>
      <c r="K95" s="178" t="s">
        <v>19</v>
      </c>
      <c r="L95" s="42"/>
      <c r="M95" s="183" t="s">
        <v>19</v>
      </c>
      <c r="N95" s="184" t="s">
        <v>48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154</v>
      </c>
      <c r="AT95" s="187" t="s">
        <v>149</v>
      </c>
      <c r="AU95" s="187" t="s">
        <v>85</v>
      </c>
      <c r="AY95" s="20" t="s">
        <v>144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85</v>
      </c>
      <c r="BK95" s="188">
        <f t="shared" si="9"/>
        <v>0</v>
      </c>
      <c r="BL95" s="20" t="s">
        <v>154</v>
      </c>
      <c r="BM95" s="187" t="s">
        <v>819</v>
      </c>
    </row>
    <row r="96" spans="1:65" s="2" customFormat="1" ht="62.65" customHeight="1">
      <c r="A96" s="37"/>
      <c r="B96" s="38"/>
      <c r="C96" s="176" t="s">
        <v>8</v>
      </c>
      <c r="D96" s="176" t="s">
        <v>149</v>
      </c>
      <c r="E96" s="177" t="s">
        <v>1836</v>
      </c>
      <c r="F96" s="178" t="s">
        <v>1837</v>
      </c>
      <c r="G96" s="179" t="s">
        <v>1820</v>
      </c>
      <c r="H96" s="180">
        <v>11</v>
      </c>
      <c r="I96" s="181"/>
      <c r="J96" s="182">
        <f t="shared" si="0"/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154</v>
      </c>
      <c r="AT96" s="187" t="s">
        <v>149</v>
      </c>
      <c r="AU96" s="187" t="s">
        <v>85</v>
      </c>
      <c r="AY96" s="20" t="s">
        <v>144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0" t="s">
        <v>85</v>
      </c>
      <c r="BK96" s="188">
        <f t="shared" si="9"/>
        <v>0</v>
      </c>
      <c r="BL96" s="20" t="s">
        <v>154</v>
      </c>
      <c r="BM96" s="187" t="s">
        <v>829</v>
      </c>
    </row>
    <row r="97" spans="1:65" s="2" customFormat="1" ht="24.2" customHeight="1">
      <c r="A97" s="37"/>
      <c r="B97" s="38"/>
      <c r="C97" s="176" t="s">
        <v>613</v>
      </c>
      <c r="D97" s="176" t="s">
        <v>149</v>
      </c>
      <c r="E97" s="177" t="s">
        <v>1838</v>
      </c>
      <c r="F97" s="178" t="s">
        <v>1839</v>
      </c>
      <c r="G97" s="179" t="s">
        <v>1820</v>
      </c>
      <c r="H97" s="180">
        <v>108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48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154</v>
      </c>
      <c r="AT97" s="187" t="s">
        <v>149</v>
      </c>
      <c r="AU97" s="187" t="s">
        <v>85</v>
      </c>
      <c r="AY97" s="20" t="s">
        <v>144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85</v>
      </c>
      <c r="BK97" s="188">
        <f t="shared" si="9"/>
        <v>0</v>
      </c>
      <c r="BL97" s="20" t="s">
        <v>154</v>
      </c>
      <c r="BM97" s="187" t="s">
        <v>840</v>
      </c>
    </row>
    <row r="98" spans="1:65" s="2" customFormat="1" ht="21.75" customHeight="1">
      <c r="A98" s="37"/>
      <c r="B98" s="38"/>
      <c r="C98" s="176" t="s">
        <v>618</v>
      </c>
      <c r="D98" s="176" t="s">
        <v>149</v>
      </c>
      <c r="E98" s="177" t="s">
        <v>1840</v>
      </c>
      <c r="F98" s="178" t="s">
        <v>1841</v>
      </c>
      <c r="G98" s="179" t="s">
        <v>1820</v>
      </c>
      <c r="H98" s="180">
        <v>54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154</v>
      </c>
      <c r="AT98" s="187" t="s">
        <v>149</v>
      </c>
      <c r="AU98" s="187" t="s">
        <v>85</v>
      </c>
      <c r="AY98" s="20" t="s">
        <v>144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85</v>
      </c>
      <c r="BK98" s="188">
        <f t="shared" si="9"/>
        <v>0</v>
      </c>
      <c r="BL98" s="20" t="s">
        <v>154</v>
      </c>
      <c r="BM98" s="187" t="s">
        <v>849</v>
      </c>
    </row>
    <row r="99" spans="1:65" s="2" customFormat="1" ht="16.5" customHeight="1">
      <c r="A99" s="37"/>
      <c r="B99" s="38"/>
      <c r="C99" s="176" t="s">
        <v>625</v>
      </c>
      <c r="D99" s="176" t="s">
        <v>149</v>
      </c>
      <c r="E99" s="177" t="s">
        <v>1842</v>
      </c>
      <c r="F99" s="178" t="s">
        <v>1843</v>
      </c>
      <c r="G99" s="179" t="s">
        <v>1820</v>
      </c>
      <c r="H99" s="180">
        <v>54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154</v>
      </c>
      <c r="AT99" s="187" t="s">
        <v>149</v>
      </c>
      <c r="AU99" s="187" t="s">
        <v>85</v>
      </c>
      <c r="AY99" s="20" t="s">
        <v>144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85</v>
      </c>
      <c r="BK99" s="188">
        <f t="shared" si="9"/>
        <v>0</v>
      </c>
      <c r="BL99" s="20" t="s">
        <v>154</v>
      </c>
      <c r="BM99" s="187" t="s">
        <v>911</v>
      </c>
    </row>
    <row r="100" spans="1:65" s="2" customFormat="1" ht="16.5" customHeight="1">
      <c r="A100" s="37"/>
      <c r="B100" s="38"/>
      <c r="C100" s="176" t="s">
        <v>556</v>
      </c>
      <c r="D100" s="176" t="s">
        <v>149</v>
      </c>
      <c r="E100" s="177" t="s">
        <v>1844</v>
      </c>
      <c r="F100" s="178" t="s">
        <v>1845</v>
      </c>
      <c r="G100" s="179" t="s">
        <v>956</v>
      </c>
      <c r="H100" s="180">
        <v>190</v>
      </c>
      <c r="I100" s="181"/>
      <c r="J100" s="182">
        <f t="shared" si="0"/>
        <v>0</v>
      </c>
      <c r="K100" s="178" t="s">
        <v>19</v>
      </c>
      <c r="L100" s="42"/>
      <c r="M100" s="183" t="s">
        <v>19</v>
      </c>
      <c r="N100" s="184" t="s">
        <v>48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154</v>
      </c>
      <c r="AT100" s="187" t="s">
        <v>149</v>
      </c>
      <c r="AU100" s="187" t="s">
        <v>85</v>
      </c>
      <c r="AY100" s="20" t="s">
        <v>144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20" t="s">
        <v>85</v>
      </c>
      <c r="BK100" s="188">
        <f t="shared" si="9"/>
        <v>0</v>
      </c>
      <c r="BL100" s="20" t="s">
        <v>154</v>
      </c>
      <c r="BM100" s="187" t="s">
        <v>833</v>
      </c>
    </row>
    <row r="101" spans="1:65" s="2" customFormat="1" ht="16.5" customHeight="1">
      <c r="A101" s="37"/>
      <c r="B101" s="38"/>
      <c r="C101" s="176" t="s">
        <v>742</v>
      </c>
      <c r="D101" s="176" t="s">
        <v>149</v>
      </c>
      <c r="E101" s="177" t="s">
        <v>1846</v>
      </c>
      <c r="F101" s="178" t="s">
        <v>1847</v>
      </c>
      <c r="G101" s="179" t="s">
        <v>956</v>
      </c>
      <c r="H101" s="180">
        <v>190</v>
      </c>
      <c r="I101" s="181"/>
      <c r="J101" s="182">
        <f t="shared" si="0"/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154</v>
      </c>
      <c r="AT101" s="187" t="s">
        <v>149</v>
      </c>
      <c r="AU101" s="187" t="s">
        <v>85</v>
      </c>
      <c r="AY101" s="20" t="s">
        <v>144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20" t="s">
        <v>85</v>
      </c>
      <c r="BK101" s="188">
        <f t="shared" si="9"/>
        <v>0</v>
      </c>
      <c r="BL101" s="20" t="s">
        <v>154</v>
      </c>
      <c r="BM101" s="187" t="s">
        <v>940</v>
      </c>
    </row>
    <row r="102" spans="1:65" s="2" customFormat="1" ht="21.75" customHeight="1">
      <c r="A102" s="37"/>
      <c r="B102" s="38"/>
      <c r="C102" s="176" t="s">
        <v>746</v>
      </c>
      <c r="D102" s="176" t="s">
        <v>149</v>
      </c>
      <c r="E102" s="177" t="s">
        <v>1848</v>
      </c>
      <c r="F102" s="178" t="s">
        <v>1849</v>
      </c>
      <c r="G102" s="179" t="s">
        <v>956</v>
      </c>
      <c r="H102" s="180">
        <v>680</v>
      </c>
      <c r="I102" s="181"/>
      <c r="J102" s="182">
        <f t="shared" si="0"/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154</v>
      </c>
      <c r="AT102" s="187" t="s">
        <v>149</v>
      </c>
      <c r="AU102" s="187" t="s">
        <v>85</v>
      </c>
      <c r="AY102" s="20" t="s">
        <v>144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20" t="s">
        <v>85</v>
      </c>
      <c r="BK102" s="188">
        <f t="shared" si="9"/>
        <v>0</v>
      </c>
      <c r="BL102" s="20" t="s">
        <v>154</v>
      </c>
      <c r="BM102" s="187" t="s">
        <v>953</v>
      </c>
    </row>
    <row r="103" spans="1:65" s="2" customFormat="1" ht="16.5" customHeight="1">
      <c r="A103" s="37"/>
      <c r="B103" s="38"/>
      <c r="C103" s="176" t="s">
        <v>751</v>
      </c>
      <c r="D103" s="176" t="s">
        <v>149</v>
      </c>
      <c r="E103" s="177" t="s">
        <v>1850</v>
      </c>
      <c r="F103" s="178" t="s">
        <v>1851</v>
      </c>
      <c r="G103" s="179" t="s">
        <v>1820</v>
      </c>
      <c r="H103" s="180">
        <v>19</v>
      </c>
      <c r="I103" s="181"/>
      <c r="J103" s="182">
        <f t="shared" si="0"/>
        <v>0</v>
      </c>
      <c r="K103" s="178" t="s">
        <v>19</v>
      </c>
      <c r="L103" s="42"/>
      <c r="M103" s="183" t="s">
        <v>19</v>
      </c>
      <c r="N103" s="184" t="s">
        <v>48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154</v>
      </c>
      <c r="AT103" s="187" t="s">
        <v>149</v>
      </c>
      <c r="AU103" s="187" t="s">
        <v>85</v>
      </c>
      <c r="AY103" s="20" t="s">
        <v>144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20" t="s">
        <v>85</v>
      </c>
      <c r="BK103" s="188">
        <f t="shared" si="9"/>
        <v>0</v>
      </c>
      <c r="BL103" s="20" t="s">
        <v>154</v>
      </c>
      <c r="BM103" s="187" t="s">
        <v>1018</v>
      </c>
    </row>
    <row r="104" spans="1:65" s="2" customFormat="1" ht="16.5" customHeight="1">
      <c r="A104" s="37"/>
      <c r="B104" s="38"/>
      <c r="C104" s="176" t="s">
        <v>756</v>
      </c>
      <c r="D104" s="176" t="s">
        <v>149</v>
      </c>
      <c r="E104" s="177" t="s">
        <v>1852</v>
      </c>
      <c r="F104" s="178" t="s">
        <v>1853</v>
      </c>
      <c r="G104" s="179" t="s">
        <v>1820</v>
      </c>
      <c r="H104" s="180">
        <v>8</v>
      </c>
      <c r="I104" s="181"/>
      <c r="J104" s="182">
        <f t="shared" si="0"/>
        <v>0</v>
      </c>
      <c r="K104" s="178" t="s">
        <v>19</v>
      </c>
      <c r="L104" s="42"/>
      <c r="M104" s="183" t="s">
        <v>19</v>
      </c>
      <c r="N104" s="184" t="s">
        <v>48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154</v>
      </c>
      <c r="AT104" s="187" t="s">
        <v>149</v>
      </c>
      <c r="AU104" s="187" t="s">
        <v>85</v>
      </c>
      <c r="AY104" s="20" t="s">
        <v>144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20" t="s">
        <v>85</v>
      </c>
      <c r="BK104" s="188">
        <f t="shared" si="9"/>
        <v>0</v>
      </c>
      <c r="BL104" s="20" t="s">
        <v>154</v>
      </c>
      <c r="BM104" s="187" t="s">
        <v>1028</v>
      </c>
    </row>
    <row r="105" spans="1:65" s="2" customFormat="1" ht="16.5" customHeight="1">
      <c r="A105" s="37"/>
      <c r="B105" s="38"/>
      <c r="C105" s="176" t="s">
        <v>7</v>
      </c>
      <c r="D105" s="176" t="s">
        <v>149</v>
      </c>
      <c r="E105" s="177" t="s">
        <v>1854</v>
      </c>
      <c r="F105" s="178" t="s">
        <v>1855</v>
      </c>
      <c r="G105" s="179" t="s">
        <v>1820</v>
      </c>
      <c r="H105" s="180">
        <v>11</v>
      </c>
      <c r="I105" s="181"/>
      <c r="J105" s="182">
        <f t="shared" si="0"/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154</v>
      </c>
      <c r="AT105" s="187" t="s">
        <v>149</v>
      </c>
      <c r="AU105" s="187" t="s">
        <v>85</v>
      </c>
      <c r="AY105" s="20" t="s">
        <v>144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20" t="s">
        <v>85</v>
      </c>
      <c r="BK105" s="188">
        <f t="shared" si="9"/>
        <v>0</v>
      </c>
      <c r="BL105" s="20" t="s">
        <v>154</v>
      </c>
      <c r="BM105" s="187" t="s">
        <v>1038</v>
      </c>
    </row>
    <row r="106" spans="1:65" s="2" customFormat="1" ht="21.75" customHeight="1">
      <c r="A106" s="37"/>
      <c r="B106" s="38"/>
      <c r="C106" s="176" t="s">
        <v>819</v>
      </c>
      <c r="D106" s="176" t="s">
        <v>149</v>
      </c>
      <c r="E106" s="177" t="s">
        <v>1856</v>
      </c>
      <c r="F106" s="178" t="s">
        <v>1857</v>
      </c>
      <c r="G106" s="179" t="s">
        <v>1825</v>
      </c>
      <c r="H106" s="180">
        <v>460</v>
      </c>
      <c r="I106" s="181"/>
      <c r="J106" s="182">
        <f t="shared" si="0"/>
        <v>0</v>
      </c>
      <c r="K106" s="178" t="s">
        <v>19</v>
      </c>
      <c r="L106" s="42"/>
      <c r="M106" s="183" t="s">
        <v>19</v>
      </c>
      <c r="N106" s="184" t="s">
        <v>48</v>
      </c>
      <c r="O106" s="67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154</v>
      </c>
      <c r="AT106" s="187" t="s">
        <v>149</v>
      </c>
      <c r="AU106" s="187" t="s">
        <v>85</v>
      </c>
      <c r="AY106" s="20" t="s">
        <v>144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20" t="s">
        <v>85</v>
      </c>
      <c r="BK106" s="188">
        <f t="shared" si="9"/>
        <v>0</v>
      </c>
      <c r="BL106" s="20" t="s">
        <v>154</v>
      </c>
      <c r="BM106" s="187" t="s">
        <v>1156</v>
      </c>
    </row>
    <row r="107" spans="1:65" s="2" customFormat="1" ht="66.75" customHeight="1">
      <c r="A107" s="37"/>
      <c r="B107" s="38"/>
      <c r="C107" s="176" t="s">
        <v>824</v>
      </c>
      <c r="D107" s="176" t="s">
        <v>149</v>
      </c>
      <c r="E107" s="177" t="s">
        <v>1858</v>
      </c>
      <c r="F107" s="178" t="s">
        <v>1859</v>
      </c>
      <c r="G107" s="179" t="s">
        <v>1820</v>
      </c>
      <c r="H107" s="180">
        <v>54</v>
      </c>
      <c r="I107" s="181"/>
      <c r="J107" s="182">
        <f t="shared" si="0"/>
        <v>0</v>
      </c>
      <c r="K107" s="178" t="s">
        <v>19</v>
      </c>
      <c r="L107" s="42"/>
      <c r="M107" s="183" t="s">
        <v>19</v>
      </c>
      <c r="N107" s="184" t="s">
        <v>48</v>
      </c>
      <c r="O107" s="67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154</v>
      </c>
      <c r="AT107" s="187" t="s">
        <v>149</v>
      </c>
      <c r="AU107" s="187" t="s">
        <v>85</v>
      </c>
      <c r="AY107" s="20" t="s">
        <v>144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20" t="s">
        <v>85</v>
      </c>
      <c r="BK107" s="188">
        <f t="shared" si="9"/>
        <v>0</v>
      </c>
      <c r="BL107" s="20" t="s">
        <v>154</v>
      </c>
      <c r="BM107" s="187" t="s">
        <v>1187</v>
      </c>
    </row>
    <row r="108" spans="1:65" s="2" customFormat="1" ht="76.349999999999994" customHeight="1">
      <c r="A108" s="37"/>
      <c r="B108" s="38"/>
      <c r="C108" s="176" t="s">
        <v>829</v>
      </c>
      <c r="D108" s="176" t="s">
        <v>149</v>
      </c>
      <c r="E108" s="177" t="s">
        <v>1860</v>
      </c>
      <c r="F108" s="178" t="s">
        <v>1861</v>
      </c>
      <c r="G108" s="179" t="s">
        <v>1820</v>
      </c>
      <c r="H108" s="180">
        <v>42</v>
      </c>
      <c r="I108" s="181"/>
      <c r="J108" s="182">
        <f t="shared" si="0"/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 t="shared" si="1"/>
        <v>0</v>
      </c>
      <c r="Q108" s="185">
        <v>0</v>
      </c>
      <c r="R108" s="185">
        <f t="shared" si="2"/>
        <v>0</v>
      </c>
      <c r="S108" s="185">
        <v>0</v>
      </c>
      <c r="T108" s="186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154</v>
      </c>
      <c r="AT108" s="187" t="s">
        <v>149</v>
      </c>
      <c r="AU108" s="187" t="s">
        <v>85</v>
      </c>
      <c r="AY108" s="20" t="s">
        <v>144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20" t="s">
        <v>85</v>
      </c>
      <c r="BK108" s="188">
        <f t="shared" si="9"/>
        <v>0</v>
      </c>
      <c r="BL108" s="20" t="s">
        <v>154</v>
      </c>
      <c r="BM108" s="187" t="s">
        <v>1197</v>
      </c>
    </row>
    <row r="109" spans="1:65" s="2" customFormat="1" ht="76.349999999999994" customHeight="1">
      <c r="A109" s="37"/>
      <c r="B109" s="38"/>
      <c r="C109" s="176" t="s">
        <v>835</v>
      </c>
      <c r="D109" s="176" t="s">
        <v>149</v>
      </c>
      <c r="E109" s="177" t="s">
        <v>1862</v>
      </c>
      <c r="F109" s="178" t="s">
        <v>1863</v>
      </c>
      <c r="G109" s="179" t="s">
        <v>1820</v>
      </c>
      <c r="H109" s="180">
        <v>54</v>
      </c>
      <c r="I109" s="181"/>
      <c r="J109" s="182">
        <f t="shared" si="0"/>
        <v>0</v>
      </c>
      <c r="K109" s="178" t="s">
        <v>19</v>
      </c>
      <c r="L109" s="42"/>
      <c r="M109" s="183" t="s">
        <v>19</v>
      </c>
      <c r="N109" s="184" t="s">
        <v>48</v>
      </c>
      <c r="O109" s="67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154</v>
      </c>
      <c r="AT109" s="187" t="s">
        <v>149</v>
      </c>
      <c r="AU109" s="187" t="s">
        <v>85</v>
      </c>
      <c r="AY109" s="20" t="s">
        <v>144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20" t="s">
        <v>85</v>
      </c>
      <c r="BK109" s="188">
        <f t="shared" si="9"/>
        <v>0</v>
      </c>
      <c r="BL109" s="20" t="s">
        <v>154</v>
      </c>
      <c r="BM109" s="187" t="s">
        <v>1207</v>
      </c>
    </row>
    <row r="110" spans="1:65" s="2" customFormat="1" ht="24.2" customHeight="1">
      <c r="A110" s="37"/>
      <c r="B110" s="38"/>
      <c r="C110" s="176" t="s">
        <v>840</v>
      </c>
      <c r="D110" s="176" t="s">
        <v>149</v>
      </c>
      <c r="E110" s="177" t="s">
        <v>1864</v>
      </c>
      <c r="F110" s="178" t="s">
        <v>1865</v>
      </c>
      <c r="G110" s="179" t="s">
        <v>1820</v>
      </c>
      <c r="H110" s="180">
        <v>130</v>
      </c>
      <c r="I110" s="181"/>
      <c r="J110" s="182">
        <f t="shared" si="0"/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154</v>
      </c>
      <c r="AT110" s="187" t="s">
        <v>149</v>
      </c>
      <c r="AU110" s="187" t="s">
        <v>85</v>
      </c>
      <c r="AY110" s="20" t="s">
        <v>144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20" t="s">
        <v>85</v>
      </c>
      <c r="BK110" s="188">
        <f t="shared" si="9"/>
        <v>0</v>
      </c>
      <c r="BL110" s="20" t="s">
        <v>154</v>
      </c>
      <c r="BM110" s="187" t="s">
        <v>1221</v>
      </c>
    </row>
    <row r="111" spans="1:65" s="2" customFormat="1" ht="24.2" customHeight="1">
      <c r="A111" s="37"/>
      <c r="B111" s="38"/>
      <c r="C111" s="176" t="s">
        <v>842</v>
      </c>
      <c r="D111" s="176" t="s">
        <v>149</v>
      </c>
      <c r="E111" s="177" t="s">
        <v>1866</v>
      </c>
      <c r="F111" s="178" t="s">
        <v>1867</v>
      </c>
      <c r="G111" s="179" t="s">
        <v>1820</v>
      </c>
      <c r="H111" s="180">
        <v>120</v>
      </c>
      <c r="I111" s="181"/>
      <c r="J111" s="182">
        <f t="shared" si="0"/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154</v>
      </c>
      <c r="AT111" s="187" t="s">
        <v>149</v>
      </c>
      <c r="AU111" s="187" t="s">
        <v>85</v>
      </c>
      <c r="AY111" s="20" t="s">
        <v>144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20" t="s">
        <v>85</v>
      </c>
      <c r="BK111" s="188">
        <f t="shared" si="9"/>
        <v>0</v>
      </c>
      <c r="BL111" s="20" t="s">
        <v>154</v>
      </c>
      <c r="BM111" s="187" t="s">
        <v>1285</v>
      </c>
    </row>
    <row r="112" spans="1:65" s="2" customFormat="1" ht="24.2" customHeight="1">
      <c r="A112" s="37"/>
      <c r="B112" s="38"/>
      <c r="C112" s="176" t="s">
        <v>849</v>
      </c>
      <c r="D112" s="176" t="s">
        <v>149</v>
      </c>
      <c r="E112" s="177" t="s">
        <v>1868</v>
      </c>
      <c r="F112" s="178" t="s">
        <v>1869</v>
      </c>
      <c r="G112" s="179" t="s">
        <v>943</v>
      </c>
      <c r="H112" s="249"/>
      <c r="I112" s="181"/>
      <c r="J112" s="182">
        <f t="shared" si="0"/>
        <v>0</v>
      </c>
      <c r="K112" s="178" t="s">
        <v>19</v>
      </c>
      <c r="L112" s="42"/>
      <c r="M112" s="183" t="s">
        <v>19</v>
      </c>
      <c r="N112" s="184" t="s">
        <v>48</v>
      </c>
      <c r="O112" s="67"/>
      <c r="P112" s="185">
        <f t="shared" si="1"/>
        <v>0</v>
      </c>
      <c r="Q112" s="185">
        <v>0</v>
      </c>
      <c r="R112" s="185">
        <f t="shared" si="2"/>
        <v>0</v>
      </c>
      <c r="S112" s="185">
        <v>0</v>
      </c>
      <c r="T112" s="186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154</v>
      </c>
      <c r="AT112" s="187" t="s">
        <v>149</v>
      </c>
      <c r="AU112" s="187" t="s">
        <v>85</v>
      </c>
      <c r="AY112" s="20" t="s">
        <v>144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20" t="s">
        <v>85</v>
      </c>
      <c r="BK112" s="188">
        <f t="shared" si="9"/>
        <v>0</v>
      </c>
      <c r="BL112" s="20" t="s">
        <v>154</v>
      </c>
      <c r="BM112" s="187" t="s">
        <v>1295</v>
      </c>
    </row>
    <row r="113" spans="1:65" s="12" customFormat="1" ht="25.9" customHeight="1">
      <c r="B113" s="160"/>
      <c r="C113" s="161"/>
      <c r="D113" s="162" t="s">
        <v>76</v>
      </c>
      <c r="E113" s="163" t="s">
        <v>1870</v>
      </c>
      <c r="F113" s="163" t="s">
        <v>1871</v>
      </c>
      <c r="G113" s="161"/>
      <c r="H113" s="161"/>
      <c r="I113" s="164"/>
      <c r="J113" s="165">
        <f>BK113</f>
        <v>0</v>
      </c>
      <c r="K113" s="161"/>
      <c r="L113" s="166"/>
      <c r="M113" s="167"/>
      <c r="N113" s="168"/>
      <c r="O113" s="168"/>
      <c r="P113" s="169">
        <f>SUM(P114:P135)</f>
        <v>0</v>
      </c>
      <c r="Q113" s="168"/>
      <c r="R113" s="169">
        <f>SUM(R114:R135)</f>
        <v>0</v>
      </c>
      <c r="S113" s="168"/>
      <c r="T113" s="170">
        <f>SUM(T114:T135)</f>
        <v>0</v>
      </c>
      <c r="AR113" s="171" t="s">
        <v>85</v>
      </c>
      <c r="AT113" s="172" t="s">
        <v>76</v>
      </c>
      <c r="AU113" s="172" t="s">
        <v>77</v>
      </c>
      <c r="AY113" s="171" t="s">
        <v>144</v>
      </c>
      <c r="BK113" s="173">
        <f>SUM(BK114:BK135)</f>
        <v>0</v>
      </c>
    </row>
    <row r="114" spans="1:65" s="2" customFormat="1" ht="33" customHeight="1">
      <c r="A114" s="37"/>
      <c r="B114" s="38"/>
      <c r="C114" s="176" t="s">
        <v>856</v>
      </c>
      <c r="D114" s="176" t="s">
        <v>149</v>
      </c>
      <c r="E114" s="177" t="s">
        <v>1872</v>
      </c>
      <c r="F114" s="178" t="s">
        <v>1873</v>
      </c>
      <c r="G114" s="179" t="s">
        <v>956</v>
      </c>
      <c r="H114" s="180">
        <v>480</v>
      </c>
      <c r="I114" s="181"/>
      <c r="J114" s="182">
        <f t="shared" ref="J114:J135" si="10">ROUND(I114*H114,2)</f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ref="P114:P135" si="11">O114*H114</f>
        <v>0</v>
      </c>
      <c r="Q114" s="185">
        <v>0</v>
      </c>
      <c r="R114" s="185">
        <f t="shared" ref="R114:R135" si="12">Q114*H114</f>
        <v>0</v>
      </c>
      <c r="S114" s="185">
        <v>0</v>
      </c>
      <c r="T114" s="186">
        <f t="shared" ref="T114:T135" si="13"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154</v>
      </c>
      <c r="AT114" s="187" t="s">
        <v>149</v>
      </c>
      <c r="AU114" s="187" t="s">
        <v>85</v>
      </c>
      <c r="AY114" s="20" t="s">
        <v>144</v>
      </c>
      <c r="BE114" s="188">
        <f t="shared" ref="BE114:BE135" si="14">IF(N114="základní",J114,0)</f>
        <v>0</v>
      </c>
      <c r="BF114" s="188">
        <f t="shared" ref="BF114:BF135" si="15">IF(N114="snížená",J114,0)</f>
        <v>0</v>
      </c>
      <c r="BG114" s="188">
        <f t="shared" ref="BG114:BG135" si="16">IF(N114="zákl. přenesená",J114,0)</f>
        <v>0</v>
      </c>
      <c r="BH114" s="188">
        <f t="shared" ref="BH114:BH135" si="17">IF(N114="sníž. přenesená",J114,0)</f>
        <v>0</v>
      </c>
      <c r="BI114" s="188">
        <f t="shared" ref="BI114:BI135" si="18">IF(N114="nulová",J114,0)</f>
        <v>0</v>
      </c>
      <c r="BJ114" s="20" t="s">
        <v>85</v>
      </c>
      <c r="BK114" s="188">
        <f t="shared" ref="BK114:BK135" si="19">ROUND(I114*H114,2)</f>
        <v>0</v>
      </c>
      <c r="BL114" s="20" t="s">
        <v>154</v>
      </c>
      <c r="BM114" s="187" t="s">
        <v>1305</v>
      </c>
    </row>
    <row r="115" spans="1:65" s="2" customFormat="1" ht="33" customHeight="1">
      <c r="A115" s="37"/>
      <c r="B115" s="38"/>
      <c r="C115" s="176" t="s">
        <v>911</v>
      </c>
      <c r="D115" s="176" t="s">
        <v>149</v>
      </c>
      <c r="E115" s="177" t="s">
        <v>1874</v>
      </c>
      <c r="F115" s="178" t="s">
        <v>1875</v>
      </c>
      <c r="G115" s="179" t="s">
        <v>956</v>
      </c>
      <c r="H115" s="180">
        <v>360</v>
      </c>
      <c r="I115" s="181"/>
      <c r="J115" s="182">
        <f t="shared" si="1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154</v>
      </c>
      <c r="AT115" s="187" t="s">
        <v>149</v>
      </c>
      <c r="AU115" s="187" t="s">
        <v>85</v>
      </c>
      <c r="AY115" s="20" t="s">
        <v>144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20" t="s">
        <v>85</v>
      </c>
      <c r="BK115" s="188">
        <f t="shared" si="19"/>
        <v>0</v>
      </c>
      <c r="BL115" s="20" t="s">
        <v>154</v>
      </c>
      <c r="BM115" s="187" t="s">
        <v>1315</v>
      </c>
    </row>
    <row r="116" spans="1:65" s="2" customFormat="1" ht="24.2" customHeight="1">
      <c r="A116" s="37"/>
      <c r="B116" s="38"/>
      <c r="C116" s="176" t="s">
        <v>919</v>
      </c>
      <c r="D116" s="176" t="s">
        <v>149</v>
      </c>
      <c r="E116" s="177" t="s">
        <v>1876</v>
      </c>
      <c r="F116" s="178" t="s">
        <v>1877</v>
      </c>
      <c r="G116" s="179" t="s">
        <v>956</v>
      </c>
      <c r="H116" s="180">
        <v>250</v>
      </c>
      <c r="I116" s="181"/>
      <c r="J116" s="182">
        <f t="shared" si="10"/>
        <v>0</v>
      </c>
      <c r="K116" s="178" t="s">
        <v>19</v>
      </c>
      <c r="L116" s="42"/>
      <c r="M116" s="183" t="s">
        <v>19</v>
      </c>
      <c r="N116" s="184" t="s">
        <v>48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154</v>
      </c>
      <c r="AT116" s="187" t="s">
        <v>149</v>
      </c>
      <c r="AU116" s="187" t="s">
        <v>85</v>
      </c>
      <c r="AY116" s="20" t="s">
        <v>144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20" t="s">
        <v>85</v>
      </c>
      <c r="BK116" s="188">
        <f t="shared" si="19"/>
        <v>0</v>
      </c>
      <c r="BL116" s="20" t="s">
        <v>154</v>
      </c>
      <c r="BM116" s="187" t="s">
        <v>1378</v>
      </c>
    </row>
    <row r="117" spans="1:65" s="2" customFormat="1" ht="24.2" customHeight="1">
      <c r="A117" s="37"/>
      <c r="B117" s="38"/>
      <c r="C117" s="176" t="s">
        <v>833</v>
      </c>
      <c r="D117" s="176" t="s">
        <v>149</v>
      </c>
      <c r="E117" s="177" t="s">
        <v>1878</v>
      </c>
      <c r="F117" s="178" t="s">
        <v>1879</v>
      </c>
      <c r="G117" s="179" t="s">
        <v>956</v>
      </c>
      <c r="H117" s="180">
        <v>230</v>
      </c>
      <c r="I117" s="181"/>
      <c r="J117" s="182">
        <f t="shared" si="10"/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154</v>
      </c>
      <c r="AT117" s="187" t="s">
        <v>149</v>
      </c>
      <c r="AU117" s="187" t="s">
        <v>85</v>
      </c>
      <c r="AY117" s="20" t="s">
        <v>144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20" t="s">
        <v>85</v>
      </c>
      <c r="BK117" s="188">
        <f t="shared" si="19"/>
        <v>0</v>
      </c>
      <c r="BL117" s="20" t="s">
        <v>154</v>
      </c>
      <c r="BM117" s="187" t="s">
        <v>1388</v>
      </c>
    </row>
    <row r="118" spans="1:65" s="2" customFormat="1" ht="24.2" customHeight="1">
      <c r="A118" s="37"/>
      <c r="B118" s="38"/>
      <c r="C118" s="176" t="s">
        <v>933</v>
      </c>
      <c r="D118" s="176" t="s">
        <v>149</v>
      </c>
      <c r="E118" s="177" t="s">
        <v>1880</v>
      </c>
      <c r="F118" s="178" t="s">
        <v>1881</v>
      </c>
      <c r="G118" s="179" t="s">
        <v>956</v>
      </c>
      <c r="H118" s="180">
        <v>180</v>
      </c>
      <c r="I118" s="181"/>
      <c r="J118" s="182">
        <f t="shared" si="10"/>
        <v>0</v>
      </c>
      <c r="K118" s="178" t="s">
        <v>19</v>
      </c>
      <c r="L118" s="42"/>
      <c r="M118" s="183" t="s">
        <v>19</v>
      </c>
      <c r="N118" s="184" t="s">
        <v>48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154</v>
      </c>
      <c r="AT118" s="187" t="s">
        <v>149</v>
      </c>
      <c r="AU118" s="187" t="s">
        <v>85</v>
      </c>
      <c r="AY118" s="20" t="s">
        <v>144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20" t="s">
        <v>85</v>
      </c>
      <c r="BK118" s="188">
        <f t="shared" si="19"/>
        <v>0</v>
      </c>
      <c r="BL118" s="20" t="s">
        <v>154</v>
      </c>
      <c r="BM118" s="187" t="s">
        <v>1454</v>
      </c>
    </row>
    <row r="119" spans="1:65" s="2" customFormat="1" ht="24.2" customHeight="1">
      <c r="A119" s="37"/>
      <c r="B119" s="38"/>
      <c r="C119" s="176" t="s">
        <v>940</v>
      </c>
      <c r="D119" s="176" t="s">
        <v>149</v>
      </c>
      <c r="E119" s="177" t="s">
        <v>1882</v>
      </c>
      <c r="F119" s="178" t="s">
        <v>1883</v>
      </c>
      <c r="G119" s="179" t="s">
        <v>956</v>
      </c>
      <c r="H119" s="180">
        <v>180</v>
      </c>
      <c r="I119" s="181"/>
      <c r="J119" s="182">
        <f t="shared" si="10"/>
        <v>0</v>
      </c>
      <c r="K119" s="178" t="s">
        <v>19</v>
      </c>
      <c r="L119" s="42"/>
      <c r="M119" s="183" t="s">
        <v>19</v>
      </c>
      <c r="N119" s="184" t="s">
        <v>48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154</v>
      </c>
      <c r="AT119" s="187" t="s">
        <v>149</v>
      </c>
      <c r="AU119" s="187" t="s">
        <v>85</v>
      </c>
      <c r="AY119" s="20" t="s">
        <v>144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20" t="s">
        <v>85</v>
      </c>
      <c r="BK119" s="188">
        <f t="shared" si="19"/>
        <v>0</v>
      </c>
      <c r="BL119" s="20" t="s">
        <v>154</v>
      </c>
      <c r="BM119" s="187" t="s">
        <v>1518</v>
      </c>
    </row>
    <row r="120" spans="1:65" s="2" customFormat="1" ht="16.5" customHeight="1">
      <c r="A120" s="37"/>
      <c r="B120" s="38"/>
      <c r="C120" s="176" t="s">
        <v>948</v>
      </c>
      <c r="D120" s="176" t="s">
        <v>149</v>
      </c>
      <c r="E120" s="177" t="s">
        <v>1884</v>
      </c>
      <c r="F120" s="178" t="s">
        <v>1885</v>
      </c>
      <c r="G120" s="179" t="s">
        <v>1820</v>
      </c>
      <c r="H120" s="180">
        <v>328</v>
      </c>
      <c r="I120" s="181"/>
      <c r="J120" s="182">
        <f t="shared" si="10"/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154</v>
      </c>
      <c r="AT120" s="187" t="s">
        <v>149</v>
      </c>
      <c r="AU120" s="187" t="s">
        <v>85</v>
      </c>
      <c r="AY120" s="20" t="s">
        <v>144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20" t="s">
        <v>85</v>
      </c>
      <c r="BK120" s="188">
        <f t="shared" si="19"/>
        <v>0</v>
      </c>
      <c r="BL120" s="20" t="s">
        <v>154</v>
      </c>
      <c r="BM120" s="187" t="s">
        <v>1636</v>
      </c>
    </row>
    <row r="121" spans="1:65" s="2" customFormat="1" ht="33" customHeight="1">
      <c r="A121" s="37"/>
      <c r="B121" s="38"/>
      <c r="C121" s="176" t="s">
        <v>953</v>
      </c>
      <c r="D121" s="176" t="s">
        <v>149</v>
      </c>
      <c r="E121" s="177" t="s">
        <v>1886</v>
      </c>
      <c r="F121" s="178" t="s">
        <v>1887</v>
      </c>
      <c r="G121" s="179" t="s">
        <v>1820</v>
      </c>
      <c r="H121" s="180">
        <v>164</v>
      </c>
      <c r="I121" s="181"/>
      <c r="J121" s="182">
        <f t="shared" si="10"/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154</v>
      </c>
      <c r="AT121" s="187" t="s">
        <v>149</v>
      </c>
      <c r="AU121" s="187" t="s">
        <v>85</v>
      </c>
      <c r="AY121" s="20" t="s">
        <v>144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20" t="s">
        <v>85</v>
      </c>
      <c r="BK121" s="188">
        <f t="shared" si="19"/>
        <v>0</v>
      </c>
      <c r="BL121" s="20" t="s">
        <v>154</v>
      </c>
      <c r="BM121" s="187" t="s">
        <v>1646</v>
      </c>
    </row>
    <row r="122" spans="1:65" s="2" customFormat="1" ht="16.5" customHeight="1">
      <c r="A122" s="37"/>
      <c r="B122" s="38"/>
      <c r="C122" s="176" t="s">
        <v>1013</v>
      </c>
      <c r="D122" s="176" t="s">
        <v>149</v>
      </c>
      <c r="E122" s="177" t="s">
        <v>1888</v>
      </c>
      <c r="F122" s="178" t="s">
        <v>1889</v>
      </c>
      <c r="G122" s="179" t="s">
        <v>1820</v>
      </c>
      <c r="H122" s="180">
        <v>108</v>
      </c>
      <c r="I122" s="181"/>
      <c r="J122" s="182">
        <f t="shared" si="10"/>
        <v>0</v>
      </c>
      <c r="K122" s="178" t="s">
        <v>19</v>
      </c>
      <c r="L122" s="42"/>
      <c r="M122" s="183" t="s">
        <v>19</v>
      </c>
      <c r="N122" s="184" t="s">
        <v>48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154</v>
      </c>
      <c r="AT122" s="187" t="s">
        <v>149</v>
      </c>
      <c r="AU122" s="187" t="s">
        <v>85</v>
      </c>
      <c r="AY122" s="20" t="s">
        <v>144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20" t="s">
        <v>85</v>
      </c>
      <c r="BK122" s="188">
        <f t="shared" si="19"/>
        <v>0</v>
      </c>
      <c r="BL122" s="20" t="s">
        <v>154</v>
      </c>
      <c r="BM122" s="187" t="s">
        <v>1710</v>
      </c>
    </row>
    <row r="123" spans="1:65" s="2" customFormat="1" ht="16.5" customHeight="1">
      <c r="A123" s="37"/>
      <c r="B123" s="38"/>
      <c r="C123" s="176" t="s">
        <v>1018</v>
      </c>
      <c r="D123" s="176" t="s">
        <v>149</v>
      </c>
      <c r="E123" s="177" t="s">
        <v>1890</v>
      </c>
      <c r="F123" s="178" t="s">
        <v>1891</v>
      </c>
      <c r="G123" s="179" t="s">
        <v>956</v>
      </c>
      <c r="H123" s="180">
        <v>840</v>
      </c>
      <c r="I123" s="181"/>
      <c r="J123" s="182">
        <f t="shared" si="10"/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154</v>
      </c>
      <c r="AT123" s="187" t="s">
        <v>149</v>
      </c>
      <c r="AU123" s="187" t="s">
        <v>85</v>
      </c>
      <c r="AY123" s="20" t="s">
        <v>144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20" t="s">
        <v>85</v>
      </c>
      <c r="BK123" s="188">
        <f t="shared" si="19"/>
        <v>0</v>
      </c>
      <c r="BL123" s="20" t="s">
        <v>154</v>
      </c>
      <c r="BM123" s="187" t="s">
        <v>1774</v>
      </c>
    </row>
    <row r="124" spans="1:65" s="2" customFormat="1" ht="16.5" customHeight="1">
      <c r="A124" s="37"/>
      <c r="B124" s="38"/>
      <c r="C124" s="176" t="s">
        <v>1023</v>
      </c>
      <c r="D124" s="176" t="s">
        <v>149</v>
      </c>
      <c r="E124" s="177" t="s">
        <v>1846</v>
      </c>
      <c r="F124" s="178" t="s">
        <v>1847</v>
      </c>
      <c r="G124" s="179" t="s">
        <v>956</v>
      </c>
      <c r="H124" s="180">
        <v>840</v>
      </c>
      <c r="I124" s="181"/>
      <c r="J124" s="182">
        <f t="shared" si="10"/>
        <v>0</v>
      </c>
      <c r="K124" s="178" t="s">
        <v>19</v>
      </c>
      <c r="L124" s="42"/>
      <c r="M124" s="183" t="s">
        <v>19</v>
      </c>
      <c r="N124" s="184" t="s">
        <v>48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154</v>
      </c>
      <c r="AT124" s="187" t="s">
        <v>149</v>
      </c>
      <c r="AU124" s="187" t="s">
        <v>85</v>
      </c>
      <c r="AY124" s="20" t="s">
        <v>144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20" t="s">
        <v>85</v>
      </c>
      <c r="BK124" s="188">
        <f t="shared" si="19"/>
        <v>0</v>
      </c>
      <c r="BL124" s="20" t="s">
        <v>154</v>
      </c>
      <c r="BM124" s="187" t="s">
        <v>1789</v>
      </c>
    </row>
    <row r="125" spans="1:65" s="2" customFormat="1" ht="16.5" customHeight="1">
      <c r="A125" s="37"/>
      <c r="B125" s="38"/>
      <c r="C125" s="176" t="s">
        <v>1028</v>
      </c>
      <c r="D125" s="176" t="s">
        <v>149</v>
      </c>
      <c r="E125" s="177" t="s">
        <v>1892</v>
      </c>
      <c r="F125" s="178" t="s">
        <v>1893</v>
      </c>
      <c r="G125" s="179" t="s">
        <v>956</v>
      </c>
      <c r="H125" s="180">
        <v>840</v>
      </c>
      <c r="I125" s="181"/>
      <c r="J125" s="182">
        <f t="shared" si="10"/>
        <v>0</v>
      </c>
      <c r="K125" s="178" t="s">
        <v>19</v>
      </c>
      <c r="L125" s="42"/>
      <c r="M125" s="183" t="s">
        <v>19</v>
      </c>
      <c r="N125" s="184" t="s">
        <v>48</v>
      </c>
      <c r="O125" s="67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154</v>
      </c>
      <c r="AT125" s="187" t="s">
        <v>149</v>
      </c>
      <c r="AU125" s="187" t="s">
        <v>85</v>
      </c>
      <c r="AY125" s="20" t="s">
        <v>144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20" t="s">
        <v>85</v>
      </c>
      <c r="BK125" s="188">
        <f t="shared" si="19"/>
        <v>0</v>
      </c>
      <c r="BL125" s="20" t="s">
        <v>154</v>
      </c>
      <c r="BM125" s="187" t="s">
        <v>1800</v>
      </c>
    </row>
    <row r="126" spans="1:65" s="2" customFormat="1" ht="16.5" customHeight="1">
      <c r="A126" s="37"/>
      <c r="B126" s="38"/>
      <c r="C126" s="176" t="s">
        <v>1033</v>
      </c>
      <c r="D126" s="176" t="s">
        <v>149</v>
      </c>
      <c r="E126" s="177" t="s">
        <v>1894</v>
      </c>
      <c r="F126" s="178" t="s">
        <v>1895</v>
      </c>
      <c r="G126" s="179" t="s">
        <v>956</v>
      </c>
      <c r="H126" s="180">
        <v>840</v>
      </c>
      <c r="I126" s="181"/>
      <c r="J126" s="182">
        <f t="shared" si="10"/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154</v>
      </c>
      <c r="AT126" s="187" t="s">
        <v>149</v>
      </c>
      <c r="AU126" s="187" t="s">
        <v>85</v>
      </c>
      <c r="AY126" s="20" t="s">
        <v>144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20" t="s">
        <v>85</v>
      </c>
      <c r="BK126" s="188">
        <f t="shared" si="19"/>
        <v>0</v>
      </c>
      <c r="BL126" s="20" t="s">
        <v>154</v>
      </c>
      <c r="BM126" s="187" t="s">
        <v>1896</v>
      </c>
    </row>
    <row r="127" spans="1:65" s="2" customFormat="1" ht="16.5" customHeight="1">
      <c r="A127" s="37"/>
      <c r="B127" s="38"/>
      <c r="C127" s="176" t="s">
        <v>1038</v>
      </c>
      <c r="D127" s="176" t="s">
        <v>149</v>
      </c>
      <c r="E127" s="177" t="s">
        <v>1897</v>
      </c>
      <c r="F127" s="178" t="s">
        <v>1898</v>
      </c>
      <c r="G127" s="179" t="s">
        <v>1820</v>
      </c>
      <c r="H127" s="180">
        <v>108</v>
      </c>
      <c r="I127" s="181"/>
      <c r="J127" s="182">
        <f t="shared" si="10"/>
        <v>0</v>
      </c>
      <c r="K127" s="178" t="s">
        <v>19</v>
      </c>
      <c r="L127" s="42"/>
      <c r="M127" s="183" t="s">
        <v>19</v>
      </c>
      <c r="N127" s="184" t="s">
        <v>48</v>
      </c>
      <c r="O127" s="67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154</v>
      </c>
      <c r="AT127" s="187" t="s">
        <v>149</v>
      </c>
      <c r="AU127" s="187" t="s">
        <v>85</v>
      </c>
      <c r="AY127" s="20" t="s">
        <v>144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20" t="s">
        <v>85</v>
      </c>
      <c r="BK127" s="188">
        <f t="shared" si="19"/>
        <v>0</v>
      </c>
      <c r="BL127" s="20" t="s">
        <v>154</v>
      </c>
      <c r="BM127" s="187" t="s">
        <v>1899</v>
      </c>
    </row>
    <row r="128" spans="1:65" s="2" customFormat="1" ht="21.75" customHeight="1">
      <c r="A128" s="37"/>
      <c r="B128" s="38"/>
      <c r="C128" s="176" t="s">
        <v>1097</v>
      </c>
      <c r="D128" s="176" t="s">
        <v>149</v>
      </c>
      <c r="E128" s="177" t="s">
        <v>1900</v>
      </c>
      <c r="F128" s="178" t="s">
        <v>1901</v>
      </c>
      <c r="G128" s="179" t="s">
        <v>1820</v>
      </c>
      <c r="H128" s="180">
        <v>54</v>
      </c>
      <c r="I128" s="181"/>
      <c r="J128" s="182">
        <f t="shared" si="10"/>
        <v>0</v>
      </c>
      <c r="K128" s="178" t="s">
        <v>19</v>
      </c>
      <c r="L128" s="42"/>
      <c r="M128" s="183" t="s">
        <v>19</v>
      </c>
      <c r="N128" s="184" t="s">
        <v>48</v>
      </c>
      <c r="O128" s="67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154</v>
      </c>
      <c r="AT128" s="187" t="s">
        <v>149</v>
      </c>
      <c r="AU128" s="187" t="s">
        <v>85</v>
      </c>
      <c r="AY128" s="20" t="s">
        <v>144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20" t="s">
        <v>85</v>
      </c>
      <c r="BK128" s="188">
        <f t="shared" si="19"/>
        <v>0</v>
      </c>
      <c r="BL128" s="20" t="s">
        <v>154</v>
      </c>
      <c r="BM128" s="187" t="s">
        <v>1902</v>
      </c>
    </row>
    <row r="129" spans="1:65" s="2" customFormat="1" ht="16.5" customHeight="1">
      <c r="A129" s="37"/>
      <c r="B129" s="38"/>
      <c r="C129" s="176" t="s">
        <v>1156</v>
      </c>
      <c r="D129" s="176" t="s">
        <v>149</v>
      </c>
      <c r="E129" s="177" t="s">
        <v>1903</v>
      </c>
      <c r="F129" s="178" t="s">
        <v>1904</v>
      </c>
      <c r="G129" s="179" t="s">
        <v>1820</v>
      </c>
      <c r="H129" s="180">
        <v>105</v>
      </c>
      <c r="I129" s="181"/>
      <c r="J129" s="182">
        <f t="shared" si="10"/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154</v>
      </c>
      <c r="AT129" s="187" t="s">
        <v>149</v>
      </c>
      <c r="AU129" s="187" t="s">
        <v>85</v>
      </c>
      <c r="AY129" s="20" t="s">
        <v>144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20" t="s">
        <v>85</v>
      </c>
      <c r="BK129" s="188">
        <f t="shared" si="19"/>
        <v>0</v>
      </c>
      <c r="BL129" s="20" t="s">
        <v>154</v>
      </c>
      <c r="BM129" s="187" t="s">
        <v>1905</v>
      </c>
    </row>
    <row r="130" spans="1:65" s="2" customFormat="1" ht="24.2" customHeight="1">
      <c r="A130" s="37"/>
      <c r="B130" s="38"/>
      <c r="C130" s="176" t="s">
        <v>1182</v>
      </c>
      <c r="D130" s="176" t="s">
        <v>149</v>
      </c>
      <c r="E130" s="177" t="s">
        <v>1906</v>
      </c>
      <c r="F130" s="178" t="s">
        <v>1907</v>
      </c>
      <c r="G130" s="179" t="s">
        <v>1820</v>
      </c>
      <c r="H130" s="180">
        <v>210</v>
      </c>
      <c r="I130" s="181"/>
      <c r="J130" s="182">
        <f t="shared" si="10"/>
        <v>0</v>
      </c>
      <c r="K130" s="178" t="s">
        <v>19</v>
      </c>
      <c r="L130" s="42"/>
      <c r="M130" s="183" t="s">
        <v>19</v>
      </c>
      <c r="N130" s="184" t="s">
        <v>48</v>
      </c>
      <c r="O130" s="67"/>
      <c r="P130" s="185">
        <f t="shared" si="11"/>
        <v>0</v>
      </c>
      <c r="Q130" s="185">
        <v>0</v>
      </c>
      <c r="R130" s="185">
        <f t="shared" si="12"/>
        <v>0</v>
      </c>
      <c r="S130" s="185">
        <v>0</v>
      </c>
      <c r="T130" s="186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154</v>
      </c>
      <c r="AT130" s="187" t="s">
        <v>149</v>
      </c>
      <c r="AU130" s="187" t="s">
        <v>85</v>
      </c>
      <c r="AY130" s="20" t="s">
        <v>144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20" t="s">
        <v>85</v>
      </c>
      <c r="BK130" s="188">
        <f t="shared" si="19"/>
        <v>0</v>
      </c>
      <c r="BL130" s="20" t="s">
        <v>154</v>
      </c>
      <c r="BM130" s="187" t="s">
        <v>1908</v>
      </c>
    </row>
    <row r="131" spans="1:65" s="2" customFormat="1" ht="49.15" customHeight="1">
      <c r="A131" s="37"/>
      <c r="B131" s="38"/>
      <c r="C131" s="176" t="s">
        <v>1187</v>
      </c>
      <c r="D131" s="176" t="s">
        <v>149</v>
      </c>
      <c r="E131" s="177" t="s">
        <v>1909</v>
      </c>
      <c r="F131" s="178" t="s">
        <v>1910</v>
      </c>
      <c r="G131" s="179" t="s">
        <v>1820</v>
      </c>
      <c r="H131" s="180">
        <v>340</v>
      </c>
      <c r="I131" s="181"/>
      <c r="J131" s="182">
        <f t="shared" si="10"/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 t="shared" si="11"/>
        <v>0</v>
      </c>
      <c r="Q131" s="185">
        <v>0</v>
      </c>
      <c r="R131" s="185">
        <f t="shared" si="12"/>
        <v>0</v>
      </c>
      <c r="S131" s="185">
        <v>0</v>
      </c>
      <c r="T131" s="186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154</v>
      </c>
      <c r="AT131" s="187" t="s">
        <v>149</v>
      </c>
      <c r="AU131" s="187" t="s">
        <v>85</v>
      </c>
      <c r="AY131" s="20" t="s">
        <v>144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20" t="s">
        <v>85</v>
      </c>
      <c r="BK131" s="188">
        <f t="shared" si="19"/>
        <v>0</v>
      </c>
      <c r="BL131" s="20" t="s">
        <v>154</v>
      </c>
      <c r="BM131" s="187" t="s">
        <v>1911</v>
      </c>
    </row>
    <row r="132" spans="1:65" s="2" customFormat="1" ht="49.15" customHeight="1">
      <c r="A132" s="37"/>
      <c r="B132" s="38"/>
      <c r="C132" s="176" t="s">
        <v>1192</v>
      </c>
      <c r="D132" s="176" t="s">
        <v>149</v>
      </c>
      <c r="E132" s="177" t="s">
        <v>1912</v>
      </c>
      <c r="F132" s="178" t="s">
        <v>1913</v>
      </c>
      <c r="G132" s="179" t="s">
        <v>1820</v>
      </c>
      <c r="H132" s="180">
        <v>250</v>
      </c>
      <c r="I132" s="181"/>
      <c r="J132" s="182">
        <f t="shared" si="10"/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154</v>
      </c>
      <c r="AT132" s="187" t="s">
        <v>149</v>
      </c>
      <c r="AU132" s="187" t="s">
        <v>85</v>
      </c>
      <c r="AY132" s="20" t="s">
        <v>144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20" t="s">
        <v>85</v>
      </c>
      <c r="BK132" s="188">
        <f t="shared" si="19"/>
        <v>0</v>
      </c>
      <c r="BL132" s="20" t="s">
        <v>154</v>
      </c>
      <c r="BM132" s="187" t="s">
        <v>394</v>
      </c>
    </row>
    <row r="133" spans="1:65" s="2" customFormat="1" ht="24.2" customHeight="1">
      <c r="A133" s="37"/>
      <c r="B133" s="38"/>
      <c r="C133" s="176" t="s">
        <v>1197</v>
      </c>
      <c r="D133" s="176" t="s">
        <v>149</v>
      </c>
      <c r="E133" s="177" t="s">
        <v>1914</v>
      </c>
      <c r="F133" s="178" t="s">
        <v>1915</v>
      </c>
      <c r="G133" s="179" t="s">
        <v>1820</v>
      </c>
      <c r="H133" s="180">
        <v>218</v>
      </c>
      <c r="I133" s="181"/>
      <c r="J133" s="182">
        <f t="shared" si="10"/>
        <v>0</v>
      </c>
      <c r="K133" s="178" t="s">
        <v>19</v>
      </c>
      <c r="L133" s="42"/>
      <c r="M133" s="183" t="s">
        <v>19</v>
      </c>
      <c r="N133" s="184" t="s">
        <v>48</v>
      </c>
      <c r="O133" s="67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154</v>
      </c>
      <c r="AT133" s="187" t="s">
        <v>149</v>
      </c>
      <c r="AU133" s="187" t="s">
        <v>85</v>
      </c>
      <c r="AY133" s="20" t="s">
        <v>144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20" t="s">
        <v>85</v>
      </c>
      <c r="BK133" s="188">
        <f t="shared" si="19"/>
        <v>0</v>
      </c>
      <c r="BL133" s="20" t="s">
        <v>154</v>
      </c>
      <c r="BM133" s="187" t="s">
        <v>1916</v>
      </c>
    </row>
    <row r="134" spans="1:65" s="2" customFormat="1" ht="21.75" customHeight="1">
      <c r="A134" s="37"/>
      <c r="B134" s="38"/>
      <c r="C134" s="176" t="s">
        <v>1202</v>
      </c>
      <c r="D134" s="176" t="s">
        <v>149</v>
      </c>
      <c r="E134" s="177" t="s">
        <v>1856</v>
      </c>
      <c r="F134" s="178" t="s">
        <v>1857</v>
      </c>
      <c r="G134" s="179" t="s">
        <v>1825</v>
      </c>
      <c r="H134" s="180">
        <v>800</v>
      </c>
      <c r="I134" s="181"/>
      <c r="J134" s="182">
        <f t="shared" si="10"/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154</v>
      </c>
      <c r="AT134" s="187" t="s">
        <v>149</v>
      </c>
      <c r="AU134" s="187" t="s">
        <v>85</v>
      </c>
      <c r="AY134" s="20" t="s">
        <v>144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20" t="s">
        <v>85</v>
      </c>
      <c r="BK134" s="188">
        <f t="shared" si="19"/>
        <v>0</v>
      </c>
      <c r="BL134" s="20" t="s">
        <v>154</v>
      </c>
      <c r="BM134" s="187" t="s">
        <v>1917</v>
      </c>
    </row>
    <row r="135" spans="1:65" s="2" customFormat="1" ht="24.2" customHeight="1">
      <c r="A135" s="37"/>
      <c r="B135" s="38"/>
      <c r="C135" s="176" t="s">
        <v>1207</v>
      </c>
      <c r="D135" s="176" t="s">
        <v>149</v>
      </c>
      <c r="E135" s="177" t="s">
        <v>1918</v>
      </c>
      <c r="F135" s="178" t="s">
        <v>1919</v>
      </c>
      <c r="G135" s="179" t="s">
        <v>943</v>
      </c>
      <c r="H135" s="249"/>
      <c r="I135" s="181"/>
      <c r="J135" s="182">
        <f t="shared" si="10"/>
        <v>0</v>
      </c>
      <c r="K135" s="178" t="s">
        <v>19</v>
      </c>
      <c r="L135" s="42"/>
      <c r="M135" s="183" t="s">
        <v>19</v>
      </c>
      <c r="N135" s="184" t="s">
        <v>48</v>
      </c>
      <c r="O135" s="67"/>
      <c r="P135" s="185">
        <f t="shared" si="11"/>
        <v>0</v>
      </c>
      <c r="Q135" s="185">
        <v>0</v>
      </c>
      <c r="R135" s="185">
        <f t="shared" si="12"/>
        <v>0</v>
      </c>
      <c r="S135" s="185">
        <v>0</v>
      </c>
      <c r="T135" s="186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154</v>
      </c>
      <c r="AT135" s="187" t="s">
        <v>149</v>
      </c>
      <c r="AU135" s="187" t="s">
        <v>85</v>
      </c>
      <c r="AY135" s="20" t="s">
        <v>144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20" t="s">
        <v>85</v>
      </c>
      <c r="BK135" s="188">
        <f t="shared" si="19"/>
        <v>0</v>
      </c>
      <c r="BL135" s="20" t="s">
        <v>154</v>
      </c>
      <c r="BM135" s="187" t="s">
        <v>1920</v>
      </c>
    </row>
    <row r="136" spans="1:65" s="12" customFormat="1" ht="25.9" customHeight="1">
      <c r="B136" s="160"/>
      <c r="C136" s="161"/>
      <c r="D136" s="162" t="s">
        <v>76</v>
      </c>
      <c r="E136" s="163" t="s">
        <v>1921</v>
      </c>
      <c r="F136" s="163" t="s">
        <v>1922</v>
      </c>
      <c r="G136" s="161"/>
      <c r="H136" s="161"/>
      <c r="I136" s="164"/>
      <c r="J136" s="165">
        <f>BK136</f>
        <v>0</v>
      </c>
      <c r="K136" s="161"/>
      <c r="L136" s="166"/>
      <c r="M136" s="167"/>
      <c r="N136" s="168"/>
      <c r="O136" s="168"/>
      <c r="P136" s="169">
        <f>SUM(P137:P169)</f>
        <v>0</v>
      </c>
      <c r="Q136" s="168"/>
      <c r="R136" s="169">
        <f>SUM(R137:R169)</f>
        <v>0</v>
      </c>
      <c r="S136" s="168"/>
      <c r="T136" s="170">
        <f>SUM(T137:T169)</f>
        <v>0</v>
      </c>
      <c r="AR136" s="171" t="s">
        <v>85</v>
      </c>
      <c r="AT136" s="172" t="s">
        <v>76</v>
      </c>
      <c r="AU136" s="172" t="s">
        <v>77</v>
      </c>
      <c r="AY136" s="171" t="s">
        <v>144</v>
      </c>
      <c r="BK136" s="173">
        <f>SUM(BK137:BK169)</f>
        <v>0</v>
      </c>
    </row>
    <row r="137" spans="1:65" s="2" customFormat="1" ht="16.5" customHeight="1">
      <c r="A137" s="37"/>
      <c r="B137" s="38"/>
      <c r="C137" s="176" t="s">
        <v>1214</v>
      </c>
      <c r="D137" s="176" t="s">
        <v>149</v>
      </c>
      <c r="E137" s="177" t="s">
        <v>1923</v>
      </c>
      <c r="F137" s="178" t="s">
        <v>1924</v>
      </c>
      <c r="G137" s="179" t="s">
        <v>1820</v>
      </c>
      <c r="H137" s="180">
        <v>54</v>
      </c>
      <c r="I137" s="181"/>
      <c r="J137" s="182">
        <f t="shared" ref="J137:J169" si="20">ROUND(I137*H137,2)</f>
        <v>0</v>
      </c>
      <c r="K137" s="178" t="s">
        <v>19</v>
      </c>
      <c r="L137" s="42"/>
      <c r="M137" s="183" t="s">
        <v>19</v>
      </c>
      <c r="N137" s="184" t="s">
        <v>48</v>
      </c>
      <c r="O137" s="67"/>
      <c r="P137" s="185">
        <f t="shared" ref="P137:P169" si="21">O137*H137</f>
        <v>0</v>
      </c>
      <c r="Q137" s="185">
        <v>0</v>
      </c>
      <c r="R137" s="185">
        <f t="shared" ref="R137:R169" si="22">Q137*H137</f>
        <v>0</v>
      </c>
      <c r="S137" s="185">
        <v>0</v>
      </c>
      <c r="T137" s="186">
        <f t="shared" ref="T137:T169" si="23"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154</v>
      </c>
      <c r="AT137" s="187" t="s">
        <v>149</v>
      </c>
      <c r="AU137" s="187" t="s">
        <v>85</v>
      </c>
      <c r="AY137" s="20" t="s">
        <v>144</v>
      </c>
      <c r="BE137" s="188">
        <f t="shared" ref="BE137:BE169" si="24">IF(N137="základní",J137,0)</f>
        <v>0</v>
      </c>
      <c r="BF137" s="188">
        <f t="shared" ref="BF137:BF169" si="25">IF(N137="snížená",J137,0)</f>
        <v>0</v>
      </c>
      <c r="BG137" s="188">
        <f t="shared" ref="BG137:BG169" si="26">IF(N137="zákl. přenesená",J137,0)</f>
        <v>0</v>
      </c>
      <c r="BH137" s="188">
        <f t="shared" ref="BH137:BH169" si="27">IF(N137="sníž. přenesená",J137,0)</f>
        <v>0</v>
      </c>
      <c r="BI137" s="188">
        <f t="shared" ref="BI137:BI169" si="28">IF(N137="nulová",J137,0)</f>
        <v>0</v>
      </c>
      <c r="BJ137" s="20" t="s">
        <v>85</v>
      </c>
      <c r="BK137" s="188">
        <f t="shared" ref="BK137:BK169" si="29">ROUND(I137*H137,2)</f>
        <v>0</v>
      </c>
      <c r="BL137" s="20" t="s">
        <v>154</v>
      </c>
      <c r="BM137" s="187" t="s">
        <v>1925</v>
      </c>
    </row>
    <row r="138" spans="1:65" s="2" customFormat="1" ht="37.9" customHeight="1">
      <c r="A138" s="37"/>
      <c r="B138" s="38"/>
      <c r="C138" s="238" t="s">
        <v>1221</v>
      </c>
      <c r="D138" s="238" t="s">
        <v>830</v>
      </c>
      <c r="E138" s="239" t="s">
        <v>1926</v>
      </c>
      <c r="F138" s="240" t="s">
        <v>1927</v>
      </c>
      <c r="G138" s="241" t="s">
        <v>1820</v>
      </c>
      <c r="H138" s="242">
        <v>54</v>
      </c>
      <c r="I138" s="243"/>
      <c r="J138" s="244">
        <f t="shared" si="20"/>
        <v>0</v>
      </c>
      <c r="K138" s="240" t="s">
        <v>19</v>
      </c>
      <c r="L138" s="245"/>
      <c r="M138" s="246" t="s">
        <v>19</v>
      </c>
      <c r="N138" s="247" t="s">
        <v>48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527</v>
      </c>
      <c r="AT138" s="187" t="s">
        <v>830</v>
      </c>
      <c r="AU138" s="187" t="s">
        <v>85</v>
      </c>
      <c r="AY138" s="20" t="s">
        <v>144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20" t="s">
        <v>85</v>
      </c>
      <c r="BK138" s="188">
        <f t="shared" si="29"/>
        <v>0</v>
      </c>
      <c r="BL138" s="20" t="s">
        <v>154</v>
      </c>
      <c r="BM138" s="187" t="s">
        <v>1928</v>
      </c>
    </row>
    <row r="139" spans="1:65" s="2" customFormat="1" ht="16.5" customHeight="1">
      <c r="A139" s="37"/>
      <c r="B139" s="38"/>
      <c r="C139" s="176" t="s">
        <v>1226</v>
      </c>
      <c r="D139" s="176" t="s">
        <v>149</v>
      </c>
      <c r="E139" s="177" t="s">
        <v>1929</v>
      </c>
      <c r="F139" s="178" t="s">
        <v>1930</v>
      </c>
      <c r="G139" s="179" t="s">
        <v>1820</v>
      </c>
      <c r="H139" s="180">
        <v>54</v>
      </c>
      <c r="I139" s="181"/>
      <c r="J139" s="182">
        <f t="shared" si="20"/>
        <v>0</v>
      </c>
      <c r="K139" s="178" t="s">
        <v>19</v>
      </c>
      <c r="L139" s="42"/>
      <c r="M139" s="183" t="s">
        <v>19</v>
      </c>
      <c r="N139" s="184" t="s">
        <v>48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154</v>
      </c>
      <c r="AT139" s="187" t="s">
        <v>149</v>
      </c>
      <c r="AU139" s="187" t="s">
        <v>85</v>
      </c>
      <c r="AY139" s="20" t="s">
        <v>144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20" t="s">
        <v>85</v>
      </c>
      <c r="BK139" s="188">
        <f t="shared" si="29"/>
        <v>0</v>
      </c>
      <c r="BL139" s="20" t="s">
        <v>154</v>
      </c>
      <c r="BM139" s="187" t="s">
        <v>1931</v>
      </c>
    </row>
    <row r="140" spans="1:65" s="2" customFormat="1" ht="16.5" customHeight="1">
      <c r="A140" s="37"/>
      <c r="B140" s="38"/>
      <c r="C140" s="238" t="s">
        <v>1285</v>
      </c>
      <c r="D140" s="238" t="s">
        <v>830</v>
      </c>
      <c r="E140" s="239" t="s">
        <v>1932</v>
      </c>
      <c r="F140" s="240" t="s">
        <v>1933</v>
      </c>
      <c r="G140" s="241" t="s">
        <v>1820</v>
      </c>
      <c r="H140" s="242">
        <v>54</v>
      </c>
      <c r="I140" s="243"/>
      <c r="J140" s="244">
        <f t="shared" si="20"/>
        <v>0</v>
      </c>
      <c r="K140" s="240" t="s">
        <v>19</v>
      </c>
      <c r="L140" s="245"/>
      <c r="M140" s="246" t="s">
        <v>19</v>
      </c>
      <c r="N140" s="247" t="s">
        <v>48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527</v>
      </c>
      <c r="AT140" s="187" t="s">
        <v>830</v>
      </c>
      <c r="AU140" s="187" t="s">
        <v>85</v>
      </c>
      <c r="AY140" s="20" t="s">
        <v>144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20" t="s">
        <v>85</v>
      </c>
      <c r="BK140" s="188">
        <f t="shared" si="29"/>
        <v>0</v>
      </c>
      <c r="BL140" s="20" t="s">
        <v>154</v>
      </c>
      <c r="BM140" s="187" t="s">
        <v>1934</v>
      </c>
    </row>
    <row r="141" spans="1:65" s="2" customFormat="1" ht="24.2" customHeight="1">
      <c r="A141" s="37"/>
      <c r="B141" s="38"/>
      <c r="C141" s="238" t="s">
        <v>1290</v>
      </c>
      <c r="D141" s="238" t="s">
        <v>830</v>
      </c>
      <c r="E141" s="239" t="s">
        <v>1935</v>
      </c>
      <c r="F141" s="240" t="s">
        <v>1936</v>
      </c>
      <c r="G141" s="241" t="s">
        <v>1820</v>
      </c>
      <c r="H141" s="242">
        <v>54</v>
      </c>
      <c r="I141" s="243"/>
      <c r="J141" s="244">
        <f t="shared" si="20"/>
        <v>0</v>
      </c>
      <c r="K141" s="240" t="s">
        <v>19</v>
      </c>
      <c r="L141" s="245"/>
      <c r="M141" s="246" t="s">
        <v>19</v>
      </c>
      <c r="N141" s="247" t="s">
        <v>48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527</v>
      </c>
      <c r="AT141" s="187" t="s">
        <v>830</v>
      </c>
      <c r="AU141" s="187" t="s">
        <v>85</v>
      </c>
      <c r="AY141" s="20" t="s">
        <v>144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20" t="s">
        <v>85</v>
      </c>
      <c r="BK141" s="188">
        <f t="shared" si="29"/>
        <v>0</v>
      </c>
      <c r="BL141" s="20" t="s">
        <v>154</v>
      </c>
      <c r="BM141" s="187" t="s">
        <v>1937</v>
      </c>
    </row>
    <row r="142" spans="1:65" s="2" customFormat="1" ht="16.5" customHeight="1">
      <c r="A142" s="37"/>
      <c r="B142" s="38"/>
      <c r="C142" s="176" t="s">
        <v>1295</v>
      </c>
      <c r="D142" s="176" t="s">
        <v>149</v>
      </c>
      <c r="E142" s="177" t="s">
        <v>1938</v>
      </c>
      <c r="F142" s="178" t="s">
        <v>1939</v>
      </c>
      <c r="G142" s="179" t="s">
        <v>1820</v>
      </c>
      <c r="H142" s="180">
        <v>47</v>
      </c>
      <c r="I142" s="181"/>
      <c r="J142" s="182">
        <f t="shared" si="20"/>
        <v>0</v>
      </c>
      <c r="K142" s="178" t="s">
        <v>19</v>
      </c>
      <c r="L142" s="42"/>
      <c r="M142" s="183" t="s">
        <v>19</v>
      </c>
      <c r="N142" s="184" t="s">
        <v>48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154</v>
      </c>
      <c r="AT142" s="187" t="s">
        <v>149</v>
      </c>
      <c r="AU142" s="187" t="s">
        <v>85</v>
      </c>
      <c r="AY142" s="20" t="s">
        <v>144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20" t="s">
        <v>85</v>
      </c>
      <c r="BK142" s="188">
        <f t="shared" si="29"/>
        <v>0</v>
      </c>
      <c r="BL142" s="20" t="s">
        <v>154</v>
      </c>
      <c r="BM142" s="187" t="s">
        <v>1940</v>
      </c>
    </row>
    <row r="143" spans="1:65" s="2" customFormat="1" ht="24.2" customHeight="1">
      <c r="A143" s="37"/>
      <c r="B143" s="38"/>
      <c r="C143" s="238" t="s">
        <v>1300</v>
      </c>
      <c r="D143" s="238" t="s">
        <v>830</v>
      </c>
      <c r="E143" s="239" t="s">
        <v>1941</v>
      </c>
      <c r="F143" s="240" t="s">
        <v>1942</v>
      </c>
      <c r="G143" s="241" t="s">
        <v>1820</v>
      </c>
      <c r="H143" s="242">
        <v>47</v>
      </c>
      <c r="I143" s="243"/>
      <c r="J143" s="244">
        <f t="shared" si="20"/>
        <v>0</v>
      </c>
      <c r="K143" s="240" t="s">
        <v>19</v>
      </c>
      <c r="L143" s="245"/>
      <c r="M143" s="246" t="s">
        <v>19</v>
      </c>
      <c r="N143" s="247" t="s">
        <v>48</v>
      </c>
      <c r="O143" s="67"/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527</v>
      </c>
      <c r="AT143" s="187" t="s">
        <v>830</v>
      </c>
      <c r="AU143" s="187" t="s">
        <v>85</v>
      </c>
      <c r="AY143" s="20" t="s">
        <v>144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20" t="s">
        <v>85</v>
      </c>
      <c r="BK143" s="188">
        <f t="shared" si="29"/>
        <v>0</v>
      </c>
      <c r="BL143" s="20" t="s">
        <v>154</v>
      </c>
      <c r="BM143" s="187" t="s">
        <v>1943</v>
      </c>
    </row>
    <row r="144" spans="1:65" s="2" customFormat="1" ht="16.5" customHeight="1">
      <c r="A144" s="37"/>
      <c r="B144" s="38"/>
      <c r="C144" s="176" t="s">
        <v>1305</v>
      </c>
      <c r="D144" s="176" t="s">
        <v>149</v>
      </c>
      <c r="E144" s="177" t="s">
        <v>1944</v>
      </c>
      <c r="F144" s="178" t="s">
        <v>1945</v>
      </c>
      <c r="G144" s="179" t="s">
        <v>1820</v>
      </c>
      <c r="H144" s="180">
        <v>54</v>
      </c>
      <c r="I144" s="181"/>
      <c r="J144" s="182">
        <f t="shared" si="20"/>
        <v>0</v>
      </c>
      <c r="K144" s="178" t="s">
        <v>19</v>
      </c>
      <c r="L144" s="42"/>
      <c r="M144" s="183" t="s">
        <v>19</v>
      </c>
      <c r="N144" s="184" t="s">
        <v>48</v>
      </c>
      <c r="O144" s="67"/>
      <c r="P144" s="185">
        <f t="shared" si="21"/>
        <v>0</v>
      </c>
      <c r="Q144" s="185">
        <v>0</v>
      </c>
      <c r="R144" s="185">
        <f t="shared" si="22"/>
        <v>0</v>
      </c>
      <c r="S144" s="185">
        <v>0</v>
      </c>
      <c r="T144" s="186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154</v>
      </c>
      <c r="AT144" s="187" t="s">
        <v>149</v>
      </c>
      <c r="AU144" s="187" t="s">
        <v>85</v>
      </c>
      <c r="AY144" s="20" t="s">
        <v>144</v>
      </c>
      <c r="BE144" s="188">
        <f t="shared" si="24"/>
        <v>0</v>
      </c>
      <c r="BF144" s="188">
        <f t="shared" si="25"/>
        <v>0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20" t="s">
        <v>85</v>
      </c>
      <c r="BK144" s="188">
        <f t="shared" si="29"/>
        <v>0</v>
      </c>
      <c r="BL144" s="20" t="s">
        <v>154</v>
      </c>
      <c r="BM144" s="187" t="s">
        <v>1946</v>
      </c>
    </row>
    <row r="145" spans="1:65" s="2" customFormat="1" ht="44.25" customHeight="1">
      <c r="A145" s="37"/>
      <c r="B145" s="38"/>
      <c r="C145" s="238" t="s">
        <v>1310</v>
      </c>
      <c r="D145" s="238" t="s">
        <v>830</v>
      </c>
      <c r="E145" s="239" t="s">
        <v>1947</v>
      </c>
      <c r="F145" s="240" t="s">
        <v>1948</v>
      </c>
      <c r="G145" s="241" t="s">
        <v>1820</v>
      </c>
      <c r="H145" s="242">
        <v>54</v>
      </c>
      <c r="I145" s="243"/>
      <c r="J145" s="244">
        <f t="shared" si="20"/>
        <v>0</v>
      </c>
      <c r="K145" s="240" t="s">
        <v>19</v>
      </c>
      <c r="L145" s="245"/>
      <c r="M145" s="246" t="s">
        <v>19</v>
      </c>
      <c r="N145" s="247" t="s">
        <v>48</v>
      </c>
      <c r="O145" s="67"/>
      <c r="P145" s="185">
        <f t="shared" si="21"/>
        <v>0</v>
      </c>
      <c r="Q145" s="185">
        <v>0</v>
      </c>
      <c r="R145" s="185">
        <f t="shared" si="22"/>
        <v>0</v>
      </c>
      <c r="S145" s="185">
        <v>0</v>
      </c>
      <c r="T145" s="186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527</v>
      </c>
      <c r="AT145" s="187" t="s">
        <v>830</v>
      </c>
      <c r="AU145" s="187" t="s">
        <v>85</v>
      </c>
      <c r="AY145" s="20" t="s">
        <v>144</v>
      </c>
      <c r="BE145" s="188">
        <f t="shared" si="24"/>
        <v>0</v>
      </c>
      <c r="BF145" s="188">
        <f t="shared" si="25"/>
        <v>0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20" t="s">
        <v>85</v>
      </c>
      <c r="BK145" s="188">
        <f t="shared" si="29"/>
        <v>0</v>
      </c>
      <c r="BL145" s="20" t="s">
        <v>154</v>
      </c>
      <c r="BM145" s="187" t="s">
        <v>1949</v>
      </c>
    </row>
    <row r="146" spans="1:65" s="2" customFormat="1" ht="44.25" customHeight="1">
      <c r="A146" s="37"/>
      <c r="B146" s="38"/>
      <c r="C146" s="238" t="s">
        <v>1315</v>
      </c>
      <c r="D146" s="238" t="s">
        <v>830</v>
      </c>
      <c r="E146" s="239" t="s">
        <v>1950</v>
      </c>
      <c r="F146" s="240" t="s">
        <v>1951</v>
      </c>
      <c r="G146" s="241" t="s">
        <v>1820</v>
      </c>
      <c r="H146" s="242">
        <v>47</v>
      </c>
      <c r="I146" s="243"/>
      <c r="J146" s="244">
        <f t="shared" si="20"/>
        <v>0</v>
      </c>
      <c r="K146" s="240" t="s">
        <v>19</v>
      </c>
      <c r="L146" s="245"/>
      <c r="M146" s="246" t="s">
        <v>19</v>
      </c>
      <c r="N146" s="247" t="s">
        <v>48</v>
      </c>
      <c r="O146" s="67"/>
      <c r="P146" s="185">
        <f t="shared" si="21"/>
        <v>0</v>
      </c>
      <c r="Q146" s="185">
        <v>0</v>
      </c>
      <c r="R146" s="185">
        <f t="shared" si="22"/>
        <v>0</v>
      </c>
      <c r="S146" s="185">
        <v>0</v>
      </c>
      <c r="T146" s="186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527</v>
      </c>
      <c r="AT146" s="187" t="s">
        <v>830</v>
      </c>
      <c r="AU146" s="187" t="s">
        <v>85</v>
      </c>
      <c r="AY146" s="20" t="s">
        <v>144</v>
      </c>
      <c r="BE146" s="188">
        <f t="shared" si="24"/>
        <v>0</v>
      </c>
      <c r="BF146" s="188">
        <f t="shared" si="25"/>
        <v>0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20" t="s">
        <v>85</v>
      </c>
      <c r="BK146" s="188">
        <f t="shared" si="29"/>
        <v>0</v>
      </c>
      <c r="BL146" s="20" t="s">
        <v>154</v>
      </c>
      <c r="BM146" s="187" t="s">
        <v>1952</v>
      </c>
    </row>
    <row r="147" spans="1:65" s="2" customFormat="1" ht="24.2" customHeight="1">
      <c r="A147" s="37"/>
      <c r="B147" s="38"/>
      <c r="C147" s="176" t="s">
        <v>147</v>
      </c>
      <c r="D147" s="176" t="s">
        <v>149</v>
      </c>
      <c r="E147" s="177" t="s">
        <v>1953</v>
      </c>
      <c r="F147" s="178" t="s">
        <v>1954</v>
      </c>
      <c r="G147" s="179" t="s">
        <v>1820</v>
      </c>
      <c r="H147" s="180">
        <v>52</v>
      </c>
      <c r="I147" s="181"/>
      <c r="J147" s="182">
        <f t="shared" si="20"/>
        <v>0</v>
      </c>
      <c r="K147" s="178" t="s">
        <v>19</v>
      </c>
      <c r="L147" s="42"/>
      <c r="M147" s="183" t="s">
        <v>19</v>
      </c>
      <c r="N147" s="184" t="s">
        <v>48</v>
      </c>
      <c r="O147" s="67"/>
      <c r="P147" s="185">
        <f t="shared" si="21"/>
        <v>0</v>
      </c>
      <c r="Q147" s="185">
        <v>0</v>
      </c>
      <c r="R147" s="185">
        <f t="shared" si="22"/>
        <v>0</v>
      </c>
      <c r="S147" s="185">
        <v>0</v>
      </c>
      <c r="T147" s="186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154</v>
      </c>
      <c r="AT147" s="187" t="s">
        <v>149</v>
      </c>
      <c r="AU147" s="187" t="s">
        <v>85</v>
      </c>
      <c r="AY147" s="20" t="s">
        <v>144</v>
      </c>
      <c r="BE147" s="188">
        <f t="shared" si="24"/>
        <v>0</v>
      </c>
      <c r="BF147" s="188">
        <f t="shared" si="25"/>
        <v>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20" t="s">
        <v>85</v>
      </c>
      <c r="BK147" s="188">
        <f t="shared" si="29"/>
        <v>0</v>
      </c>
      <c r="BL147" s="20" t="s">
        <v>154</v>
      </c>
      <c r="BM147" s="187" t="s">
        <v>1955</v>
      </c>
    </row>
    <row r="148" spans="1:65" s="2" customFormat="1" ht="24.2" customHeight="1">
      <c r="A148" s="37"/>
      <c r="B148" s="38"/>
      <c r="C148" s="176" t="s">
        <v>1378</v>
      </c>
      <c r="D148" s="176" t="s">
        <v>149</v>
      </c>
      <c r="E148" s="177" t="s">
        <v>1956</v>
      </c>
      <c r="F148" s="178" t="s">
        <v>1957</v>
      </c>
      <c r="G148" s="179" t="s">
        <v>1820</v>
      </c>
      <c r="H148" s="180">
        <v>2</v>
      </c>
      <c r="I148" s="181"/>
      <c r="J148" s="182">
        <f t="shared" si="20"/>
        <v>0</v>
      </c>
      <c r="K148" s="178" t="s">
        <v>19</v>
      </c>
      <c r="L148" s="42"/>
      <c r="M148" s="183" t="s">
        <v>19</v>
      </c>
      <c r="N148" s="184" t="s">
        <v>48</v>
      </c>
      <c r="O148" s="67"/>
      <c r="P148" s="185">
        <f t="shared" si="21"/>
        <v>0</v>
      </c>
      <c r="Q148" s="185">
        <v>0</v>
      </c>
      <c r="R148" s="185">
        <f t="shared" si="22"/>
        <v>0</v>
      </c>
      <c r="S148" s="185">
        <v>0</v>
      </c>
      <c r="T148" s="186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154</v>
      </c>
      <c r="AT148" s="187" t="s">
        <v>149</v>
      </c>
      <c r="AU148" s="187" t="s">
        <v>85</v>
      </c>
      <c r="AY148" s="20" t="s">
        <v>144</v>
      </c>
      <c r="BE148" s="188">
        <f t="shared" si="24"/>
        <v>0</v>
      </c>
      <c r="BF148" s="188">
        <f t="shared" si="25"/>
        <v>0</v>
      </c>
      <c r="BG148" s="188">
        <f t="shared" si="26"/>
        <v>0</v>
      </c>
      <c r="BH148" s="188">
        <f t="shared" si="27"/>
        <v>0</v>
      </c>
      <c r="BI148" s="188">
        <f t="shared" si="28"/>
        <v>0</v>
      </c>
      <c r="BJ148" s="20" t="s">
        <v>85</v>
      </c>
      <c r="BK148" s="188">
        <f t="shared" si="29"/>
        <v>0</v>
      </c>
      <c r="BL148" s="20" t="s">
        <v>154</v>
      </c>
      <c r="BM148" s="187" t="s">
        <v>1958</v>
      </c>
    </row>
    <row r="149" spans="1:65" s="2" customFormat="1" ht="37.9" customHeight="1">
      <c r="A149" s="37"/>
      <c r="B149" s="38"/>
      <c r="C149" s="238" t="s">
        <v>1383</v>
      </c>
      <c r="D149" s="238" t="s">
        <v>830</v>
      </c>
      <c r="E149" s="239" t="s">
        <v>1959</v>
      </c>
      <c r="F149" s="240" t="s">
        <v>1960</v>
      </c>
      <c r="G149" s="241" t="s">
        <v>1820</v>
      </c>
      <c r="H149" s="242">
        <v>52</v>
      </c>
      <c r="I149" s="243"/>
      <c r="J149" s="244">
        <f t="shared" si="20"/>
        <v>0</v>
      </c>
      <c r="K149" s="240" t="s">
        <v>19</v>
      </c>
      <c r="L149" s="245"/>
      <c r="M149" s="246" t="s">
        <v>19</v>
      </c>
      <c r="N149" s="247" t="s">
        <v>48</v>
      </c>
      <c r="O149" s="67"/>
      <c r="P149" s="185">
        <f t="shared" si="21"/>
        <v>0</v>
      </c>
      <c r="Q149" s="185">
        <v>0</v>
      </c>
      <c r="R149" s="185">
        <f t="shared" si="22"/>
        <v>0</v>
      </c>
      <c r="S149" s="185">
        <v>0</v>
      </c>
      <c r="T149" s="186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527</v>
      </c>
      <c r="AT149" s="187" t="s">
        <v>830</v>
      </c>
      <c r="AU149" s="187" t="s">
        <v>85</v>
      </c>
      <c r="AY149" s="20" t="s">
        <v>144</v>
      </c>
      <c r="BE149" s="188">
        <f t="shared" si="24"/>
        <v>0</v>
      </c>
      <c r="BF149" s="188">
        <f t="shared" si="25"/>
        <v>0</v>
      </c>
      <c r="BG149" s="188">
        <f t="shared" si="26"/>
        <v>0</v>
      </c>
      <c r="BH149" s="188">
        <f t="shared" si="27"/>
        <v>0</v>
      </c>
      <c r="BI149" s="188">
        <f t="shared" si="28"/>
        <v>0</v>
      </c>
      <c r="BJ149" s="20" t="s">
        <v>85</v>
      </c>
      <c r="BK149" s="188">
        <f t="shared" si="29"/>
        <v>0</v>
      </c>
      <c r="BL149" s="20" t="s">
        <v>154</v>
      </c>
      <c r="BM149" s="187" t="s">
        <v>1961</v>
      </c>
    </row>
    <row r="150" spans="1:65" s="2" customFormat="1" ht="16.5" customHeight="1">
      <c r="A150" s="37"/>
      <c r="B150" s="38"/>
      <c r="C150" s="238" t="s">
        <v>1388</v>
      </c>
      <c r="D150" s="238" t="s">
        <v>830</v>
      </c>
      <c r="E150" s="239" t="s">
        <v>1962</v>
      </c>
      <c r="F150" s="240" t="s">
        <v>1963</v>
      </c>
      <c r="G150" s="241" t="s">
        <v>1820</v>
      </c>
      <c r="H150" s="242">
        <v>52</v>
      </c>
      <c r="I150" s="243"/>
      <c r="J150" s="244">
        <f t="shared" si="20"/>
        <v>0</v>
      </c>
      <c r="K150" s="240" t="s">
        <v>19</v>
      </c>
      <c r="L150" s="245"/>
      <c r="M150" s="246" t="s">
        <v>19</v>
      </c>
      <c r="N150" s="247" t="s">
        <v>48</v>
      </c>
      <c r="O150" s="67"/>
      <c r="P150" s="185">
        <f t="shared" si="21"/>
        <v>0</v>
      </c>
      <c r="Q150" s="185">
        <v>0</v>
      </c>
      <c r="R150" s="185">
        <f t="shared" si="22"/>
        <v>0</v>
      </c>
      <c r="S150" s="185">
        <v>0</v>
      </c>
      <c r="T150" s="186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527</v>
      </c>
      <c r="AT150" s="187" t="s">
        <v>830</v>
      </c>
      <c r="AU150" s="187" t="s">
        <v>85</v>
      </c>
      <c r="AY150" s="20" t="s">
        <v>144</v>
      </c>
      <c r="BE150" s="188">
        <f t="shared" si="24"/>
        <v>0</v>
      </c>
      <c r="BF150" s="188">
        <f t="shared" si="25"/>
        <v>0</v>
      </c>
      <c r="BG150" s="188">
        <f t="shared" si="26"/>
        <v>0</v>
      </c>
      <c r="BH150" s="188">
        <f t="shared" si="27"/>
        <v>0</v>
      </c>
      <c r="BI150" s="188">
        <f t="shared" si="28"/>
        <v>0</v>
      </c>
      <c r="BJ150" s="20" t="s">
        <v>85</v>
      </c>
      <c r="BK150" s="188">
        <f t="shared" si="29"/>
        <v>0</v>
      </c>
      <c r="BL150" s="20" t="s">
        <v>154</v>
      </c>
      <c r="BM150" s="187" t="s">
        <v>1964</v>
      </c>
    </row>
    <row r="151" spans="1:65" s="2" customFormat="1" ht="21.75" customHeight="1">
      <c r="A151" s="37"/>
      <c r="B151" s="38"/>
      <c r="C151" s="238" t="s">
        <v>1395</v>
      </c>
      <c r="D151" s="238" t="s">
        <v>830</v>
      </c>
      <c r="E151" s="239" t="s">
        <v>1965</v>
      </c>
      <c r="F151" s="240" t="s">
        <v>1966</v>
      </c>
      <c r="G151" s="241" t="s">
        <v>1820</v>
      </c>
      <c r="H151" s="242">
        <v>2</v>
      </c>
      <c r="I151" s="243"/>
      <c r="J151" s="244">
        <f t="shared" si="20"/>
        <v>0</v>
      </c>
      <c r="K151" s="240" t="s">
        <v>19</v>
      </c>
      <c r="L151" s="245"/>
      <c r="M151" s="246" t="s">
        <v>19</v>
      </c>
      <c r="N151" s="247" t="s">
        <v>48</v>
      </c>
      <c r="O151" s="67"/>
      <c r="P151" s="185">
        <f t="shared" si="21"/>
        <v>0</v>
      </c>
      <c r="Q151" s="185">
        <v>0</v>
      </c>
      <c r="R151" s="185">
        <f t="shared" si="22"/>
        <v>0</v>
      </c>
      <c r="S151" s="185">
        <v>0</v>
      </c>
      <c r="T151" s="186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527</v>
      </c>
      <c r="AT151" s="187" t="s">
        <v>830</v>
      </c>
      <c r="AU151" s="187" t="s">
        <v>85</v>
      </c>
      <c r="AY151" s="20" t="s">
        <v>144</v>
      </c>
      <c r="BE151" s="188">
        <f t="shared" si="24"/>
        <v>0</v>
      </c>
      <c r="BF151" s="188">
        <f t="shared" si="25"/>
        <v>0</v>
      </c>
      <c r="BG151" s="188">
        <f t="shared" si="26"/>
        <v>0</v>
      </c>
      <c r="BH151" s="188">
        <f t="shared" si="27"/>
        <v>0</v>
      </c>
      <c r="BI151" s="188">
        <f t="shared" si="28"/>
        <v>0</v>
      </c>
      <c r="BJ151" s="20" t="s">
        <v>85</v>
      </c>
      <c r="BK151" s="188">
        <f t="shared" si="29"/>
        <v>0</v>
      </c>
      <c r="BL151" s="20" t="s">
        <v>154</v>
      </c>
      <c r="BM151" s="187" t="s">
        <v>1967</v>
      </c>
    </row>
    <row r="152" spans="1:65" s="2" customFormat="1" ht="33" customHeight="1">
      <c r="A152" s="37"/>
      <c r="B152" s="38"/>
      <c r="C152" s="238" t="s">
        <v>1454</v>
      </c>
      <c r="D152" s="238" t="s">
        <v>830</v>
      </c>
      <c r="E152" s="239" t="s">
        <v>1968</v>
      </c>
      <c r="F152" s="240" t="s">
        <v>1969</v>
      </c>
      <c r="G152" s="241" t="s">
        <v>1820</v>
      </c>
      <c r="H152" s="242">
        <v>2</v>
      </c>
      <c r="I152" s="243"/>
      <c r="J152" s="244">
        <f t="shared" si="20"/>
        <v>0</v>
      </c>
      <c r="K152" s="240" t="s">
        <v>19</v>
      </c>
      <c r="L152" s="245"/>
      <c r="M152" s="246" t="s">
        <v>19</v>
      </c>
      <c r="N152" s="247" t="s">
        <v>48</v>
      </c>
      <c r="O152" s="67"/>
      <c r="P152" s="185">
        <f t="shared" si="21"/>
        <v>0</v>
      </c>
      <c r="Q152" s="185">
        <v>0</v>
      </c>
      <c r="R152" s="185">
        <f t="shared" si="22"/>
        <v>0</v>
      </c>
      <c r="S152" s="185">
        <v>0</v>
      </c>
      <c r="T152" s="186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527</v>
      </c>
      <c r="AT152" s="187" t="s">
        <v>830</v>
      </c>
      <c r="AU152" s="187" t="s">
        <v>85</v>
      </c>
      <c r="AY152" s="20" t="s">
        <v>144</v>
      </c>
      <c r="BE152" s="188">
        <f t="shared" si="24"/>
        <v>0</v>
      </c>
      <c r="BF152" s="188">
        <f t="shared" si="25"/>
        <v>0</v>
      </c>
      <c r="BG152" s="188">
        <f t="shared" si="26"/>
        <v>0</v>
      </c>
      <c r="BH152" s="188">
        <f t="shared" si="27"/>
        <v>0</v>
      </c>
      <c r="BI152" s="188">
        <f t="shared" si="28"/>
        <v>0</v>
      </c>
      <c r="BJ152" s="20" t="s">
        <v>85</v>
      </c>
      <c r="BK152" s="188">
        <f t="shared" si="29"/>
        <v>0</v>
      </c>
      <c r="BL152" s="20" t="s">
        <v>154</v>
      </c>
      <c r="BM152" s="187" t="s">
        <v>1970</v>
      </c>
    </row>
    <row r="153" spans="1:65" s="2" customFormat="1" ht="16.5" customHeight="1">
      <c r="A153" s="37"/>
      <c r="B153" s="38"/>
      <c r="C153" s="176" t="s">
        <v>1513</v>
      </c>
      <c r="D153" s="176" t="s">
        <v>149</v>
      </c>
      <c r="E153" s="177" t="s">
        <v>1971</v>
      </c>
      <c r="F153" s="178" t="s">
        <v>1972</v>
      </c>
      <c r="G153" s="179" t="s">
        <v>1820</v>
      </c>
      <c r="H153" s="180">
        <v>54</v>
      </c>
      <c r="I153" s="181"/>
      <c r="J153" s="182">
        <f t="shared" si="20"/>
        <v>0</v>
      </c>
      <c r="K153" s="178" t="s">
        <v>19</v>
      </c>
      <c r="L153" s="42"/>
      <c r="M153" s="183" t="s">
        <v>19</v>
      </c>
      <c r="N153" s="184" t="s">
        <v>48</v>
      </c>
      <c r="O153" s="67"/>
      <c r="P153" s="185">
        <f t="shared" si="21"/>
        <v>0</v>
      </c>
      <c r="Q153" s="185">
        <v>0</v>
      </c>
      <c r="R153" s="185">
        <f t="shared" si="22"/>
        <v>0</v>
      </c>
      <c r="S153" s="185">
        <v>0</v>
      </c>
      <c r="T153" s="186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154</v>
      </c>
      <c r="AT153" s="187" t="s">
        <v>149</v>
      </c>
      <c r="AU153" s="187" t="s">
        <v>85</v>
      </c>
      <c r="AY153" s="20" t="s">
        <v>144</v>
      </c>
      <c r="BE153" s="188">
        <f t="shared" si="24"/>
        <v>0</v>
      </c>
      <c r="BF153" s="188">
        <f t="shared" si="25"/>
        <v>0</v>
      </c>
      <c r="BG153" s="188">
        <f t="shared" si="26"/>
        <v>0</v>
      </c>
      <c r="BH153" s="188">
        <f t="shared" si="27"/>
        <v>0</v>
      </c>
      <c r="BI153" s="188">
        <f t="shared" si="28"/>
        <v>0</v>
      </c>
      <c r="BJ153" s="20" t="s">
        <v>85</v>
      </c>
      <c r="BK153" s="188">
        <f t="shared" si="29"/>
        <v>0</v>
      </c>
      <c r="BL153" s="20" t="s">
        <v>154</v>
      </c>
      <c r="BM153" s="187" t="s">
        <v>1973</v>
      </c>
    </row>
    <row r="154" spans="1:65" s="2" customFormat="1" ht="16.5" customHeight="1">
      <c r="A154" s="37"/>
      <c r="B154" s="38"/>
      <c r="C154" s="176" t="s">
        <v>1518</v>
      </c>
      <c r="D154" s="176" t="s">
        <v>149</v>
      </c>
      <c r="E154" s="177" t="s">
        <v>1974</v>
      </c>
      <c r="F154" s="178" t="s">
        <v>1975</v>
      </c>
      <c r="G154" s="179" t="s">
        <v>1820</v>
      </c>
      <c r="H154" s="180">
        <v>54</v>
      </c>
      <c r="I154" s="181"/>
      <c r="J154" s="182">
        <f t="shared" si="20"/>
        <v>0</v>
      </c>
      <c r="K154" s="178" t="s">
        <v>19</v>
      </c>
      <c r="L154" s="42"/>
      <c r="M154" s="183" t="s">
        <v>19</v>
      </c>
      <c r="N154" s="184" t="s">
        <v>48</v>
      </c>
      <c r="O154" s="67"/>
      <c r="P154" s="185">
        <f t="shared" si="21"/>
        <v>0</v>
      </c>
      <c r="Q154" s="185">
        <v>0</v>
      </c>
      <c r="R154" s="185">
        <f t="shared" si="22"/>
        <v>0</v>
      </c>
      <c r="S154" s="185">
        <v>0</v>
      </c>
      <c r="T154" s="186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154</v>
      </c>
      <c r="AT154" s="187" t="s">
        <v>149</v>
      </c>
      <c r="AU154" s="187" t="s">
        <v>85</v>
      </c>
      <c r="AY154" s="20" t="s">
        <v>144</v>
      </c>
      <c r="BE154" s="188">
        <f t="shared" si="24"/>
        <v>0</v>
      </c>
      <c r="BF154" s="188">
        <f t="shared" si="25"/>
        <v>0</v>
      </c>
      <c r="BG154" s="188">
        <f t="shared" si="26"/>
        <v>0</v>
      </c>
      <c r="BH154" s="188">
        <f t="shared" si="27"/>
        <v>0</v>
      </c>
      <c r="BI154" s="188">
        <f t="shared" si="28"/>
        <v>0</v>
      </c>
      <c r="BJ154" s="20" t="s">
        <v>85</v>
      </c>
      <c r="BK154" s="188">
        <f t="shared" si="29"/>
        <v>0</v>
      </c>
      <c r="BL154" s="20" t="s">
        <v>154</v>
      </c>
      <c r="BM154" s="187" t="s">
        <v>1976</v>
      </c>
    </row>
    <row r="155" spans="1:65" s="2" customFormat="1" ht="37.9" customHeight="1">
      <c r="A155" s="37"/>
      <c r="B155" s="38"/>
      <c r="C155" s="238" t="s">
        <v>1577</v>
      </c>
      <c r="D155" s="238" t="s">
        <v>830</v>
      </c>
      <c r="E155" s="239" t="s">
        <v>1977</v>
      </c>
      <c r="F155" s="240" t="s">
        <v>1978</v>
      </c>
      <c r="G155" s="241" t="s">
        <v>1820</v>
      </c>
      <c r="H155" s="242">
        <v>54</v>
      </c>
      <c r="I155" s="243"/>
      <c r="J155" s="244">
        <f t="shared" si="20"/>
        <v>0</v>
      </c>
      <c r="K155" s="240" t="s">
        <v>19</v>
      </c>
      <c r="L155" s="245"/>
      <c r="M155" s="246" t="s">
        <v>19</v>
      </c>
      <c r="N155" s="247" t="s">
        <v>48</v>
      </c>
      <c r="O155" s="67"/>
      <c r="P155" s="185">
        <f t="shared" si="21"/>
        <v>0</v>
      </c>
      <c r="Q155" s="185">
        <v>0</v>
      </c>
      <c r="R155" s="185">
        <f t="shared" si="22"/>
        <v>0</v>
      </c>
      <c r="S155" s="185">
        <v>0</v>
      </c>
      <c r="T155" s="186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527</v>
      </c>
      <c r="AT155" s="187" t="s">
        <v>830</v>
      </c>
      <c r="AU155" s="187" t="s">
        <v>85</v>
      </c>
      <c r="AY155" s="20" t="s">
        <v>144</v>
      </c>
      <c r="BE155" s="188">
        <f t="shared" si="24"/>
        <v>0</v>
      </c>
      <c r="BF155" s="188">
        <f t="shared" si="25"/>
        <v>0</v>
      </c>
      <c r="BG155" s="188">
        <f t="shared" si="26"/>
        <v>0</v>
      </c>
      <c r="BH155" s="188">
        <f t="shared" si="27"/>
        <v>0</v>
      </c>
      <c r="BI155" s="188">
        <f t="shared" si="28"/>
        <v>0</v>
      </c>
      <c r="BJ155" s="20" t="s">
        <v>85</v>
      </c>
      <c r="BK155" s="188">
        <f t="shared" si="29"/>
        <v>0</v>
      </c>
      <c r="BL155" s="20" t="s">
        <v>154</v>
      </c>
      <c r="BM155" s="187" t="s">
        <v>1979</v>
      </c>
    </row>
    <row r="156" spans="1:65" s="2" customFormat="1" ht="37.9" customHeight="1">
      <c r="A156" s="37"/>
      <c r="B156" s="38"/>
      <c r="C156" s="238" t="s">
        <v>1636</v>
      </c>
      <c r="D156" s="238" t="s">
        <v>830</v>
      </c>
      <c r="E156" s="239" t="s">
        <v>1980</v>
      </c>
      <c r="F156" s="240" t="s">
        <v>1981</v>
      </c>
      <c r="G156" s="241" t="s">
        <v>1820</v>
      </c>
      <c r="H156" s="242">
        <v>54</v>
      </c>
      <c r="I156" s="243"/>
      <c r="J156" s="244">
        <f t="shared" si="20"/>
        <v>0</v>
      </c>
      <c r="K156" s="240" t="s">
        <v>19</v>
      </c>
      <c r="L156" s="245"/>
      <c r="M156" s="246" t="s">
        <v>19</v>
      </c>
      <c r="N156" s="247" t="s">
        <v>48</v>
      </c>
      <c r="O156" s="67"/>
      <c r="P156" s="185">
        <f t="shared" si="21"/>
        <v>0</v>
      </c>
      <c r="Q156" s="185">
        <v>0</v>
      </c>
      <c r="R156" s="185">
        <f t="shared" si="22"/>
        <v>0</v>
      </c>
      <c r="S156" s="185">
        <v>0</v>
      </c>
      <c r="T156" s="186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527</v>
      </c>
      <c r="AT156" s="187" t="s">
        <v>830</v>
      </c>
      <c r="AU156" s="187" t="s">
        <v>85</v>
      </c>
      <c r="AY156" s="20" t="s">
        <v>144</v>
      </c>
      <c r="BE156" s="188">
        <f t="shared" si="24"/>
        <v>0</v>
      </c>
      <c r="BF156" s="188">
        <f t="shared" si="25"/>
        <v>0</v>
      </c>
      <c r="BG156" s="188">
        <f t="shared" si="26"/>
        <v>0</v>
      </c>
      <c r="BH156" s="188">
        <f t="shared" si="27"/>
        <v>0</v>
      </c>
      <c r="BI156" s="188">
        <f t="shared" si="28"/>
        <v>0</v>
      </c>
      <c r="BJ156" s="20" t="s">
        <v>85</v>
      </c>
      <c r="BK156" s="188">
        <f t="shared" si="29"/>
        <v>0</v>
      </c>
      <c r="BL156" s="20" t="s">
        <v>154</v>
      </c>
      <c r="BM156" s="187" t="s">
        <v>1982</v>
      </c>
    </row>
    <row r="157" spans="1:65" s="2" customFormat="1" ht="16.5" customHeight="1">
      <c r="A157" s="37"/>
      <c r="B157" s="38"/>
      <c r="C157" s="176" t="s">
        <v>1641</v>
      </c>
      <c r="D157" s="176" t="s">
        <v>149</v>
      </c>
      <c r="E157" s="177" t="s">
        <v>1983</v>
      </c>
      <c r="F157" s="178" t="s">
        <v>1984</v>
      </c>
      <c r="G157" s="179" t="s">
        <v>1820</v>
      </c>
      <c r="H157" s="180">
        <v>47</v>
      </c>
      <c r="I157" s="181"/>
      <c r="J157" s="182">
        <f t="shared" si="20"/>
        <v>0</v>
      </c>
      <c r="K157" s="178" t="s">
        <v>19</v>
      </c>
      <c r="L157" s="42"/>
      <c r="M157" s="183" t="s">
        <v>19</v>
      </c>
      <c r="N157" s="184" t="s">
        <v>48</v>
      </c>
      <c r="O157" s="67"/>
      <c r="P157" s="185">
        <f t="shared" si="21"/>
        <v>0</v>
      </c>
      <c r="Q157" s="185">
        <v>0</v>
      </c>
      <c r="R157" s="185">
        <f t="shared" si="22"/>
        <v>0</v>
      </c>
      <c r="S157" s="185">
        <v>0</v>
      </c>
      <c r="T157" s="186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154</v>
      </c>
      <c r="AT157" s="187" t="s">
        <v>149</v>
      </c>
      <c r="AU157" s="187" t="s">
        <v>85</v>
      </c>
      <c r="AY157" s="20" t="s">
        <v>144</v>
      </c>
      <c r="BE157" s="188">
        <f t="shared" si="24"/>
        <v>0</v>
      </c>
      <c r="BF157" s="188">
        <f t="shared" si="25"/>
        <v>0</v>
      </c>
      <c r="BG157" s="188">
        <f t="shared" si="26"/>
        <v>0</v>
      </c>
      <c r="BH157" s="188">
        <f t="shared" si="27"/>
        <v>0</v>
      </c>
      <c r="BI157" s="188">
        <f t="shared" si="28"/>
        <v>0</v>
      </c>
      <c r="BJ157" s="20" t="s">
        <v>85</v>
      </c>
      <c r="BK157" s="188">
        <f t="shared" si="29"/>
        <v>0</v>
      </c>
      <c r="BL157" s="20" t="s">
        <v>154</v>
      </c>
      <c r="BM157" s="187" t="s">
        <v>1985</v>
      </c>
    </row>
    <row r="158" spans="1:65" s="2" customFormat="1" ht="37.9" customHeight="1">
      <c r="A158" s="37"/>
      <c r="B158" s="38"/>
      <c r="C158" s="238" t="s">
        <v>1646</v>
      </c>
      <c r="D158" s="238" t="s">
        <v>830</v>
      </c>
      <c r="E158" s="239" t="s">
        <v>1986</v>
      </c>
      <c r="F158" s="240" t="s">
        <v>1987</v>
      </c>
      <c r="G158" s="241" t="s">
        <v>1820</v>
      </c>
      <c r="H158" s="242">
        <v>47</v>
      </c>
      <c r="I158" s="243"/>
      <c r="J158" s="244">
        <f t="shared" si="20"/>
        <v>0</v>
      </c>
      <c r="K158" s="240" t="s">
        <v>19</v>
      </c>
      <c r="L158" s="245"/>
      <c r="M158" s="246" t="s">
        <v>19</v>
      </c>
      <c r="N158" s="247" t="s">
        <v>48</v>
      </c>
      <c r="O158" s="67"/>
      <c r="P158" s="185">
        <f t="shared" si="21"/>
        <v>0</v>
      </c>
      <c r="Q158" s="185">
        <v>0</v>
      </c>
      <c r="R158" s="185">
        <f t="shared" si="22"/>
        <v>0</v>
      </c>
      <c r="S158" s="185">
        <v>0</v>
      </c>
      <c r="T158" s="186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527</v>
      </c>
      <c r="AT158" s="187" t="s">
        <v>830</v>
      </c>
      <c r="AU158" s="187" t="s">
        <v>85</v>
      </c>
      <c r="AY158" s="20" t="s">
        <v>144</v>
      </c>
      <c r="BE158" s="188">
        <f t="shared" si="24"/>
        <v>0</v>
      </c>
      <c r="BF158" s="188">
        <f t="shared" si="25"/>
        <v>0</v>
      </c>
      <c r="BG158" s="188">
        <f t="shared" si="26"/>
        <v>0</v>
      </c>
      <c r="BH158" s="188">
        <f t="shared" si="27"/>
        <v>0</v>
      </c>
      <c r="BI158" s="188">
        <f t="shared" si="28"/>
        <v>0</v>
      </c>
      <c r="BJ158" s="20" t="s">
        <v>85</v>
      </c>
      <c r="BK158" s="188">
        <f t="shared" si="29"/>
        <v>0</v>
      </c>
      <c r="BL158" s="20" t="s">
        <v>154</v>
      </c>
      <c r="BM158" s="187" t="s">
        <v>1988</v>
      </c>
    </row>
    <row r="159" spans="1:65" s="2" customFormat="1" ht="16.5" customHeight="1">
      <c r="A159" s="37"/>
      <c r="B159" s="38"/>
      <c r="C159" s="176" t="s">
        <v>1705</v>
      </c>
      <c r="D159" s="176" t="s">
        <v>149</v>
      </c>
      <c r="E159" s="177" t="s">
        <v>1989</v>
      </c>
      <c r="F159" s="178" t="s">
        <v>1990</v>
      </c>
      <c r="G159" s="179" t="s">
        <v>1820</v>
      </c>
      <c r="H159" s="180">
        <v>54</v>
      </c>
      <c r="I159" s="181"/>
      <c r="J159" s="182">
        <f t="shared" si="20"/>
        <v>0</v>
      </c>
      <c r="K159" s="178" t="s">
        <v>19</v>
      </c>
      <c r="L159" s="42"/>
      <c r="M159" s="183" t="s">
        <v>19</v>
      </c>
      <c r="N159" s="184" t="s">
        <v>48</v>
      </c>
      <c r="O159" s="67"/>
      <c r="P159" s="185">
        <f t="shared" si="21"/>
        <v>0</v>
      </c>
      <c r="Q159" s="185">
        <v>0</v>
      </c>
      <c r="R159" s="185">
        <f t="shared" si="22"/>
        <v>0</v>
      </c>
      <c r="S159" s="185">
        <v>0</v>
      </c>
      <c r="T159" s="186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154</v>
      </c>
      <c r="AT159" s="187" t="s">
        <v>149</v>
      </c>
      <c r="AU159" s="187" t="s">
        <v>85</v>
      </c>
      <c r="AY159" s="20" t="s">
        <v>144</v>
      </c>
      <c r="BE159" s="188">
        <f t="shared" si="24"/>
        <v>0</v>
      </c>
      <c r="BF159" s="188">
        <f t="shared" si="25"/>
        <v>0</v>
      </c>
      <c r="BG159" s="188">
        <f t="shared" si="26"/>
        <v>0</v>
      </c>
      <c r="BH159" s="188">
        <f t="shared" si="27"/>
        <v>0</v>
      </c>
      <c r="BI159" s="188">
        <f t="shared" si="28"/>
        <v>0</v>
      </c>
      <c r="BJ159" s="20" t="s">
        <v>85</v>
      </c>
      <c r="BK159" s="188">
        <f t="shared" si="29"/>
        <v>0</v>
      </c>
      <c r="BL159" s="20" t="s">
        <v>154</v>
      </c>
      <c r="BM159" s="187" t="s">
        <v>1991</v>
      </c>
    </row>
    <row r="160" spans="1:65" s="2" customFormat="1" ht="16.5" customHeight="1">
      <c r="A160" s="37"/>
      <c r="B160" s="38"/>
      <c r="C160" s="176" t="s">
        <v>1710</v>
      </c>
      <c r="D160" s="176" t="s">
        <v>149</v>
      </c>
      <c r="E160" s="177" t="s">
        <v>1992</v>
      </c>
      <c r="F160" s="178" t="s">
        <v>1993</v>
      </c>
      <c r="G160" s="179" t="s">
        <v>1820</v>
      </c>
      <c r="H160" s="180">
        <v>54</v>
      </c>
      <c r="I160" s="181"/>
      <c r="J160" s="182">
        <f t="shared" si="20"/>
        <v>0</v>
      </c>
      <c r="K160" s="178" t="s">
        <v>19</v>
      </c>
      <c r="L160" s="42"/>
      <c r="M160" s="183" t="s">
        <v>19</v>
      </c>
      <c r="N160" s="184" t="s">
        <v>48</v>
      </c>
      <c r="O160" s="67"/>
      <c r="P160" s="185">
        <f t="shared" si="21"/>
        <v>0</v>
      </c>
      <c r="Q160" s="185">
        <v>0</v>
      </c>
      <c r="R160" s="185">
        <f t="shared" si="22"/>
        <v>0</v>
      </c>
      <c r="S160" s="185">
        <v>0</v>
      </c>
      <c r="T160" s="186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154</v>
      </c>
      <c r="AT160" s="187" t="s">
        <v>149</v>
      </c>
      <c r="AU160" s="187" t="s">
        <v>85</v>
      </c>
      <c r="AY160" s="20" t="s">
        <v>144</v>
      </c>
      <c r="BE160" s="188">
        <f t="shared" si="24"/>
        <v>0</v>
      </c>
      <c r="BF160" s="188">
        <f t="shared" si="25"/>
        <v>0</v>
      </c>
      <c r="BG160" s="188">
        <f t="shared" si="26"/>
        <v>0</v>
      </c>
      <c r="BH160" s="188">
        <f t="shared" si="27"/>
        <v>0</v>
      </c>
      <c r="BI160" s="188">
        <f t="shared" si="28"/>
        <v>0</v>
      </c>
      <c r="BJ160" s="20" t="s">
        <v>85</v>
      </c>
      <c r="BK160" s="188">
        <f t="shared" si="29"/>
        <v>0</v>
      </c>
      <c r="BL160" s="20" t="s">
        <v>154</v>
      </c>
      <c r="BM160" s="187" t="s">
        <v>1994</v>
      </c>
    </row>
    <row r="161" spans="1:65" s="2" customFormat="1" ht="37.9" customHeight="1">
      <c r="A161" s="37"/>
      <c r="B161" s="38"/>
      <c r="C161" s="238" t="s">
        <v>1769</v>
      </c>
      <c r="D161" s="238" t="s">
        <v>830</v>
      </c>
      <c r="E161" s="239" t="s">
        <v>1995</v>
      </c>
      <c r="F161" s="240" t="s">
        <v>1996</v>
      </c>
      <c r="G161" s="241" t="s">
        <v>1820</v>
      </c>
      <c r="H161" s="242">
        <v>54</v>
      </c>
      <c r="I161" s="243"/>
      <c r="J161" s="244">
        <f t="shared" si="20"/>
        <v>0</v>
      </c>
      <c r="K161" s="240" t="s">
        <v>19</v>
      </c>
      <c r="L161" s="245"/>
      <c r="M161" s="246" t="s">
        <v>19</v>
      </c>
      <c r="N161" s="247" t="s">
        <v>48</v>
      </c>
      <c r="O161" s="67"/>
      <c r="P161" s="185">
        <f t="shared" si="21"/>
        <v>0</v>
      </c>
      <c r="Q161" s="185">
        <v>0</v>
      </c>
      <c r="R161" s="185">
        <f t="shared" si="22"/>
        <v>0</v>
      </c>
      <c r="S161" s="185">
        <v>0</v>
      </c>
      <c r="T161" s="186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527</v>
      </c>
      <c r="AT161" s="187" t="s">
        <v>830</v>
      </c>
      <c r="AU161" s="187" t="s">
        <v>85</v>
      </c>
      <c r="AY161" s="20" t="s">
        <v>144</v>
      </c>
      <c r="BE161" s="188">
        <f t="shared" si="24"/>
        <v>0</v>
      </c>
      <c r="BF161" s="188">
        <f t="shared" si="25"/>
        <v>0</v>
      </c>
      <c r="BG161" s="188">
        <f t="shared" si="26"/>
        <v>0</v>
      </c>
      <c r="BH161" s="188">
        <f t="shared" si="27"/>
        <v>0</v>
      </c>
      <c r="BI161" s="188">
        <f t="shared" si="28"/>
        <v>0</v>
      </c>
      <c r="BJ161" s="20" t="s">
        <v>85</v>
      </c>
      <c r="BK161" s="188">
        <f t="shared" si="29"/>
        <v>0</v>
      </c>
      <c r="BL161" s="20" t="s">
        <v>154</v>
      </c>
      <c r="BM161" s="187" t="s">
        <v>1997</v>
      </c>
    </row>
    <row r="162" spans="1:65" s="2" customFormat="1" ht="44.25" customHeight="1">
      <c r="A162" s="37"/>
      <c r="B162" s="38"/>
      <c r="C162" s="238" t="s">
        <v>1774</v>
      </c>
      <c r="D162" s="238" t="s">
        <v>830</v>
      </c>
      <c r="E162" s="239" t="s">
        <v>1998</v>
      </c>
      <c r="F162" s="240" t="s">
        <v>1999</v>
      </c>
      <c r="G162" s="241" t="s">
        <v>1820</v>
      </c>
      <c r="H162" s="242">
        <v>54</v>
      </c>
      <c r="I162" s="243"/>
      <c r="J162" s="244">
        <f t="shared" si="20"/>
        <v>0</v>
      </c>
      <c r="K162" s="240" t="s">
        <v>19</v>
      </c>
      <c r="L162" s="245"/>
      <c r="M162" s="246" t="s">
        <v>19</v>
      </c>
      <c r="N162" s="247" t="s">
        <v>48</v>
      </c>
      <c r="O162" s="67"/>
      <c r="P162" s="185">
        <f t="shared" si="21"/>
        <v>0</v>
      </c>
      <c r="Q162" s="185">
        <v>0</v>
      </c>
      <c r="R162" s="185">
        <f t="shared" si="22"/>
        <v>0</v>
      </c>
      <c r="S162" s="185">
        <v>0</v>
      </c>
      <c r="T162" s="186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527</v>
      </c>
      <c r="AT162" s="187" t="s">
        <v>830</v>
      </c>
      <c r="AU162" s="187" t="s">
        <v>85</v>
      </c>
      <c r="AY162" s="20" t="s">
        <v>144</v>
      </c>
      <c r="BE162" s="188">
        <f t="shared" si="24"/>
        <v>0</v>
      </c>
      <c r="BF162" s="188">
        <f t="shared" si="25"/>
        <v>0</v>
      </c>
      <c r="BG162" s="188">
        <f t="shared" si="26"/>
        <v>0</v>
      </c>
      <c r="BH162" s="188">
        <f t="shared" si="27"/>
        <v>0</v>
      </c>
      <c r="BI162" s="188">
        <f t="shared" si="28"/>
        <v>0</v>
      </c>
      <c r="BJ162" s="20" t="s">
        <v>85</v>
      </c>
      <c r="BK162" s="188">
        <f t="shared" si="29"/>
        <v>0</v>
      </c>
      <c r="BL162" s="20" t="s">
        <v>154</v>
      </c>
      <c r="BM162" s="187" t="s">
        <v>2000</v>
      </c>
    </row>
    <row r="163" spans="1:65" s="2" customFormat="1" ht="24.2" customHeight="1">
      <c r="A163" s="37"/>
      <c r="B163" s="38"/>
      <c r="C163" s="238" t="s">
        <v>1781</v>
      </c>
      <c r="D163" s="238" t="s">
        <v>830</v>
      </c>
      <c r="E163" s="239" t="s">
        <v>2001</v>
      </c>
      <c r="F163" s="240" t="s">
        <v>2002</v>
      </c>
      <c r="G163" s="241" t="s">
        <v>1820</v>
      </c>
      <c r="H163" s="242">
        <v>54</v>
      </c>
      <c r="I163" s="243"/>
      <c r="J163" s="244">
        <f t="shared" si="20"/>
        <v>0</v>
      </c>
      <c r="K163" s="240" t="s">
        <v>19</v>
      </c>
      <c r="L163" s="245"/>
      <c r="M163" s="246" t="s">
        <v>19</v>
      </c>
      <c r="N163" s="247" t="s">
        <v>48</v>
      </c>
      <c r="O163" s="67"/>
      <c r="P163" s="185">
        <f t="shared" si="21"/>
        <v>0</v>
      </c>
      <c r="Q163" s="185">
        <v>0</v>
      </c>
      <c r="R163" s="185">
        <f t="shared" si="22"/>
        <v>0</v>
      </c>
      <c r="S163" s="185">
        <v>0</v>
      </c>
      <c r="T163" s="186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527</v>
      </c>
      <c r="AT163" s="187" t="s">
        <v>830</v>
      </c>
      <c r="AU163" s="187" t="s">
        <v>85</v>
      </c>
      <c r="AY163" s="20" t="s">
        <v>144</v>
      </c>
      <c r="BE163" s="188">
        <f t="shared" si="24"/>
        <v>0</v>
      </c>
      <c r="BF163" s="188">
        <f t="shared" si="25"/>
        <v>0</v>
      </c>
      <c r="BG163" s="188">
        <f t="shared" si="26"/>
        <v>0</v>
      </c>
      <c r="BH163" s="188">
        <f t="shared" si="27"/>
        <v>0</v>
      </c>
      <c r="BI163" s="188">
        <f t="shared" si="28"/>
        <v>0</v>
      </c>
      <c r="BJ163" s="20" t="s">
        <v>85</v>
      </c>
      <c r="BK163" s="188">
        <f t="shared" si="29"/>
        <v>0</v>
      </c>
      <c r="BL163" s="20" t="s">
        <v>154</v>
      </c>
      <c r="BM163" s="187" t="s">
        <v>2003</v>
      </c>
    </row>
    <row r="164" spans="1:65" s="2" customFormat="1" ht="37.9" customHeight="1">
      <c r="A164" s="37"/>
      <c r="B164" s="38"/>
      <c r="C164" s="238" t="s">
        <v>1789</v>
      </c>
      <c r="D164" s="238" t="s">
        <v>830</v>
      </c>
      <c r="E164" s="239" t="s">
        <v>2004</v>
      </c>
      <c r="F164" s="240" t="s">
        <v>2005</v>
      </c>
      <c r="G164" s="241" t="s">
        <v>1820</v>
      </c>
      <c r="H164" s="242">
        <v>54</v>
      </c>
      <c r="I164" s="243"/>
      <c r="J164" s="244">
        <f t="shared" si="20"/>
        <v>0</v>
      </c>
      <c r="K164" s="240" t="s">
        <v>19</v>
      </c>
      <c r="L164" s="245"/>
      <c r="M164" s="246" t="s">
        <v>19</v>
      </c>
      <c r="N164" s="247" t="s">
        <v>48</v>
      </c>
      <c r="O164" s="67"/>
      <c r="P164" s="185">
        <f t="shared" si="21"/>
        <v>0</v>
      </c>
      <c r="Q164" s="185">
        <v>0</v>
      </c>
      <c r="R164" s="185">
        <f t="shared" si="22"/>
        <v>0</v>
      </c>
      <c r="S164" s="185">
        <v>0</v>
      </c>
      <c r="T164" s="186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527</v>
      </c>
      <c r="AT164" s="187" t="s">
        <v>830</v>
      </c>
      <c r="AU164" s="187" t="s">
        <v>85</v>
      </c>
      <c r="AY164" s="20" t="s">
        <v>144</v>
      </c>
      <c r="BE164" s="188">
        <f t="shared" si="24"/>
        <v>0</v>
      </c>
      <c r="BF164" s="188">
        <f t="shared" si="25"/>
        <v>0</v>
      </c>
      <c r="BG164" s="188">
        <f t="shared" si="26"/>
        <v>0</v>
      </c>
      <c r="BH164" s="188">
        <f t="shared" si="27"/>
        <v>0</v>
      </c>
      <c r="BI164" s="188">
        <f t="shared" si="28"/>
        <v>0</v>
      </c>
      <c r="BJ164" s="20" t="s">
        <v>85</v>
      </c>
      <c r="BK164" s="188">
        <f t="shared" si="29"/>
        <v>0</v>
      </c>
      <c r="BL164" s="20" t="s">
        <v>154</v>
      </c>
      <c r="BM164" s="187" t="s">
        <v>2006</v>
      </c>
    </row>
    <row r="165" spans="1:65" s="2" customFormat="1" ht="44.25" customHeight="1">
      <c r="A165" s="37"/>
      <c r="B165" s="38"/>
      <c r="C165" s="176" t="s">
        <v>1795</v>
      </c>
      <c r="D165" s="176" t="s">
        <v>149</v>
      </c>
      <c r="E165" s="177" t="s">
        <v>2007</v>
      </c>
      <c r="F165" s="178" t="s">
        <v>2008</v>
      </c>
      <c r="G165" s="179" t="s">
        <v>19</v>
      </c>
      <c r="H165" s="180">
        <v>2</v>
      </c>
      <c r="I165" s="181"/>
      <c r="J165" s="182">
        <f t="shared" si="20"/>
        <v>0</v>
      </c>
      <c r="K165" s="178" t="s">
        <v>19</v>
      </c>
      <c r="L165" s="42"/>
      <c r="M165" s="183" t="s">
        <v>19</v>
      </c>
      <c r="N165" s="184" t="s">
        <v>48</v>
      </c>
      <c r="O165" s="67"/>
      <c r="P165" s="185">
        <f t="shared" si="21"/>
        <v>0</v>
      </c>
      <c r="Q165" s="185">
        <v>0</v>
      </c>
      <c r="R165" s="185">
        <f t="shared" si="22"/>
        <v>0</v>
      </c>
      <c r="S165" s="185">
        <v>0</v>
      </c>
      <c r="T165" s="186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154</v>
      </c>
      <c r="AT165" s="187" t="s">
        <v>149</v>
      </c>
      <c r="AU165" s="187" t="s">
        <v>85</v>
      </c>
      <c r="AY165" s="20" t="s">
        <v>144</v>
      </c>
      <c r="BE165" s="188">
        <f t="shared" si="24"/>
        <v>0</v>
      </c>
      <c r="BF165" s="188">
        <f t="shared" si="25"/>
        <v>0</v>
      </c>
      <c r="BG165" s="188">
        <f t="shared" si="26"/>
        <v>0</v>
      </c>
      <c r="BH165" s="188">
        <f t="shared" si="27"/>
        <v>0</v>
      </c>
      <c r="BI165" s="188">
        <f t="shared" si="28"/>
        <v>0</v>
      </c>
      <c r="BJ165" s="20" t="s">
        <v>85</v>
      </c>
      <c r="BK165" s="188">
        <f t="shared" si="29"/>
        <v>0</v>
      </c>
      <c r="BL165" s="20" t="s">
        <v>154</v>
      </c>
      <c r="BM165" s="187" t="s">
        <v>2009</v>
      </c>
    </row>
    <row r="166" spans="1:65" s="2" customFormat="1" ht="55.5" customHeight="1">
      <c r="A166" s="37"/>
      <c r="B166" s="38"/>
      <c r="C166" s="176" t="s">
        <v>1800</v>
      </c>
      <c r="D166" s="176" t="s">
        <v>149</v>
      </c>
      <c r="E166" s="177" t="s">
        <v>2010</v>
      </c>
      <c r="F166" s="178" t="s">
        <v>2011</v>
      </c>
      <c r="G166" s="179" t="s">
        <v>19</v>
      </c>
      <c r="H166" s="180">
        <v>2</v>
      </c>
      <c r="I166" s="181"/>
      <c r="J166" s="182">
        <f t="shared" si="20"/>
        <v>0</v>
      </c>
      <c r="K166" s="178" t="s">
        <v>19</v>
      </c>
      <c r="L166" s="42"/>
      <c r="M166" s="183" t="s">
        <v>19</v>
      </c>
      <c r="N166" s="184" t="s">
        <v>48</v>
      </c>
      <c r="O166" s="67"/>
      <c r="P166" s="185">
        <f t="shared" si="21"/>
        <v>0</v>
      </c>
      <c r="Q166" s="185">
        <v>0</v>
      </c>
      <c r="R166" s="185">
        <f t="shared" si="22"/>
        <v>0</v>
      </c>
      <c r="S166" s="185">
        <v>0</v>
      </c>
      <c r="T166" s="186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154</v>
      </c>
      <c r="AT166" s="187" t="s">
        <v>149</v>
      </c>
      <c r="AU166" s="187" t="s">
        <v>85</v>
      </c>
      <c r="AY166" s="20" t="s">
        <v>144</v>
      </c>
      <c r="BE166" s="188">
        <f t="shared" si="24"/>
        <v>0</v>
      </c>
      <c r="BF166" s="188">
        <f t="shared" si="25"/>
        <v>0</v>
      </c>
      <c r="BG166" s="188">
        <f t="shared" si="26"/>
        <v>0</v>
      </c>
      <c r="BH166" s="188">
        <f t="shared" si="27"/>
        <v>0</v>
      </c>
      <c r="BI166" s="188">
        <f t="shared" si="28"/>
        <v>0</v>
      </c>
      <c r="BJ166" s="20" t="s">
        <v>85</v>
      </c>
      <c r="BK166" s="188">
        <f t="shared" si="29"/>
        <v>0</v>
      </c>
      <c r="BL166" s="20" t="s">
        <v>154</v>
      </c>
      <c r="BM166" s="187" t="s">
        <v>2012</v>
      </c>
    </row>
    <row r="167" spans="1:65" s="2" customFormat="1" ht="16.5" customHeight="1">
      <c r="A167" s="37"/>
      <c r="B167" s="38"/>
      <c r="C167" s="176" t="s">
        <v>2013</v>
      </c>
      <c r="D167" s="176" t="s">
        <v>149</v>
      </c>
      <c r="E167" s="177" t="s">
        <v>2014</v>
      </c>
      <c r="F167" s="178" t="s">
        <v>2015</v>
      </c>
      <c r="G167" s="179" t="s">
        <v>19</v>
      </c>
      <c r="H167" s="180">
        <v>200</v>
      </c>
      <c r="I167" s="181"/>
      <c r="J167" s="182">
        <f t="shared" si="20"/>
        <v>0</v>
      </c>
      <c r="K167" s="178" t="s">
        <v>19</v>
      </c>
      <c r="L167" s="42"/>
      <c r="M167" s="183" t="s">
        <v>19</v>
      </c>
      <c r="N167" s="184" t="s">
        <v>48</v>
      </c>
      <c r="O167" s="67"/>
      <c r="P167" s="185">
        <f t="shared" si="21"/>
        <v>0</v>
      </c>
      <c r="Q167" s="185">
        <v>0</v>
      </c>
      <c r="R167" s="185">
        <f t="shared" si="22"/>
        <v>0</v>
      </c>
      <c r="S167" s="185">
        <v>0</v>
      </c>
      <c r="T167" s="186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154</v>
      </c>
      <c r="AT167" s="187" t="s">
        <v>149</v>
      </c>
      <c r="AU167" s="187" t="s">
        <v>85</v>
      </c>
      <c r="AY167" s="20" t="s">
        <v>144</v>
      </c>
      <c r="BE167" s="188">
        <f t="shared" si="24"/>
        <v>0</v>
      </c>
      <c r="BF167" s="188">
        <f t="shared" si="25"/>
        <v>0</v>
      </c>
      <c r="BG167" s="188">
        <f t="shared" si="26"/>
        <v>0</v>
      </c>
      <c r="BH167" s="188">
        <f t="shared" si="27"/>
        <v>0</v>
      </c>
      <c r="BI167" s="188">
        <f t="shared" si="28"/>
        <v>0</v>
      </c>
      <c r="BJ167" s="20" t="s">
        <v>85</v>
      </c>
      <c r="BK167" s="188">
        <f t="shared" si="29"/>
        <v>0</v>
      </c>
      <c r="BL167" s="20" t="s">
        <v>154</v>
      </c>
      <c r="BM167" s="187" t="s">
        <v>2016</v>
      </c>
    </row>
    <row r="168" spans="1:65" s="2" customFormat="1" ht="16.5" customHeight="1">
      <c r="A168" s="37"/>
      <c r="B168" s="38"/>
      <c r="C168" s="238" t="s">
        <v>1896</v>
      </c>
      <c r="D168" s="238" t="s">
        <v>830</v>
      </c>
      <c r="E168" s="239" t="s">
        <v>2017</v>
      </c>
      <c r="F168" s="240" t="s">
        <v>2018</v>
      </c>
      <c r="G168" s="241" t="s">
        <v>1820</v>
      </c>
      <c r="H168" s="242">
        <v>200</v>
      </c>
      <c r="I168" s="243"/>
      <c r="J168" s="244">
        <f t="shared" si="20"/>
        <v>0</v>
      </c>
      <c r="K168" s="240" t="s">
        <v>19</v>
      </c>
      <c r="L168" s="245"/>
      <c r="M168" s="246" t="s">
        <v>19</v>
      </c>
      <c r="N168" s="247" t="s">
        <v>48</v>
      </c>
      <c r="O168" s="67"/>
      <c r="P168" s="185">
        <f t="shared" si="21"/>
        <v>0</v>
      </c>
      <c r="Q168" s="185">
        <v>0</v>
      </c>
      <c r="R168" s="185">
        <f t="shared" si="22"/>
        <v>0</v>
      </c>
      <c r="S168" s="185">
        <v>0</v>
      </c>
      <c r="T168" s="186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527</v>
      </c>
      <c r="AT168" s="187" t="s">
        <v>830</v>
      </c>
      <c r="AU168" s="187" t="s">
        <v>85</v>
      </c>
      <c r="AY168" s="20" t="s">
        <v>144</v>
      </c>
      <c r="BE168" s="188">
        <f t="shared" si="24"/>
        <v>0</v>
      </c>
      <c r="BF168" s="188">
        <f t="shared" si="25"/>
        <v>0</v>
      </c>
      <c r="BG168" s="188">
        <f t="shared" si="26"/>
        <v>0</v>
      </c>
      <c r="BH168" s="188">
        <f t="shared" si="27"/>
        <v>0</v>
      </c>
      <c r="BI168" s="188">
        <f t="shared" si="28"/>
        <v>0</v>
      </c>
      <c r="BJ168" s="20" t="s">
        <v>85</v>
      </c>
      <c r="BK168" s="188">
        <f t="shared" si="29"/>
        <v>0</v>
      </c>
      <c r="BL168" s="20" t="s">
        <v>154</v>
      </c>
      <c r="BM168" s="187" t="s">
        <v>2019</v>
      </c>
    </row>
    <row r="169" spans="1:65" s="2" customFormat="1" ht="24.2" customHeight="1">
      <c r="A169" s="37"/>
      <c r="B169" s="38"/>
      <c r="C169" s="176" t="s">
        <v>2020</v>
      </c>
      <c r="D169" s="176" t="s">
        <v>149</v>
      </c>
      <c r="E169" s="177" t="s">
        <v>1918</v>
      </c>
      <c r="F169" s="178" t="s">
        <v>1919</v>
      </c>
      <c r="G169" s="179" t="s">
        <v>943</v>
      </c>
      <c r="H169" s="249"/>
      <c r="I169" s="181"/>
      <c r="J169" s="182">
        <f t="shared" si="20"/>
        <v>0</v>
      </c>
      <c r="K169" s="178" t="s">
        <v>19</v>
      </c>
      <c r="L169" s="42"/>
      <c r="M169" s="183" t="s">
        <v>19</v>
      </c>
      <c r="N169" s="184" t="s">
        <v>48</v>
      </c>
      <c r="O169" s="67"/>
      <c r="P169" s="185">
        <f t="shared" si="21"/>
        <v>0</v>
      </c>
      <c r="Q169" s="185">
        <v>0</v>
      </c>
      <c r="R169" s="185">
        <f t="shared" si="22"/>
        <v>0</v>
      </c>
      <c r="S169" s="185">
        <v>0</v>
      </c>
      <c r="T169" s="186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154</v>
      </c>
      <c r="AT169" s="187" t="s">
        <v>149</v>
      </c>
      <c r="AU169" s="187" t="s">
        <v>85</v>
      </c>
      <c r="AY169" s="20" t="s">
        <v>144</v>
      </c>
      <c r="BE169" s="188">
        <f t="shared" si="24"/>
        <v>0</v>
      </c>
      <c r="BF169" s="188">
        <f t="shared" si="25"/>
        <v>0</v>
      </c>
      <c r="BG169" s="188">
        <f t="shared" si="26"/>
        <v>0</v>
      </c>
      <c r="BH169" s="188">
        <f t="shared" si="27"/>
        <v>0</v>
      </c>
      <c r="BI169" s="188">
        <f t="shared" si="28"/>
        <v>0</v>
      </c>
      <c r="BJ169" s="20" t="s">
        <v>85</v>
      </c>
      <c r="BK169" s="188">
        <f t="shared" si="29"/>
        <v>0</v>
      </c>
      <c r="BL169" s="20" t="s">
        <v>154</v>
      </c>
      <c r="BM169" s="187" t="s">
        <v>2021</v>
      </c>
    </row>
    <row r="170" spans="1:65" s="12" customFormat="1" ht="25.9" customHeight="1">
      <c r="B170" s="160"/>
      <c r="C170" s="161"/>
      <c r="D170" s="162" t="s">
        <v>76</v>
      </c>
      <c r="E170" s="163" t="s">
        <v>2022</v>
      </c>
      <c r="F170" s="163" t="s">
        <v>2023</v>
      </c>
      <c r="G170" s="161"/>
      <c r="H170" s="161"/>
      <c r="I170" s="164"/>
      <c r="J170" s="165">
        <f>BK170</f>
        <v>0</v>
      </c>
      <c r="K170" s="161"/>
      <c r="L170" s="166"/>
      <c r="M170" s="167"/>
      <c r="N170" s="168"/>
      <c r="O170" s="168"/>
      <c r="P170" s="169">
        <f>SUM(P171:P215)</f>
        <v>0</v>
      </c>
      <c r="Q170" s="168"/>
      <c r="R170" s="169">
        <f>SUM(R171:R215)</f>
        <v>0</v>
      </c>
      <c r="S170" s="168"/>
      <c r="T170" s="170">
        <f>SUM(T171:T215)</f>
        <v>0</v>
      </c>
      <c r="AR170" s="171" t="s">
        <v>85</v>
      </c>
      <c r="AT170" s="172" t="s">
        <v>76</v>
      </c>
      <c r="AU170" s="172" t="s">
        <v>77</v>
      </c>
      <c r="AY170" s="171" t="s">
        <v>144</v>
      </c>
      <c r="BK170" s="173">
        <f>SUM(BK171:BK215)</f>
        <v>0</v>
      </c>
    </row>
    <row r="171" spans="1:65" s="2" customFormat="1" ht="16.5" customHeight="1">
      <c r="A171" s="37"/>
      <c r="B171" s="38"/>
      <c r="C171" s="176" t="s">
        <v>1899</v>
      </c>
      <c r="D171" s="176" t="s">
        <v>149</v>
      </c>
      <c r="E171" s="177" t="s">
        <v>2024</v>
      </c>
      <c r="F171" s="178" t="s">
        <v>2025</v>
      </c>
      <c r="G171" s="179" t="s">
        <v>956</v>
      </c>
      <c r="H171" s="180">
        <v>400</v>
      </c>
      <c r="I171" s="181"/>
      <c r="J171" s="182">
        <f t="shared" ref="J171:J215" si="30">ROUND(I171*H171,2)</f>
        <v>0</v>
      </c>
      <c r="K171" s="178" t="s">
        <v>19</v>
      </c>
      <c r="L171" s="42"/>
      <c r="M171" s="183" t="s">
        <v>19</v>
      </c>
      <c r="N171" s="184" t="s">
        <v>48</v>
      </c>
      <c r="O171" s="67"/>
      <c r="P171" s="185">
        <f t="shared" ref="P171:P215" si="31">O171*H171</f>
        <v>0</v>
      </c>
      <c r="Q171" s="185">
        <v>0</v>
      </c>
      <c r="R171" s="185">
        <f t="shared" ref="R171:R215" si="32">Q171*H171</f>
        <v>0</v>
      </c>
      <c r="S171" s="185">
        <v>0</v>
      </c>
      <c r="T171" s="186">
        <f t="shared" ref="T171:T215" si="33"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154</v>
      </c>
      <c r="AT171" s="187" t="s">
        <v>149</v>
      </c>
      <c r="AU171" s="187" t="s">
        <v>85</v>
      </c>
      <c r="AY171" s="20" t="s">
        <v>144</v>
      </c>
      <c r="BE171" s="188">
        <f t="shared" ref="BE171:BE215" si="34">IF(N171="základní",J171,0)</f>
        <v>0</v>
      </c>
      <c r="BF171" s="188">
        <f t="shared" ref="BF171:BF215" si="35">IF(N171="snížená",J171,0)</f>
        <v>0</v>
      </c>
      <c r="BG171" s="188">
        <f t="shared" ref="BG171:BG215" si="36">IF(N171="zákl. přenesená",J171,0)</f>
        <v>0</v>
      </c>
      <c r="BH171" s="188">
        <f t="shared" ref="BH171:BH215" si="37">IF(N171="sníž. přenesená",J171,0)</f>
        <v>0</v>
      </c>
      <c r="BI171" s="188">
        <f t="shared" ref="BI171:BI215" si="38">IF(N171="nulová",J171,0)</f>
        <v>0</v>
      </c>
      <c r="BJ171" s="20" t="s">
        <v>85</v>
      </c>
      <c r="BK171" s="188">
        <f t="shared" ref="BK171:BK215" si="39">ROUND(I171*H171,2)</f>
        <v>0</v>
      </c>
      <c r="BL171" s="20" t="s">
        <v>154</v>
      </c>
      <c r="BM171" s="187" t="s">
        <v>2026</v>
      </c>
    </row>
    <row r="172" spans="1:65" s="2" customFormat="1" ht="16.5" customHeight="1">
      <c r="A172" s="37"/>
      <c r="B172" s="38"/>
      <c r="C172" s="176" t="s">
        <v>2027</v>
      </c>
      <c r="D172" s="176" t="s">
        <v>149</v>
      </c>
      <c r="E172" s="177" t="s">
        <v>2028</v>
      </c>
      <c r="F172" s="178" t="s">
        <v>2029</v>
      </c>
      <c r="G172" s="179" t="s">
        <v>956</v>
      </c>
      <c r="H172" s="180">
        <v>38</v>
      </c>
      <c r="I172" s="181"/>
      <c r="J172" s="182">
        <f t="shared" si="30"/>
        <v>0</v>
      </c>
      <c r="K172" s="178" t="s">
        <v>19</v>
      </c>
      <c r="L172" s="42"/>
      <c r="M172" s="183" t="s">
        <v>19</v>
      </c>
      <c r="N172" s="184" t="s">
        <v>48</v>
      </c>
      <c r="O172" s="67"/>
      <c r="P172" s="185">
        <f t="shared" si="31"/>
        <v>0</v>
      </c>
      <c r="Q172" s="185">
        <v>0</v>
      </c>
      <c r="R172" s="185">
        <f t="shared" si="32"/>
        <v>0</v>
      </c>
      <c r="S172" s="185">
        <v>0</v>
      </c>
      <c r="T172" s="186">
        <f t="shared" si="3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154</v>
      </c>
      <c r="AT172" s="187" t="s">
        <v>149</v>
      </c>
      <c r="AU172" s="187" t="s">
        <v>85</v>
      </c>
      <c r="AY172" s="20" t="s">
        <v>144</v>
      </c>
      <c r="BE172" s="188">
        <f t="shared" si="34"/>
        <v>0</v>
      </c>
      <c r="BF172" s="188">
        <f t="shared" si="35"/>
        <v>0</v>
      </c>
      <c r="BG172" s="188">
        <f t="shared" si="36"/>
        <v>0</v>
      </c>
      <c r="BH172" s="188">
        <f t="shared" si="37"/>
        <v>0</v>
      </c>
      <c r="BI172" s="188">
        <f t="shared" si="38"/>
        <v>0</v>
      </c>
      <c r="BJ172" s="20" t="s">
        <v>85</v>
      </c>
      <c r="BK172" s="188">
        <f t="shared" si="39"/>
        <v>0</v>
      </c>
      <c r="BL172" s="20" t="s">
        <v>154</v>
      </c>
      <c r="BM172" s="187" t="s">
        <v>2030</v>
      </c>
    </row>
    <row r="173" spans="1:65" s="2" customFormat="1" ht="37.9" customHeight="1">
      <c r="A173" s="37"/>
      <c r="B173" s="38"/>
      <c r="C173" s="238" t="s">
        <v>1902</v>
      </c>
      <c r="D173" s="238" t="s">
        <v>830</v>
      </c>
      <c r="E173" s="239" t="s">
        <v>2031</v>
      </c>
      <c r="F173" s="240" t="s">
        <v>2032</v>
      </c>
      <c r="G173" s="241" t="s">
        <v>956</v>
      </c>
      <c r="H173" s="242">
        <v>2</v>
      </c>
      <c r="I173" s="243"/>
      <c r="J173" s="244">
        <f t="shared" si="30"/>
        <v>0</v>
      </c>
      <c r="K173" s="240" t="s">
        <v>19</v>
      </c>
      <c r="L173" s="245"/>
      <c r="M173" s="246" t="s">
        <v>19</v>
      </c>
      <c r="N173" s="247" t="s">
        <v>48</v>
      </c>
      <c r="O173" s="67"/>
      <c r="P173" s="185">
        <f t="shared" si="31"/>
        <v>0</v>
      </c>
      <c r="Q173" s="185">
        <v>0</v>
      </c>
      <c r="R173" s="185">
        <f t="shared" si="32"/>
        <v>0</v>
      </c>
      <c r="S173" s="185">
        <v>0</v>
      </c>
      <c r="T173" s="186">
        <f t="shared" si="3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527</v>
      </c>
      <c r="AT173" s="187" t="s">
        <v>830</v>
      </c>
      <c r="AU173" s="187" t="s">
        <v>85</v>
      </c>
      <c r="AY173" s="20" t="s">
        <v>144</v>
      </c>
      <c r="BE173" s="188">
        <f t="shared" si="34"/>
        <v>0</v>
      </c>
      <c r="BF173" s="188">
        <f t="shared" si="35"/>
        <v>0</v>
      </c>
      <c r="BG173" s="188">
        <f t="shared" si="36"/>
        <v>0</v>
      </c>
      <c r="BH173" s="188">
        <f t="shared" si="37"/>
        <v>0</v>
      </c>
      <c r="BI173" s="188">
        <f t="shared" si="38"/>
        <v>0</v>
      </c>
      <c r="BJ173" s="20" t="s">
        <v>85</v>
      </c>
      <c r="BK173" s="188">
        <f t="shared" si="39"/>
        <v>0</v>
      </c>
      <c r="BL173" s="20" t="s">
        <v>154</v>
      </c>
      <c r="BM173" s="187" t="s">
        <v>2033</v>
      </c>
    </row>
    <row r="174" spans="1:65" s="2" customFormat="1" ht="37.9" customHeight="1">
      <c r="A174" s="37"/>
      <c r="B174" s="38"/>
      <c r="C174" s="238" t="s">
        <v>2034</v>
      </c>
      <c r="D174" s="238" t="s">
        <v>830</v>
      </c>
      <c r="E174" s="239" t="s">
        <v>2035</v>
      </c>
      <c r="F174" s="240" t="s">
        <v>2036</v>
      </c>
      <c r="G174" s="241" t="s">
        <v>956</v>
      </c>
      <c r="H174" s="242">
        <v>235</v>
      </c>
      <c r="I174" s="243"/>
      <c r="J174" s="244">
        <f t="shared" si="30"/>
        <v>0</v>
      </c>
      <c r="K174" s="240" t="s">
        <v>19</v>
      </c>
      <c r="L174" s="245"/>
      <c r="M174" s="246" t="s">
        <v>19</v>
      </c>
      <c r="N174" s="247" t="s">
        <v>48</v>
      </c>
      <c r="O174" s="67"/>
      <c r="P174" s="185">
        <f t="shared" si="31"/>
        <v>0</v>
      </c>
      <c r="Q174" s="185">
        <v>0</v>
      </c>
      <c r="R174" s="185">
        <f t="shared" si="32"/>
        <v>0</v>
      </c>
      <c r="S174" s="185">
        <v>0</v>
      </c>
      <c r="T174" s="186">
        <f t="shared" si="3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527</v>
      </c>
      <c r="AT174" s="187" t="s">
        <v>830</v>
      </c>
      <c r="AU174" s="187" t="s">
        <v>85</v>
      </c>
      <c r="AY174" s="20" t="s">
        <v>144</v>
      </c>
      <c r="BE174" s="188">
        <f t="shared" si="34"/>
        <v>0</v>
      </c>
      <c r="BF174" s="188">
        <f t="shared" si="35"/>
        <v>0</v>
      </c>
      <c r="BG174" s="188">
        <f t="shared" si="36"/>
        <v>0</v>
      </c>
      <c r="BH174" s="188">
        <f t="shared" si="37"/>
        <v>0</v>
      </c>
      <c r="BI174" s="188">
        <f t="shared" si="38"/>
        <v>0</v>
      </c>
      <c r="BJ174" s="20" t="s">
        <v>85</v>
      </c>
      <c r="BK174" s="188">
        <f t="shared" si="39"/>
        <v>0</v>
      </c>
      <c r="BL174" s="20" t="s">
        <v>154</v>
      </c>
      <c r="BM174" s="187" t="s">
        <v>2037</v>
      </c>
    </row>
    <row r="175" spans="1:65" s="2" customFormat="1" ht="37.9" customHeight="1">
      <c r="A175" s="37"/>
      <c r="B175" s="38"/>
      <c r="C175" s="238" t="s">
        <v>1905</v>
      </c>
      <c r="D175" s="238" t="s">
        <v>830</v>
      </c>
      <c r="E175" s="239" t="s">
        <v>2038</v>
      </c>
      <c r="F175" s="240" t="s">
        <v>2039</v>
      </c>
      <c r="G175" s="241" t="s">
        <v>956</v>
      </c>
      <c r="H175" s="242">
        <v>1</v>
      </c>
      <c r="I175" s="243"/>
      <c r="J175" s="244">
        <f t="shared" si="30"/>
        <v>0</v>
      </c>
      <c r="K175" s="240" t="s">
        <v>19</v>
      </c>
      <c r="L175" s="245"/>
      <c r="M175" s="246" t="s">
        <v>19</v>
      </c>
      <c r="N175" s="247" t="s">
        <v>48</v>
      </c>
      <c r="O175" s="67"/>
      <c r="P175" s="185">
        <f t="shared" si="31"/>
        <v>0</v>
      </c>
      <c r="Q175" s="185">
        <v>0</v>
      </c>
      <c r="R175" s="185">
        <f t="shared" si="32"/>
        <v>0</v>
      </c>
      <c r="S175" s="185">
        <v>0</v>
      </c>
      <c r="T175" s="186">
        <f t="shared" si="3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527</v>
      </c>
      <c r="AT175" s="187" t="s">
        <v>830</v>
      </c>
      <c r="AU175" s="187" t="s">
        <v>85</v>
      </c>
      <c r="AY175" s="20" t="s">
        <v>144</v>
      </c>
      <c r="BE175" s="188">
        <f t="shared" si="34"/>
        <v>0</v>
      </c>
      <c r="BF175" s="188">
        <f t="shared" si="35"/>
        <v>0</v>
      </c>
      <c r="BG175" s="188">
        <f t="shared" si="36"/>
        <v>0</v>
      </c>
      <c r="BH175" s="188">
        <f t="shared" si="37"/>
        <v>0</v>
      </c>
      <c r="BI175" s="188">
        <f t="shared" si="38"/>
        <v>0</v>
      </c>
      <c r="BJ175" s="20" t="s">
        <v>85</v>
      </c>
      <c r="BK175" s="188">
        <f t="shared" si="39"/>
        <v>0</v>
      </c>
      <c r="BL175" s="20" t="s">
        <v>154</v>
      </c>
      <c r="BM175" s="187" t="s">
        <v>2040</v>
      </c>
    </row>
    <row r="176" spans="1:65" s="2" customFormat="1" ht="37.9" customHeight="1">
      <c r="A176" s="37"/>
      <c r="B176" s="38"/>
      <c r="C176" s="238" t="s">
        <v>2041</v>
      </c>
      <c r="D176" s="238" t="s">
        <v>830</v>
      </c>
      <c r="E176" s="239" t="s">
        <v>2042</v>
      </c>
      <c r="F176" s="240" t="s">
        <v>2043</v>
      </c>
      <c r="G176" s="241" t="s">
        <v>956</v>
      </c>
      <c r="H176" s="242">
        <v>170</v>
      </c>
      <c r="I176" s="243"/>
      <c r="J176" s="244">
        <f t="shared" si="30"/>
        <v>0</v>
      </c>
      <c r="K176" s="240" t="s">
        <v>19</v>
      </c>
      <c r="L176" s="245"/>
      <c r="M176" s="246" t="s">
        <v>19</v>
      </c>
      <c r="N176" s="247" t="s">
        <v>48</v>
      </c>
      <c r="O176" s="67"/>
      <c r="P176" s="185">
        <f t="shared" si="31"/>
        <v>0</v>
      </c>
      <c r="Q176" s="185">
        <v>0</v>
      </c>
      <c r="R176" s="185">
        <f t="shared" si="32"/>
        <v>0</v>
      </c>
      <c r="S176" s="185">
        <v>0</v>
      </c>
      <c r="T176" s="186">
        <f t="shared" si="3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527</v>
      </c>
      <c r="AT176" s="187" t="s">
        <v>830</v>
      </c>
      <c r="AU176" s="187" t="s">
        <v>85</v>
      </c>
      <c r="AY176" s="20" t="s">
        <v>144</v>
      </c>
      <c r="BE176" s="188">
        <f t="shared" si="34"/>
        <v>0</v>
      </c>
      <c r="BF176" s="188">
        <f t="shared" si="35"/>
        <v>0</v>
      </c>
      <c r="BG176" s="188">
        <f t="shared" si="36"/>
        <v>0</v>
      </c>
      <c r="BH176" s="188">
        <f t="shared" si="37"/>
        <v>0</v>
      </c>
      <c r="BI176" s="188">
        <f t="shared" si="38"/>
        <v>0</v>
      </c>
      <c r="BJ176" s="20" t="s">
        <v>85</v>
      </c>
      <c r="BK176" s="188">
        <f t="shared" si="39"/>
        <v>0</v>
      </c>
      <c r="BL176" s="20" t="s">
        <v>154</v>
      </c>
      <c r="BM176" s="187" t="s">
        <v>2044</v>
      </c>
    </row>
    <row r="177" spans="1:65" s="2" customFormat="1" ht="37.9" customHeight="1">
      <c r="A177" s="37"/>
      <c r="B177" s="38"/>
      <c r="C177" s="238" t="s">
        <v>1908</v>
      </c>
      <c r="D177" s="238" t="s">
        <v>830</v>
      </c>
      <c r="E177" s="239" t="s">
        <v>2045</v>
      </c>
      <c r="F177" s="240" t="s">
        <v>2046</v>
      </c>
      <c r="G177" s="241" t="s">
        <v>956</v>
      </c>
      <c r="H177" s="242">
        <v>4</v>
      </c>
      <c r="I177" s="243"/>
      <c r="J177" s="244">
        <f t="shared" si="30"/>
        <v>0</v>
      </c>
      <c r="K177" s="240" t="s">
        <v>19</v>
      </c>
      <c r="L177" s="245"/>
      <c r="M177" s="246" t="s">
        <v>19</v>
      </c>
      <c r="N177" s="247" t="s">
        <v>48</v>
      </c>
      <c r="O177" s="67"/>
      <c r="P177" s="185">
        <f t="shared" si="31"/>
        <v>0</v>
      </c>
      <c r="Q177" s="185">
        <v>0</v>
      </c>
      <c r="R177" s="185">
        <f t="shared" si="32"/>
        <v>0</v>
      </c>
      <c r="S177" s="185">
        <v>0</v>
      </c>
      <c r="T177" s="186">
        <f t="shared" si="3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527</v>
      </c>
      <c r="AT177" s="187" t="s">
        <v>830</v>
      </c>
      <c r="AU177" s="187" t="s">
        <v>85</v>
      </c>
      <c r="AY177" s="20" t="s">
        <v>144</v>
      </c>
      <c r="BE177" s="188">
        <f t="shared" si="34"/>
        <v>0</v>
      </c>
      <c r="BF177" s="188">
        <f t="shared" si="35"/>
        <v>0</v>
      </c>
      <c r="BG177" s="188">
        <f t="shared" si="36"/>
        <v>0</v>
      </c>
      <c r="BH177" s="188">
        <f t="shared" si="37"/>
        <v>0</v>
      </c>
      <c r="BI177" s="188">
        <f t="shared" si="38"/>
        <v>0</v>
      </c>
      <c r="BJ177" s="20" t="s">
        <v>85</v>
      </c>
      <c r="BK177" s="188">
        <f t="shared" si="39"/>
        <v>0</v>
      </c>
      <c r="BL177" s="20" t="s">
        <v>154</v>
      </c>
      <c r="BM177" s="187" t="s">
        <v>2047</v>
      </c>
    </row>
    <row r="178" spans="1:65" s="2" customFormat="1" ht="37.9" customHeight="1">
      <c r="A178" s="37"/>
      <c r="B178" s="38"/>
      <c r="C178" s="238" t="s">
        <v>2048</v>
      </c>
      <c r="D178" s="238" t="s">
        <v>830</v>
      </c>
      <c r="E178" s="239" t="s">
        <v>2049</v>
      </c>
      <c r="F178" s="240" t="s">
        <v>2050</v>
      </c>
      <c r="G178" s="241" t="s">
        <v>956</v>
      </c>
      <c r="H178" s="242">
        <v>8</v>
      </c>
      <c r="I178" s="243"/>
      <c r="J178" s="244">
        <f t="shared" si="30"/>
        <v>0</v>
      </c>
      <c r="K178" s="240" t="s">
        <v>19</v>
      </c>
      <c r="L178" s="245"/>
      <c r="M178" s="246" t="s">
        <v>19</v>
      </c>
      <c r="N178" s="247" t="s">
        <v>48</v>
      </c>
      <c r="O178" s="67"/>
      <c r="P178" s="185">
        <f t="shared" si="31"/>
        <v>0</v>
      </c>
      <c r="Q178" s="185">
        <v>0</v>
      </c>
      <c r="R178" s="185">
        <f t="shared" si="32"/>
        <v>0</v>
      </c>
      <c r="S178" s="185">
        <v>0</v>
      </c>
      <c r="T178" s="186">
        <f t="shared" si="3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527</v>
      </c>
      <c r="AT178" s="187" t="s">
        <v>830</v>
      </c>
      <c r="AU178" s="187" t="s">
        <v>85</v>
      </c>
      <c r="AY178" s="20" t="s">
        <v>144</v>
      </c>
      <c r="BE178" s="188">
        <f t="shared" si="34"/>
        <v>0</v>
      </c>
      <c r="BF178" s="188">
        <f t="shared" si="35"/>
        <v>0</v>
      </c>
      <c r="BG178" s="188">
        <f t="shared" si="36"/>
        <v>0</v>
      </c>
      <c r="BH178" s="188">
        <f t="shared" si="37"/>
        <v>0</v>
      </c>
      <c r="BI178" s="188">
        <f t="shared" si="38"/>
        <v>0</v>
      </c>
      <c r="BJ178" s="20" t="s">
        <v>85</v>
      </c>
      <c r="BK178" s="188">
        <f t="shared" si="39"/>
        <v>0</v>
      </c>
      <c r="BL178" s="20" t="s">
        <v>154</v>
      </c>
      <c r="BM178" s="187" t="s">
        <v>2051</v>
      </c>
    </row>
    <row r="179" spans="1:65" s="2" customFormat="1" ht="44.25" customHeight="1">
      <c r="A179" s="37"/>
      <c r="B179" s="38"/>
      <c r="C179" s="238" t="s">
        <v>1911</v>
      </c>
      <c r="D179" s="238" t="s">
        <v>830</v>
      </c>
      <c r="E179" s="239" t="s">
        <v>2052</v>
      </c>
      <c r="F179" s="240" t="s">
        <v>2053</v>
      </c>
      <c r="G179" s="241" t="s">
        <v>956</v>
      </c>
      <c r="H179" s="242">
        <v>60</v>
      </c>
      <c r="I179" s="243"/>
      <c r="J179" s="244">
        <f t="shared" si="30"/>
        <v>0</v>
      </c>
      <c r="K179" s="240" t="s">
        <v>19</v>
      </c>
      <c r="L179" s="245"/>
      <c r="M179" s="246" t="s">
        <v>19</v>
      </c>
      <c r="N179" s="247" t="s">
        <v>48</v>
      </c>
      <c r="O179" s="67"/>
      <c r="P179" s="185">
        <f t="shared" si="31"/>
        <v>0</v>
      </c>
      <c r="Q179" s="185">
        <v>0</v>
      </c>
      <c r="R179" s="185">
        <f t="shared" si="32"/>
        <v>0</v>
      </c>
      <c r="S179" s="185">
        <v>0</v>
      </c>
      <c r="T179" s="186">
        <f t="shared" si="3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527</v>
      </c>
      <c r="AT179" s="187" t="s">
        <v>830</v>
      </c>
      <c r="AU179" s="187" t="s">
        <v>85</v>
      </c>
      <c r="AY179" s="20" t="s">
        <v>144</v>
      </c>
      <c r="BE179" s="188">
        <f t="shared" si="34"/>
        <v>0</v>
      </c>
      <c r="BF179" s="188">
        <f t="shared" si="35"/>
        <v>0</v>
      </c>
      <c r="BG179" s="188">
        <f t="shared" si="36"/>
        <v>0</v>
      </c>
      <c r="BH179" s="188">
        <f t="shared" si="37"/>
        <v>0</v>
      </c>
      <c r="BI179" s="188">
        <f t="shared" si="38"/>
        <v>0</v>
      </c>
      <c r="BJ179" s="20" t="s">
        <v>85</v>
      </c>
      <c r="BK179" s="188">
        <f t="shared" si="39"/>
        <v>0</v>
      </c>
      <c r="BL179" s="20" t="s">
        <v>154</v>
      </c>
      <c r="BM179" s="187" t="s">
        <v>2054</v>
      </c>
    </row>
    <row r="180" spans="1:65" s="2" customFormat="1" ht="37.9" customHeight="1">
      <c r="A180" s="37"/>
      <c r="B180" s="38"/>
      <c r="C180" s="176" t="s">
        <v>2055</v>
      </c>
      <c r="D180" s="176" t="s">
        <v>149</v>
      </c>
      <c r="E180" s="177" t="s">
        <v>2056</v>
      </c>
      <c r="F180" s="178" t="s">
        <v>2057</v>
      </c>
      <c r="G180" s="179" t="s">
        <v>956</v>
      </c>
      <c r="H180" s="180">
        <v>38</v>
      </c>
      <c r="I180" s="181"/>
      <c r="J180" s="182">
        <f t="shared" si="30"/>
        <v>0</v>
      </c>
      <c r="K180" s="178" t="s">
        <v>19</v>
      </c>
      <c r="L180" s="42"/>
      <c r="M180" s="183" t="s">
        <v>19</v>
      </c>
      <c r="N180" s="184" t="s">
        <v>48</v>
      </c>
      <c r="O180" s="67"/>
      <c r="P180" s="185">
        <f t="shared" si="31"/>
        <v>0</v>
      </c>
      <c r="Q180" s="185">
        <v>0</v>
      </c>
      <c r="R180" s="185">
        <f t="shared" si="32"/>
        <v>0</v>
      </c>
      <c r="S180" s="185">
        <v>0</v>
      </c>
      <c r="T180" s="186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154</v>
      </c>
      <c r="AT180" s="187" t="s">
        <v>149</v>
      </c>
      <c r="AU180" s="187" t="s">
        <v>85</v>
      </c>
      <c r="AY180" s="20" t="s">
        <v>144</v>
      </c>
      <c r="BE180" s="188">
        <f t="shared" si="34"/>
        <v>0</v>
      </c>
      <c r="BF180" s="188">
        <f t="shared" si="35"/>
        <v>0</v>
      </c>
      <c r="BG180" s="188">
        <f t="shared" si="36"/>
        <v>0</v>
      </c>
      <c r="BH180" s="188">
        <f t="shared" si="37"/>
        <v>0</v>
      </c>
      <c r="BI180" s="188">
        <f t="shared" si="38"/>
        <v>0</v>
      </c>
      <c r="BJ180" s="20" t="s">
        <v>85</v>
      </c>
      <c r="BK180" s="188">
        <f t="shared" si="39"/>
        <v>0</v>
      </c>
      <c r="BL180" s="20" t="s">
        <v>154</v>
      </c>
      <c r="BM180" s="187" t="s">
        <v>2058</v>
      </c>
    </row>
    <row r="181" spans="1:65" s="2" customFormat="1" ht="44.25" customHeight="1">
      <c r="A181" s="37"/>
      <c r="B181" s="38"/>
      <c r="C181" s="176" t="s">
        <v>394</v>
      </c>
      <c r="D181" s="176" t="s">
        <v>149</v>
      </c>
      <c r="E181" s="177" t="s">
        <v>2059</v>
      </c>
      <c r="F181" s="178" t="s">
        <v>2060</v>
      </c>
      <c r="G181" s="179" t="s">
        <v>1820</v>
      </c>
      <c r="H181" s="180">
        <v>125</v>
      </c>
      <c r="I181" s="181"/>
      <c r="J181" s="182">
        <f t="shared" si="30"/>
        <v>0</v>
      </c>
      <c r="K181" s="178" t="s">
        <v>19</v>
      </c>
      <c r="L181" s="42"/>
      <c r="M181" s="183" t="s">
        <v>19</v>
      </c>
      <c r="N181" s="184" t="s">
        <v>48</v>
      </c>
      <c r="O181" s="67"/>
      <c r="P181" s="185">
        <f t="shared" si="31"/>
        <v>0</v>
      </c>
      <c r="Q181" s="185">
        <v>0</v>
      </c>
      <c r="R181" s="185">
        <f t="shared" si="32"/>
        <v>0</v>
      </c>
      <c r="S181" s="185">
        <v>0</v>
      </c>
      <c r="T181" s="186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154</v>
      </c>
      <c r="AT181" s="187" t="s">
        <v>149</v>
      </c>
      <c r="AU181" s="187" t="s">
        <v>85</v>
      </c>
      <c r="AY181" s="20" t="s">
        <v>144</v>
      </c>
      <c r="BE181" s="188">
        <f t="shared" si="34"/>
        <v>0</v>
      </c>
      <c r="BF181" s="188">
        <f t="shared" si="35"/>
        <v>0</v>
      </c>
      <c r="BG181" s="188">
        <f t="shared" si="36"/>
        <v>0</v>
      </c>
      <c r="BH181" s="188">
        <f t="shared" si="37"/>
        <v>0</v>
      </c>
      <c r="BI181" s="188">
        <f t="shared" si="38"/>
        <v>0</v>
      </c>
      <c r="BJ181" s="20" t="s">
        <v>85</v>
      </c>
      <c r="BK181" s="188">
        <f t="shared" si="39"/>
        <v>0</v>
      </c>
      <c r="BL181" s="20" t="s">
        <v>154</v>
      </c>
      <c r="BM181" s="187" t="s">
        <v>2061</v>
      </c>
    </row>
    <row r="182" spans="1:65" s="2" customFormat="1" ht="44.25" customHeight="1">
      <c r="A182" s="37"/>
      <c r="B182" s="38"/>
      <c r="C182" s="176" t="s">
        <v>508</v>
      </c>
      <c r="D182" s="176" t="s">
        <v>149</v>
      </c>
      <c r="E182" s="177" t="s">
        <v>2062</v>
      </c>
      <c r="F182" s="178" t="s">
        <v>2063</v>
      </c>
      <c r="G182" s="179" t="s">
        <v>1820</v>
      </c>
      <c r="H182" s="180">
        <v>95</v>
      </c>
      <c r="I182" s="181"/>
      <c r="J182" s="182">
        <f t="shared" si="30"/>
        <v>0</v>
      </c>
      <c r="K182" s="178" t="s">
        <v>19</v>
      </c>
      <c r="L182" s="42"/>
      <c r="M182" s="183" t="s">
        <v>19</v>
      </c>
      <c r="N182" s="184" t="s">
        <v>48</v>
      </c>
      <c r="O182" s="67"/>
      <c r="P182" s="185">
        <f t="shared" si="31"/>
        <v>0</v>
      </c>
      <c r="Q182" s="185">
        <v>0</v>
      </c>
      <c r="R182" s="185">
        <f t="shared" si="32"/>
        <v>0</v>
      </c>
      <c r="S182" s="185">
        <v>0</v>
      </c>
      <c r="T182" s="186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154</v>
      </c>
      <c r="AT182" s="187" t="s">
        <v>149</v>
      </c>
      <c r="AU182" s="187" t="s">
        <v>85</v>
      </c>
      <c r="AY182" s="20" t="s">
        <v>144</v>
      </c>
      <c r="BE182" s="188">
        <f t="shared" si="34"/>
        <v>0</v>
      </c>
      <c r="BF182" s="188">
        <f t="shared" si="35"/>
        <v>0</v>
      </c>
      <c r="BG182" s="188">
        <f t="shared" si="36"/>
        <v>0</v>
      </c>
      <c r="BH182" s="188">
        <f t="shared" si="37"/>
        <v>0</v>
      </c>
      <c r="BI182" s="188">
        <f t="shared" si="38"/>
        <v>0</v>
      </c>
      <c r="BJ182" s="20" t="s">
        <v>85</v>
      </c>
      <c r="BK182" s="188">
        <f t="shared" si="39"/>
        <v>0</v>
      </c>
      <c r="BL182" s="20" t="s">
        <v>154</v>
      </c>
      <c r="BM182" s="187" t="s">
        <v>2064</v>
      </c>
    </row>
    <row r="183" spans="1:65" s="2" customFormat="1" ht="49.15" customHeight="1">
      <c r="A183" s="37"/>
      <c r="B183" s="38"/>
      <c r="C183" s="176" t="s">
        <v>1916</v>
      </c>
      <c r="D183" s="176" t="s">
        <v>149</v>
      </c>
      <c r="E183" s="177" t="s">
        <v>2065</v>
      </c>
      <c r="F183" s="178" t="s">
        <v>2066</v>
      </c>
      <c r="G183" s="179" t="s">
        <v>1820</v>
      </c>
      <c r="H183" s="180">
        <v>12</v>
      </c>
      <c r="I183" s="181"/>
      <c r="J183" s="182">
        <f t="shared" si="30"/>
        <v>0</v>
      </c>
      <c r="K183" s="178" t="s">
        <v>19</v>
      </c>
      <c r="L183" s="42"/>
      <c r="M183" s="183" t="s">
        <v>19</v>
      </c>
      <c r="N183" s="184" t="s">
        <v>48</v>
      </c>
      <c r="O183" s="67"/>
      <c r="P183" s="185">
        <f t="shared" si="31"/>
        <v>0</v>
      </c>
      <c r="Q183" s="185">
        <v>0</v>
      </c>
      <c r="R183" s="185">
        <f t="shared" si="32"/>
        <v>0</v>
      </c>
      <c r="S183" s="185">
        <v>0</v>
      </c>
      <c r="T183" s="186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154</v>
      </c>
      <c r="AT183" s="187" t="s">
        <v>149</v>
      </c>
      <c r="AU183" s="187" t="s">
        <v>85</v>
      </c>
      <c r="AY183" s="20" t="s">
        <v>144</v>
      </c>
      <c r="BE183" s="188">
        <f t="shared" si="34"/>
        <v>0</v>
      </c>
      <c r="BF183" s="188">
        <f t="shared" si="35"/>
        <v>0</v>
      </c>
      <c r="BG183" s="188">
        <f t="shared" si="36"/>
        <v>0</v>
      </c>
      <c r="BH183" s="188">
        <f t="shared" si="37"/>
        <v>0</v>
      </c>
      <c r="BI183" s="188">
        <f t="shared" si="38"/>
        <v>0</v>
      </c>
      <c r="BJ183" s="20" t="s">
        <v>85</v>
      </c>
      <c r="BK183" s="188">
        <f t="shared" si="39"/>
        <v>0</v>
      </c>
      <c r="BL183" s="20" t="s">
        <v>154</v>
      </c>
      <c r="BM183" s="187" t="s">
        <v>2067</v>
      </c>
    </row>
    <row r="184" spans="1:65" s="2" customFormat="1" ht="44.25" customHeight="1">
      <c r="A184" s="37"/>
      <c r="B184" s="38"/>
      <c r="C184" s="176" t="s">
        <v>2068</v>
      </c>
      <c r="D184" s="176" t="s">
        <v>149</v>
      </c>
      <c r="E184" s="177" t="s">
        <v>2069</v>
      </c>
      <c r="F184" s="178" t="s">
        <v>2070</v>
      </c>
      <c r="G184" s="179" t="s">
        <v>1820</v>
      </c>
      <c r="H184" s="180">
        <v>99</v>
      </c>
      <c r="I184" s="181"/>
      <c r="J184" s="182">
        <f t="shared" si="30"/>
        <v>0</v>
      </c>
      <c r="K184" s="178" t="s">
        <v>19</v>
      </c>
      <c r="L184" s="42"/>
      <c r="M184" s="183" t="s">
        <v>19</v>
      </c>
      <c r="N184" s="184" t="s">
        <v>48</v>
      </c>
      <c r="O184" s="67"/>
      <c r="P184" s="185">
        <f t="shared" si="31"/>
        <v>0</v>
      </c>
      <c r="Q184" s="185">
        <v>0</v>
      </c>
      <c r="R184" s="185">
        <f t="shared" si="32"/>
        <v>0</v>
      </c>
      <c r="S184" s="185">
        <v>0</v>
      </c>
      <c r="T184" s="186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154</v>
      </c>
      <c r="AT184" s="187" t="s">
        <v>149</v>
      </c>
      <c r="AU184" s="187" t="s">
        <v>85</v>
      </c>
      <c r="AY184" s="20" t="s">
        <v>144</v>
      </c>
      <c r="BE184" s="188">
        <f t="shared" si="34"/>
        <v>0</v>
      </c>
      <c r="BF184" s="188">
        <f t="shared" si="35"/>
        <v>0</v>
      </c>
      <c r="BG184" s="188">
        <f t="shared" si="36"/>
        <v>0</v>
      </c>
      <c r="BH184" s="188">
        <f t="shared" si="37"/>
        <v>0</v>
      </c>
      <c r="BI184" s="188">
        <f t="shared" si="38"/>
        <v>0</v>
      </c>
      <c r="BJ184" s="20" t="s">
        <v>85</v>
      </c>
      <c r="BK184" s="188">
        <f t="shared" si="39"/>
        <v>0</v>
      </c>
      <c r="BL184" s="20" t="s">
        <v>154</v>
      </c>
      <c r="BM184" s="187" t="s">
        <v>2071</v>
      </c>
    </row>
    <row r="185" spans="1:65" s="2" customFormat="1" ht="44.25" customHeight="1">
      <c r="A185" s="37"/>
      <c r="B185" s="38"/>
      <c r="C185" s="176" t="s">
        <v>1917</v>
      </c>
      <c r="D185" s="176" t="s">
        <v>149</v>
      </c>
      <c r="E185" s="177" t="s">
        <v>2072</v>
      </c>
      <c r="F185" s="178" t="s">
        <v>2073</v>
      </c>
      <c r="G185" s="179" t="s">
        <v>1820</v>
      </c>
      <c r="H185" s="180">
        <v>55</v>
      </c>
      <c r="I185" s="181"/>
      <c r="J185" s="182">
        <f t="shared" si="30"/>
        <v>0</v>
      </c>
      <c r="K185" s="178" t="s">
        <v>19</v>
      </c>
      <c r="L185" s="42"/>
      <c r="M185" s="183" t="s">
        <v>19</v>
      </c>
      <c r="N185" s="184" t="s">
        <v>48</v>
      </c>
      <c r="O185" s="67"/>
      <c r="P185" s="185">
        <f t="shared" si="31"/>
        <v>0</v>
      </c>
      <c r="Q185" s="185">
        <v>0</v>
      </c>
      <c r="R185" s="185">
        <f t="shared" si="32"/>
        <v>0</v>
      </c>
      <c r="S185" s="185">
        <v>0</v>
      </c>
      <c r="T185" s="186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154</v>
      </c>
      <c r="AT185" s="187" t="s">
        <v>149</v>
      </c>
      <c r="AU185" s="187" t="s">
        <v>85</v>
      </c>
      <c r="AY185" s="20" t="s">
        <v>144</v>
      </c>
      <c r="BE185" s="188">
        <f t="shared" si="34"/>
        <v>0</v>
      </c>
      <c r="BF185" s="188">
        <f t="shared" si="35"/>
        <v>0</v>
      </c>
      <c r="BG185" s="188">
        <f t="shared" si="36"/>
        <v>0</v>
      </c>
      <c r="BH185" s="188">
        <f t="shared" si="37"/>
        <v>0</v>
      </c>
      <c r="BI185" s="188">
        <f t="shared" si="38"/>
        <v>0</v>
      </c>
      <c r="BJ185" s="20" t="s">
        <v>85</v>
      </c>
      <c r="BK185" s="188">
        <f t="shared" si="39"/>
        <v>0</v>
      </c>
      <c r="BL185" s="20" t="s">
        <v>154</v>
      </c>
      <c r="BM185" s="187" t="s">
        <v>2074</v>
      </c>
    </row>
    <row r="186" spans="1:65" s="2" customFormat="1" ht="44.25" customHeight="1">
      <c r="A186" s="37"/>
      <c r="B186" s="38"/>
      <c r="C186" s="176" t="s">
        <v>2075</v>
      </c>
      <c r="D186" s="176" t="s">
        <v>149</v>
      </c>
      <c r="E186" s="177" t="s">
        <v>2076</v>
      </c>
      <c r="F186" s="178" t="s">
        <v>2077</v>
      </c>
      <c r="G186" s="179" t="s">
        <v>1820</v>
      </c>
      <c r="H186" s="180">
        <v>8</v>
      </c>
      <c r="I186" s="181"/>
      <c r="J186" s="182">
        <f t="shared" si="30"/>
        <v>0</v>
      </c>
      <c r="K186" s="178" t="s">
        <v>19</v>
      </c>
      <c r="L186" s="42"/>
      <c r="M186" s="183" t="s">
        <v>19</v>
      </c>
      <c r="N186" s="184" t="s">
        <v>48</v>
      </c>
      <c r="O186" s="67"/>
      <c r="P186" s="185">
        <f t="shared" si="31"/>
        <v>0</v>
      </c>
      <c r="Q186" s="185">
        <v>0</v>
      </c>
      <c r="R186" s="185">
        <f t="shared" si="32"/>
        <v>0</v>
      </c>
      <c r="S186" s="185">
        <v>0</v>
      </c>
      <c r="T186" s="186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154</v>
      </c>
      <c r="AT186" s="187" t="s">
        <v>149</v>
      </c>
      <c r="AU186" s="187" t="s">
        <v>85</v>
      </c>
      <c r="AY186" s="20" t="s">
        <v>144</v>
      </c>
      <c r="BE186" s="188">
        <f t="shared" si="34"/>
        <v>0</v>
      </c>
      <c r="BF186" s="188">
        <f t="shared" si="35"/>
        <v>0</v>
      </c>
      <c r="BG186" s="188">
        <f t="shared" si="36"/>
        <v>0</v>
      </c>
      <c r="BH186" s="188">
        <f t="shared" si="37"/>
        <v>0</v>
      </c>
      <c r="BI186" s="188">
        <f t="shared" si="38"/>
        <v>0</v>
      </c>
      <c r="BJ186" s="20" t="s">
        <v>85</v>
      </c>
      <c r="BK186" s="188">
        <f t="shared" si="39"/>
        <v>0</v>
      </c>
      <c r="BL186" s="20" t="s">
        <v>154</v>
      </c>
      <c r="BM186" s="187" t="s">
        <v>2078</v>
      </c>
    </row>
    <row r="187" spans="1:65" s="2" customFormat="1" ht="49.15" customHeight="1">
      <c r="A187" s="37"/>
      <c r="B187" s="38"/>
      <c r="C187" s="176" t="s">
        <v>1920</v>
      </c>
      <c r="D187" s="176" t="s">
        <v>149</v>
      </c>
      <c r="E187" s="177" t="s">
        <v>2079</v>
      </c>
      <c r="F187" s="178" t="s">
        <v>2080</v>
      </c>
      <c r="G187" s="179" t="s">
        <v>1820</v>
      </c>
      <c r="H187" s="180">
        <v>2</v>
      </c>
      <c r="I187" s="181"/>
      <c r="J187" s="182">
        <f t="shared" si="30"/>
        <v>0</v>
      </c>
      <c r="K187" s="178" t="s">
        <v>19</v>
      </c>
      <c r="L187" s="42"/>
      <c r="M187" s="183" t="s">
        <v>19</v>
      </c>
      <c r="N187" s="184" t="s">
        <v>48</v>
      </c>
      <c r="O187" s="67"/>
      <c r="P187" s="185">
        <f t="shared" si="31"/>
        <v>0</v>
      </c>
      <c r="Q187" s="185">
        <v>0</v>
      </c>
      <c r="R187" s="185">
        <f t="shared" si="32"/>
        <v>0</v>
      </c>
      <c r="S187" s="185">
        <v>0</v>
      </c>
      <c r="T187" s="186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154</v>
      </c>
      <c r="AT187" s="187" t="s">
        <v>149</v>
      </c>
      <c r="AU187" s="187" t="s">
        <v>85</v>
      </c>
      <c r="AY187" s="20" t="s">
        <v>144</v>
      </c>
      <c r="BE187" s="188">
        <f t="shared" si="34"/>
        <v>0</v>
      </c>
      <c r="BF187" s="188">
        <f t="shared" si="35"/>
        <v>0</v>
      </c>
      <c r="BG187" s="188">
        <f t="shared" si="36"/>
        <v>0</v>
      </c>
      <c r="BH187" s="188">
        <f t="shared" si="37"/>
        <v>0</v>
      </c>
      <c r="BI187" s="188">
        <f t="shared" si="38"/>
        <v>0</v>
      </c>
      <c r="BJ187" s="20" t="s">
        <v>85</v>
      </c>
      <c r="BK187" s="188">
        <f t="shared" si="39"/>
        <v>0</v>
      </c>
      <c r="BL187" s="20" t="s">
        <v>154</v>
      </c>
      <c r="BM187" s="187" t="s">
        <v>2081</v>
      </c>
    </row>
    <row r="188" spans="1:65" s="2" customFormat="1" ht="49.15" customHeight="1">
      <c r="A188" s="37"/>
      <c r="B188" s="38"/>
      <c r="C188" s="176" t="s">
        <v>2082</v>
      </c>
      <c r="D188" s="176" t="s">
        <v>149</v>
      </c>
      <c r="E188" s="177" t="s">
        <v>2083</v>
      </c>
      <c r="F188" s="178" t="s">
        <v>2084</v>
      </c>
      <c r="G188" s="179" t="s">
        <v>1820</v>
      </c>
      <c r="H188" s="180">
        <v>48</v>
      </c>
      <c r="I188" s="181"/>
      <c r="J188" s="182">
        <f t="shared" si="30"/>
        <v>0</v>
      </c>
      <c r="K188" s="178" t="s">
        <v>19</v>
      </c>
      <c r="L188" s="42"/>
      <c r="M188" s="183" t="s">
        <v>19</v>
      </c>
      <c r="N188" s="184" t="s">
        <v>48</v>
      </c>
      <c r="O188" s="67"/>
      <c r="P188" s="185">
        <f t="shared" si="31"/>
        <v>0</v>
      </c>
      <c r="Q188" s="185">
        <v>0</v>
      </c>
      <c r="R188" s="185">
        <f t="shared" si="32"/>
        <v>0</v>
      </c>
      <c r="S188" s="185">
        <v>0</v>
      </c>
      <c r="T188" s="186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154</v>
      </c>
      <c r="AT188" s="187" t="s">
        <v>149</v>
      </c>
      <c r="AU188" s="187" t="s">
        <v>85</v>
      </c>
      <c r="AY188" s="20" t="s">
        <v>144</v>
      </c>
      <c r="BE188" s="188">
        <f t="shared" si="34"/>
        <v>0</v>
      </c>
      <c r="BF188" s="188">
        <f t="shared" si="35"/>
        <v>0</v>
      </c>
      <c r="BG188" s="188">
        <f t="shared" si="36"/>
        <v>0</v>
      </c>
      <c r="BH188" s="188">
        <f t="shared" si="37"/>
        <v>0</v>
      </c>
      <c r="BI188" s="188">
        <f t="shared" si="38"/>
        <v>0</v>
      </c>
      <c r="BJ188" s="20" t="s">
        <v>85</v>
      </c>
      <c r="BK188" s="188">
        <f t="shared" si="39"/>
        <v>0</v>
      </c>
      <c r="BL188" s="20" t="s">
        <v>154</v>
      </c>
      <c r="BM188" s="187" t="s">
        <v>2085</v>
      </c>
    </row>
    <row r="189" spans="1:65" s="2" customFormat="1" ht="49.15" customHeight="1">
      <c r="A189" s="37"/>
      <c r="B189" s="38"/>
      <c r="C189" s="176" t="s">
        <v>1925</v>
      </c>
      <c r="D189" s="176" t="s">
        <v>149</v>
      </c>
      <c r="E189" s="177" t="s">
        <v>2086</v>
      </c>
      <c r="F189" s="178" t="s">
        <v>2087</v>
      </c>
      <c r="G189" s="179" t="s">
        <v>1820</v>
      </c>
      <c r="H189" s="180">
        <v>32</v>
      </c>
      <c r="I189" s="181"/>
      <c r="J189" s="182">
        <f t="shared" si="30"/>
        <v>0</v>
      </c>
      <c r="K189" s="178" t="s">
        <v>19</v>
      </c>
      <c r="L189" s="42"/>
      <c r="M189" s="183" t="s">
        <v>19</v>
      </c>
      <c r="N189" s="184" t="s">
        <v>48</v>
      </c>
      <c r="O189" s="67"/>
      <c r="P189" s="185">
        <f t="shared" si="31"/>
        <v>0</v>
      </c>
      <c r="Q189" s="185">
        <v>0</v>
      </c>
      <c r="R189" s="185">
        <f t="shared" si="32"/>
        <v>0</v>
      </c>
      <c r="S189" s="185">
        <v>0</v>
      </c>
      <c r="T189" s="186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154</v>
      </c>
      <c r="AT189" s="187" t="s">
        <v>149</v>
      </c>
      <c r="AU189" s="187" t="s">
        <v>85</v>
      </c>
      <c r="AY189" s="20" t="s">
        <v>144</v>
      </c>
      <c r="BE189" s="188">
        <f t="shared" si="34"/>
        <v>0</v>
      </c>
      <c r="BF189" s="188">
        <f t="shared" si="35"/>
        <v>0</v>
      </c>
      <c r="BG189" s="188">
        <f t="shared" si="36"/>
        <v>0</v>
      </c>
      <c r="BH189" s="188">
        <f t="shared" si="37"/>
        <v>0</v>
      </c>
      <c r="BI189" s="188">
        <f t="shared" si="38"/>
        <v>0</v>
      </c>
      <c r="BJ189" s="20" t="s">
        <v>85</v>
      </c>
      <c r="BK189" s="188">
        <f t="shared" si="39"/>
        <v>0</v>
      </c>
      <c r="BL189" s="20" t="s">
        <v>154</v>
      </c>
      <c r="BM189" s="187" t="s">
        <v>2088</v>
      </c>
    </row>
    <row r="190" spans="1:65" s="2" customFormat="1" ht="49.15" customHeight="1">
      <c r="A190" s="37"/>
      <c r="B190" s="38"/>
      <c r="C190" s="176" t="s">
        <v>2089</v>
      </c>
      <c r="D190" s="176" t="s">
        <v>149</v>
      </c>
      <c r="E190" s="177" t="s">
        <v>2090</v>
      </c>
      <c r="F190" s="178" t="s">
        <v>2091</v>
      </c>
      <c r="G190" s="179" t="s">
        <v>1820</v>
      </c>
      <c r="H190" s="180">
        <v>4</v>
      </c>
      <c r="I190" s="181"/>
      <c r="J190" s="182">
        <f t="shared" si="30"/>
        <v>0</v>
      </c>
      <c r="K190" s="178" t="s">
        <v>19</v>
      </c>
      <c r="L190" s="42"/>
      <c r="M190" s="183" t="s">
        <v>19</v>
      </c>
      <c r="N190" s="184" t="s">
        <v>48</v>
      </c>
      <c r="O190" s="67"/>
      <c r="P190" s="185">
        <f t="shared" si="31"/>
        <v>0</v>
      </c>
      <c r="Q190" s="185">
        <v>0</v>
      </c>
      <c r="R190" s="185">
        <f t="shared" si="32"/>
        <v>0</v>
      </c>
      <c r="S190" s="185">
        <v>0</v>
      </c>
      <c r="T190" s="186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154</v>
      </c>
      <c r="AT190" s="187" t="s">
        <v>149</v>
      </c>
      <c r="AU190" s="187" t="s">
        <v>85</v>
      </c>
      <c r="AY190" s="20" t="s">
        <v>144</v>
      </c>
      <c r="BE190" s="188">
        <f t="shared" si="34"/>
        <v>0</v>
      </c>
      <c r="BF190" s="188">
        <f t="shared" si="35"/>
        <v>0</v>
      </c>
      <c r="BG190" s="188">
        <f t="shared" si="36"/>
        <v>0</v>
      </c>
      <c r="BH190" s="188">
        <f t="shared" si="37"/>
        <v>0</v>
      </c>
      <c r="BI190" s="188">
        <f t="shared" si="38"/>
        <v>0</v>
      </c>
      <c r="BJ190" s="20" t="s">
        <v>85</v>
      </c>
      <c r="BK190" s="188">
        <f t="shared" si="39"/>
        <v>0</v>
      </c>
      <c r="BL190" s="20" t="s">
        <v>154</v>
      </c>
      <c r="BM190" s="187" t="s">
        <v>2092</v>
      </c>
    </row>
    <row r="191" spans="1:65" s="2" customFormat="1" ht="49.15" customHeight="1">
      <c r="A191" s="37"/>
      <c r="B191" s="38"/>
      <c r="C191" s="176" t="s">
        <v>1928</v>
      </c>
      <c r="D191" s="176" t="s">
        <v>149</v>
      </c>
      <c r="E191" s="177" t="s">
        <v>2093</v>
      </c>
      <c r="F191" s="178" t="s">
        <v>2094</v>
      </c>
      <c r="G191" s="179" t="s">
        <v>1820</v>
      </c>
      <c r="H191" s="180">
        <v>4</v>
      </c>
      <c r="I191" s="181"/>
      <c r="J191" s="182">
        <f t="shared" si="30"/>
        <v>0</v>
      </c>
      <c r="K191" s="178" t="s">
        <v>19</v>
      </c>
      <c r="L191" s="42"/>
      <c r="M191" s="183" t="s">
        <v>19</v>
      </c>
      <c r="N191" s="184" t="s">
        <v>48</v>
      </c>
      <c r="O191" s="67"/>
      <c r="P191" s="185">
        <f t="shared" si="31"/>
        <v>0</v>
      </c>
      <c r="Q191" s="185">
        <v>0</v>
      </c>
      <c r="R191" s="185">
        <f t="shared" si="32"/>
        <v>0</v>
      </c>
      <c r="S191" s="185">
        <v>0</v>
      </c>
      <c r="T191" s="186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154</v>
      </c>
      <c r="AT191" s="187" t="s">
        <v>149</v>
      </c>
      <c r="AU191" s="187" t="s">
        <v>85</v>
      </c>
      <c r="AY191" s="20" t="s">
        <v>144</v>
      </c>
      <c r="BE191" s="188">
        <f t="shared" si="34"/>
        <v>0</v>
      </c>
      <c r="BF191" s="188">
        <f t="shared" si="35"/>
        <v>0</v>
      </c>
      <c r="BG191" s="188">
        <f t="shared" si="36"/>
        <v>0</v>
      </c>
      <c r="BH191" s="188">
        <f t="shared" si="37"/>
        <v>0</v>
      </c>
      <c r="BI191" s="188">
        <f t="shared" si="38"/>
        <v>0</v>
      </c>
      <c r="BJ191" s="20" t="s">
        <v>85</v>
      </c>
      <c r="BK191" s="188">
        <f t="shared" si="39"/>
        <v>0</v>
      </c>
      <c r="BL191" s="20" t="s">
        <v>154</v>
      </c>
      <c r="BM191" s="187" t="s">
        <v>2095</v>
      </c>
    </row>
    <row r="192" spans="1:65" s="2" customFormat="1" ht="49.15" customHeight="1">
      <c r="A192" s="37"/>
      <c r="B192" s="38"/>
      <c r="C192" s="176" t="s">
        <v>2096</v>
      </c>
      <c r="D192" s="176" t="s">
        <v>149</v>
      </c>
      <c r="E192" s="177" t="s">
        <v>2097</v>
      </c>
      <c r="F192" s="178" t="s">
        <v>2098</v>
      </c>
      <c r="G192" s="179" t="s">
        <v>1820</v>
      </c>
      <c r="H192" s="180">
        <v>2</v>
      </c>
      <c r="I192" s="181"/>
      <c r="J192" s="182">
        <f t="shared" si="30"/>
        <v>0</v>
      </c>
      <c r="K192" s="178" t="s">
        <v>19</v>
      </c>
      <c r="L192" s="42"/>
      <c r="M192" s="183" t="s">
        <v>19</v>
      </c>
      <c r="N192" s="184" t="s">
        <v>48</v>
      </c>
      <c r="O192" s="67"/>
      <c r="P192" s="185">
        <f t="shared" si="31"/>
        <v>0</v>
      </c>
      <c r="Q192" s="185">
        <v>0</v>
      </c>
      <c r="R192" s="185">
        <f t="shared" si="32"/>
        <v>0</v>
      </c>
      <c r="S192" s="185">
        <v>0</v>
      </c>
      <c r="T192" s="186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154</v>
      </c>
      <c r="AT192" s="187" t="s">
        <v>149</v>
      </c>
      <c r="AU192" s="187" t="s">
        <v>85</v>
      </c>
      <c r="AY192" s="20" t="s">
        <v>144</v>
      </c>
      <c r="BE192" s="188">
        <f t="shared" si="34"/>
        <v>0</v>
      </c>
      <c r="BF192" s="188">
        <f t="shared" si="35"/>
        <v>0</v>
      </c>
      <c r="BG192" s="188">
        <f t="shared" si="36"/>
        <v>0</v>
      </c>
      <c r="BH192" s="188">
        <f t="shared" si="37"/>
        <v>0</v>
      </c>
      <c r="BI192" s="188">
        <f t="shared" si="38"/>
        <v>0</v>
      </c>
      <c r="BJ192" s="20" t="s">
        <v>85</v>
      </c>
      <c r="BK192" s="188">
        <f t="shared" si="39"/>
        <v>0</v>
      </c>
      <c r="BL192" s="20" t="s">
        <v>154</v>
      </c>
      <c r="BM192" s="187" t="s">
        <v>2099</v>
      </c>
    </row>
    <row r="193" spans="1:65" s="2" customFormat="1" ht="49.15" customHeight="1">
      <c r="A193" s="37"/>
      <c r="B193" s="38"/>
      <c r="C193" s="176" t="s">
        <v>1931</v>
      </c>
      <c r="D193" s="176" t="s">
        <v>149</v>
      </c>
      <c r="E193" s="177" t="s">
        <v>2100</v>
      </c>
      <c r="F193" s="178" t="s">
        <v>2101</v>
      </c>
      <c r="G193" s="179" t="s">
        <v>1820</v>
      </c>
      <c r="H193" s="180">
        <v>8</v>
      </c>
      <c r="I193" s="181"/>
      <c r="J193" s="182">
        <f t="shared" si="30"/>
        <v>0</v>
      </c>
      <c r="K193" s="178" t="s">
        <v>19</v>
      </c>
      <c r="L193" s="42"/>
      <c r="M193" s="183" t="s">
        <v>19</v>
      </c>
      <c r="N193" s="184" t="s">
        <v>48</v>
      </c>
      <c r="O193" s="67"/>
      <c r="P193" s="185">
        <f t="shared" si="31"/>
        <v>0</v>
      </c>
      <c r="Q193" s="185">
        <v>0</v>
      </c>
      <c r="R193" s="185">
        <f t="shared" si="32"/>
        <v>0</v>
      </c>
      <c r="S193" s="185">
        <v>0</v>
      </c>
      <c r="T193" s="186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154</v>
      </c>
      <c r="AT193" s="187" t="s">
        <v>149</v>
      </c>
      <c r="AU193" s="187" t="s">
        <v>85</v>
      </c>
      <c r="AY193" s="20" t="s">
        <v>144</v>
      </c>
      <c r="BE193" s="188">
        <f t="shared" si="34"/>
        <v>0</v>
      </c>
      <c r="BF193" s="188">
        <f t="shared" si="35"/>
        <v>0</v>
      </c>
      <c r="BG193" s="188">
        <f t="shared" si="36"/>
        <v>0</v>
      </c>
      <c r="BH193" s="188">
        <f t="shared" si="37"/>
        <v>0</v>
      </c>
      <c r="BI193" s="188">
        <f t="shared" si="38"/>
        <v>0</v>
      </c>
      <c r="BJ193" s="20" t="s">
        <v>85</v>
      </c>
      <c r="BK193" s="188">
        <f t="shared" si="39"/>
        <v>0</v>
      </c>
      <c r="BL193" s="20" t="s">
        <v>154</v>
      </c>
      <c r="BM193" s="187" t="s">
        <v>2102</v>
      </c>
    </row>
    <row r="194" spans="1:65" s="2" customFormat="1" ht="49.15" customHeight="1">
      <c r="A194" s="37"/>
      <c r="B194" s="38"/>
      <c r="C194" s="176" t="s">
        <v>2103</v>
      </c>
      <c r="D194" s="176" t="s">
        <v>149</v>
      </c>
      <c r="E194" s="177" t="s">
        <v>2104</v>
      </c>
      <c r="F194" s="178" t="s">
        <v>2105</v>
      </c>
      <c r="G194" s="179" t="s">
        <v>1820</v>
      </c>
      <c r="H194" s="180">
        <v>4</v>
      </c>
      <c r="I194" s="181"/>
      <c r="J194" s="182">
        <f t="shared" si="30"/>
        <v>0</v>
      </c>
      <c r="K194" s="178" t="s">
        <v>19</v>
      </c>
      <c r="L194" s="42"/>
      <c r="M194" s="183" t="s">
        <v>19</v>
      </c>
      <c r="N194" s="184" t="s">
        <v>48</v>
      </c>
      <c r="O194" s="67"/>
      <c r="P194" s="185">
        <f t="shared" si="31"/>
        <v>0</v>
      </c>
      <c r="Q194" s="185">
        <v>0</v>
      </c>
      <c r="R194" s="185">
        <f t="shared" si="32"/>
        <v>0</v>
      </c>
      <c r="S194" s="185">
        <v>0</v>
      </c>
      <c r="T194" s="186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154</v>
      </c>
      <c r="AT194" s="187" t="s">
        <v>149</v>
      </c>
      <c r="AU194" s="187" t="s">
        <v>85</v>
      </c>
      <c r="AY194" s="20" t="s">
        <v>144</v>
      </c>
      <c r="BE194" s="188">
        <f t="shared" si="34"/>
        <v>0</v>
      </c>
      <c r="BF194" s="188">
        <f t="shared" si="35"/>
        <v>0</v>
      </c>
      <c r="BG194" s="188">
        <f t="shared" si="36"/>
        <v>0</v>
      </c>
      <c r="BH194" s="188">
        <f t="shared" si="37"/>
        <v>0</v>
      </c>
      <c r="BI194" s="188">
        <f t="shared" si="38"/>
        <v>0</v>
      </c>
      <c r="BJ194" s="20" t="s">
        <v>85</v>
      </c>
      <c r="BK194" s="188">
        <f t="shared" si="39"/>
        <v>0</v>
      </c>
      <c r="BL194" s="20" t="s">
        <v>154</v>
      </c>
      <c r="BM194" s="187" t="s">
        <v>2106</v>
      </c>
    </row>
    <row r="195" spans="1:65" s="2" customFormat="1" ht="62.65" customHeight="1">
      <c r="A195" s="37"/>
      <c r="B195" s="38"/>
      <c r="C195" s="176" t="s">
        <v>1934</v>
      </c>
      <c r="D195" s="176" t="s">
        <v>149</v>
      </c>
      <c r="E195" s="177" t="s">
        <v>2107</v>
      </c>
      <c r="F195" s="178" t="s">
        <v>2108</v>
      </c>
      <c r="G195" s="179" t="s">
        <v>1820</v>
      </c>
      <c r="H195" s="180">
        <v>2</v>
      </c>
      <c r="I195" s="181"/>
      <c r="J195" s="182">
        <f t="shared" si="30"/>
        <v>0</v>
      </c>
      <c r="K195" s="178" t="s">
        <v>19</v>
      </c>
      <c r="L195" s="42"/>
      <c r="M195" s="183" t="s">
        <v>19</v>
      </c>
      <c r="N195" s="184" t="s">
        <v>48</v>
      </c>
      <c r="O195" s="67"/>
      <c r="P195" s="185">
        <f t="shared" si="31"/>
        <v>0</v>
      </c>
      <c r="Q195" s="185">
        <v>0</v>
      </c>
      <c r="R195" s="185">
        <f t="shared" si="32"/>
        <v>0</v>
      </c>
      <c r="S195" s="185">
        <v>0</v>
      </c>
      <c r="T195" s="186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154</v>
      </c>
      <c r="AT195" s="187" t="s">
        <v>149</v>
      </c>
      <c r="AU195" s="187" t="s">
        <v>85</v>
      </c>
      <c r="AY195" s="20" t="s">
        <v>144</v>
      </c>
      <c r="BE195" s="188">
        <f t="shared" si="34"/>
        <v>0</v>
      </c>
      <c r="BF195" s="188">
        <f t="shared" si="35"/>
        <v>0</v>
      </c>
      <c r="BG195" s="188">
        <f t="shared" si="36"/>
        <v>0</v>
      </c>
      <c r="BH195" s="188">
        <f t="shared" si="37"/>
        <v>0</v>
      </c>
      <c r="BI195" s="188">
        <f t="shared" si="38"/>
        <v>0</v>
      </c>
      <c r="BJ195" s="20" t="s">
        <v>85</v>
      </c>
      <c r="BK195" s="188">
        <f t="shared" si="39"/>
        <v>0</v>
      </c>
      <c r="BL195" s="20" t="s">
        <v>154</v>
      </c>
      <c r="BM195" s="187" t="s">
        <v>2109</v>
      </c>
    </row>
    <row r="196" spans="1:65" s="2" customFormat="1" ht="62.65" customHeight="1">
      <c r="A196" s="37"/>
      <c r="B196" s="38"/>
      <c r="C196" s="176" t="s">
        <v>2110</v>
      </c>
      <c r="D196" s="176" t="s">
        <v>149</v>
      </c>
      <c r="E196" s="177" t="s">
        <v>2111</v>
      </c>
      <c r="F196" s="178" t="s">
        <v>2112</v>
      </c>
      <c r="G196" s="179" t="s">
        <v>1820</v>
      </c>
      <c r="H196" s="180">
        <v>101</v>
      </c>
      <c r="I196" s="181"/>
      <c r="J196" s="182">
        <f t="shared" si="30"/>
        <v>0</v>
      </c>
      <c r="K196" s="178" t="s">
        <v>19</v>
      </c>
      <c r="L196" s="42"/>
      <c r="M196" s="183" t="s">
        <v>19</v>
      </c>
      <c r="N196" s="184" t="s">
        <v>48</v>
      </c>
      <c r="O196" s="67"/>
      <c r="P196" s="185">
        <f t="shared" si="31"/>
        <v>0</v>
      </c>
      <c r="Q196" s="185">
        <v>0</v>
      </c>
      <c r="R196" s="185">
        <f t="shared" si="32"/>
        <v>0</v>
      </c>
      <c r="S196" s="185">
        <v>0</v>
      </c>
      <c r="T196" s="186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154</v>
      </c>
      <c r="AT196" s="187" t="s">
        <v>149</v>
      </c>
      <c r="AU196" s="187" t="s">
        <v>85</v>
      </c>
      <c r="AY196" s="20" t="s">
        <v>144</v>
      </c>
      <c r="BE196" s="188">
        <f t="shared" si="34"/>
        <v>0</v>
      </c>
      <c r="BF196" s="188">
        <f t="shared" si="35"/>
        <v>0</v>
      </c>
      <c r="BG196" s="188">
        <f t="shared" si="36"/>
        <v>0</v>
      </c>
      <c r="BH196" s="188">
        <f t="shared" si="37"/>
        <v>0</v>
      </c>
      <c r="BI196" s="188">
        <f t="shared" si="38"/>
        <v>0</v>
      </c>
      <c r="BJ196" s="20" t="s">
        <v>85</v>
      </c>
      <c r="BK196" s="188">
        <f t="shared" si="39"/>
        <v>0</v>
      </c>
      <c r="BL196" s="20" t="s">
        <v>154</v>
      </c>
      <c r="BM196" s="187" t="s">
        <v>2113</v>
      </c>
    </row>
    <row r="197" spans="1:65" s="2" customFormat="1" ht="168" customHeight="1">
      <c r="A197" s="37"/>
      <c r="B197" s="38"/>
      <c r="C197" s="176" t="s">
        <v>1937</v>
      </c>
      <c r="D197" s="176" t="s">
        <v>149</v>
      </c>
      <c r="E197" s="177" t="s">
        <v>2114</v>
      </c>
      <c r="F197" s="178" t="s">
        <v>2115</v>
      </c>
      <c r="G197" s="179" t="s">
        <v>1820</v>
      </c>
      <c r="H197" s="180">
        <v>2</v>
      </c>
      <c r="I197" s="181"/>
      <c r="J197" s="182">
        <f t="shared" si="30"/>
        <v>0</v>
      </c>
      <c r="K197" s="178" t="s">
        <v>19</v>
      </c>
      <c r="L197" s="42"/>
      <c r="M197" s="183" t="s">
        <v>19</v>
      </c>
      <c r="N197" s="184" t="s">
        <v>48</v>
      </c>
      <c r="O197" s="67"/>
      <c r="P197" s="185">
        <f t="shared" si="31"/>
        <v>0</v>
      </c>
      <c r="Q197" s="185">
        <v>0</v>
      </c>
      <c r="R197" s="185">
        <f t="shared" si="32"/>
        <v>0</v>
      </c>
      <c r="S197" s="185">
        <v>0</v>
      </c>
      <c r="T197" s="186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154</v>
      </c>
      <c r="AT197" s="187" t="s">
        <v>149</v>
      </c>
      <c r="AU197" s="187" t="s">
        <v>85</v>
      </c>
      <c r="AY197" s="20" t="s">
        <v>144</v>
      </c>
      <c r="BE197" s="188">
        <f t="shared" si="34"/>
        <v>0</v>
      </c>
      <c r="BF197" s="188">
        <f t="shared" si="35"/>
        <v>0</v>
      </c>
      <c r="BG197" s="188">
        <f t="shared" si="36"/>
        <v>0</v>
      </c>
      <c r="BH197" s="188">
        <f t="shared" si="37"/>
        <v>0</v>
      </c>
      <c r="BI197" s="188">
        <f t="shared" si="38"/>
        <v>0</v>
      </c>
      <c r="BJ197" s="20" t="s">
        <v>85</v>
      </c>
      <c r="BK197" s="188">
        <f t="shared" si="39"/>
        <v>0</v>
      </c>
      <c r="BL197" s="20" t="s">
        <v>154</v>
      </c>
      <c r="BM197" s="187" t="s">
        <v>2116</v>
      </c>
    </row>
    <row r="198" spans="1:65" s="2" customFormat="1" ht="194.45" customHeight="1">
      <c r="A198" s="37"/>
      <c r="B198" s="38"/>
      <c r="C198" s="176" t="s">
        <v>2117</v>
      </c>
      <c r="D198" s="176" t="s">
        <v>149</v>
      </c>
      <c r="E198" s="177" t="s">
        <v>2118</v>
      </c>
      <c r="F198" s="178" t="s">
        <v>2119</v>
      </c>
      <c r="G198" s="179" t="s">
        <v>1820</v>
      </c>
      <c r="H198" s="180">
        <v>4</v>
      </c>
      <c r="I198" s="181"/>
      <c r="J198" s="182">
        <f t="shared" si="30"/>
        <v>0</v>
      </c>
      <c r="K198" s="178" t="s">
        <v>19</v>
      </c>
      <c r="L198" s="42"/>
      <c r="M198" s="183" t="s">
        <v>19</v>
      </c>
      <c r="N198" s="184" t="s">
        <v>48</v>
      </c>
      <c r="O198" s="67"/>
      <c r="P198" s="185">
        <f t="shared" si="31"/>
        <v>0</v>
      </c>
      <c r="Q198" s="185">
        <v>0</v>
      </c>
      <c r="R198" s="185">
        <f t="shared" si="32"/>
        <v>0</v>
      </c>
      <c r="S198" s="185">
        <v>0</v>
      </c>
      <c r="T198" s="186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154</v>
      </c>
      <c r="AT198" s="187" t="s">
        <v>149</v>
      </c>
      <c r="AU198" s="187" t="s">
        <v>85</v>
      </c>
      <c r="AY198" s="20" t="s">
        <v>144</v>
      </c>
      <c r="BE198" s="188">
        <f t="shared" si="34"/>
        <v>0</v>
      </c>
      <c r="BF198" s="188">
        <f t="shared" si="35"/>
        <v>0</v>
      </c>
      <c r="BG198" s="188">
        <f t="shared" si="36"/>
        <v>0</v>
      </c>
      <c r="BH198" s="188">
        <f t="shared" si="37"/>
        <v>0</v>
      </c>
      <c r="BI198" s="188">
        <f t="shared" si="38"/>
        <v>0</v>
      </c>
      <c r="BJ198" s="20" t="s">
        <v>85</v>
      </c>
      <c r="BK198" s="188">
        <f t="shared" si="39"/>
        <v>0</v>
      </c>
      <c r="BL198" s="20" t="s">
        <v>154</v>
      </c>
      <c r="BM198" s="187" t="s">
        <v>2120</v>
      </c>
    </row>
    <row r="199" spans="1:65" s="2" customFormat="1" ht="16.5" customHeight="1">
      <c r="A199" s="37"/>
      <c r="B199" s="38"/>
      <c r="C199" s="176" t="s">
        <v>1940</v>
      </c>
      <c r="D199" s="176" t="s">
        <v>149</v>
      </c>
      <c r="E199" s="177" t="s">
        <v>2121</v>
      </c>
      <c r="F199" s="178" t="s">
        <v>2122</v>
      </c>
      <c r="G199" s="179" t="s">
        <v>1820</v>
      </c>
      <c r="H199" s="180">
        <v>6</v>
      </c>
      <c r="I199" s="181"/>
      <c r="J199" s="182">
        <f t="shared" si="30"/>
        <v>0</v>
      </c>
      <c r="K199" s="178" t="s">
        <v>19</v>
      </c>
      <c r="L199" s="42"/>
      <c r="M199" s="183" t="s">
        <v>19</v>
      </c>
      <c r="N199" s="184" t="s">
        <v>48</v>
      </c>
      <c r="O199" s="67"/>
      <c r="P199" s="185">
        <f t="shared" si="31"/>
        <v>0</v>
      </c>
      <c r="Q199" s="185">
        <v>0</v>
      </c>
      <c r="R199" s="185">
        <f t="shared" si="32"/>
        <v>0</v>
      </c>
      <c r="S199" s="185">
        <v>0</v>
      </c>
      <c r="T199" s="186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154</v>
      </c>
      <c r="AT199" s="187" t="s">
        <v>149</v>
      </c>
      <c r="AU199" s="187" t="s">
        <v>85</v>
      </c>
      <c r="AY199" s="20" t="s">
        <v>144</v>
      </c>
      <c r="BE199" s="188">
        <f t="shared" si="34"/>
        <v>0</v>
      </c>
      <c r="BF199" s="188">
        <f t="shared" si="35"/>
        <v>0</v>
      </c>
      <c r="BG199" s="188">
        <f t="shared" si="36"/>
        <v>0</v>
      </c>
      <c r="BH199" s="188">
        <f t="shared" si="37"/>
        <v>0</v>
      </c>
      <c r="BI199" s="188">
        <f t="shared" si="38"/>
        <v>0</v>
      </c>
      <c r="BJ199" s="20" t="s">
        <v>85</v>
      </c>
      <c r="BK199" s="188">
        <f t="shared" si="39"/>
        <v>0</v>
      </c>
      <c r="BL199" s="20" t="s">
        <v>154</v>
      </c>
      <c r="BM199" s="187" t="s">
        <v>2123</v>
      </c>
    </row>
    <row r="200" spans="1:65" s="2" customFormat="1" ht="24.2" customHeight="1">
      <c r="A200" s="37"/>
      <c r="B200" s="38"/>
      <c r="C200" s="176" t="s">
        <v>2124</v>
      </c>
      <c r="D200" s="176" t="s">
        <v>149</v>
      </c>
      <c r="E200" s="177" t="s">
        <v>2125</v>
      </c>
      <c r="F200" s="178" t="s">
        <v>2126</v>
      </c>
      <c r="G200" s="179" t="s">
        <v>1820</v>
      </c>
      <c r="H200" s="180">
        <v>6</v>
      </c>
      <c r="I200" s="181"/>
      <c r="J200" s="182">
        <f t="shared" si="30"/>
        <v>0</v>
      </c>
      <c r="K200" s="178" t="s">
        <v>19</v>
      </c>
      <c r="L200" s="42"/>
      <c r="M200" s="183" t="s">
        <v>19</v>
      </c>
      <c r="N200" s="184" t="s">
        <v>48</v>
      </c>
      <c r="O200" s="67"/>
      <c r="P200" s="185">
        <f t="shared" si="31"/>
        <v>0</v>
      </c>
      <c r="Q200" s="185">
        <v>0</v>
      </c>
      <c r="R200" s="185">
        <f t="shared" si="32"/>
        <v>0</v>
      </c>
      <c r="S200" s="185">
        <v>0</v>
      </c>
      <c r="T200" s="186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154</v>
      </c>
      <c r="AT200" s="187" t="s">
        <v>149</v>
      </c>
      <c r="AU200" s="187" t="s">
        <v>85</v>
      </c>
      <c r="AY200" s="20" t="s">
        <v>144</v>
      </c>
      <c r="BE200" s="188">
        <f t="shared" si="34"/>
        <v>0</v>
      </c>
      <c r="BF200" s="188">
        <f t="shared" si="35"/>
        <v>0</v>
      </c>
      <c r="BG200" s="188">
        <f t="shared" si="36"/>
        <v>0</v>
      </c>
      <c r="BH200" s="188">
        <f t="shared" si="37"/>
        <v>0</v>
      </c>
      <c r="BI200" s="188">
        <f t="shared" si="38"/>
        <v>0</v>
      </c>
      <c r="BJ200" s="20" t="s">
        <v>85</v>
      </c>
      <c r="BK200" s="188">
        <f t="shared" si="39"/>
        <v>0</v>
      </c>
      <c r="BL200" s="20" t="s">
        <v>154</v>
      </c>
      <c r="BM200" s="187" t="s">
        <v>2127</v>
      </c>
    </row>
    <row r="201" spans="1:65" s="2" customFormat="1" ht="16.5" customHeight="1">
      <c r="A201" s="37"/>
      <c r="B201" s="38"/>
      <c r="C201" s="176" t="s">
        <v>1943</v>
      </c>
      <c r="D201" s="176" t="s">
        <v>149</v>
      </c>
      <c r="E201" s="177" t="s">
        <v>2128</v>
      </c>
      <c r="F201" s="178" t="s">
        <v>2129</v>
      </c>
      <c r="G201" s="179" t="s">
        <v>1820</v>
      </c>
      <c r="H201" s="180">
        <v>6</v>
      </c>
      <c r="I201" s="181"/>
      <c r="J201" s="182">
        <f t="shared" si="30"/>
        <v>0</v>
      </c>
      <c r="K201" s="178" t="s">
        <v>19</v>
      </c>
      <c r="L201" s="42"/>
      <c r="M201" s="183" t="s">
        <v>19</v>
      </c>
      <c r="N201" s="184" t="s">
        <v>48</v>
      </c>
      <c r="O201" s="67"/>
      <c r="P201" s="185">
        <f t="shared" si="31"/>
        <v>0</v>
      </c>
      <c r="Q201" s="185">
        <v>0</v>
      </c>
      <c r="R201" s="185">
        <f t="shared" si="32"/>
        <v>0</v>
      </c>
      <c r="S201" s="185">
        <v>0</v>
      </c>
      <c r="T201" s="186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154</v>
      </c>
      <c r="AT201" s="187" t="s">
        <v>149</v>
      </c>
      <c r="AU201" s="187" t="s">
        <v>85</v>
      </c>
      <c r="AY201" s="20" t="s">
        <v>144</v>
      </c>
      <c r="BE201" s="188">
        <f t="shared" si="34"/>
        <v>0</v>
      </c>
      <c r="BF201" s="188">
        <f t="shared" si="35"/>
        <v>0</v>
      </c>
      <c r="BG201" s="188">
        <f t="shared" si="36"/>
        <v>0</v>
      </c>
      <c r="BH201" s="188">
        <f t="shared" si="37"/>
        <v>0</v>
      </c>
      <c r="BI201" s="188">
        <f t="shared" si="38"/>
        <v>0</v>
      </c>
      <c r="BJ201" s="20" t="s">
        <v>85</v>
      </c>
      <c r="BK201" s="188">
        <f t="shared" si="39"/>
        <v>0</v>
      </c>
      <c r="BL201" s="20" t="s">
        <v>154</v>
      </c>
      <c r="BM201" s="187" t="s">
        <v>2130</v>
      </c>
    </row>
    <row r="202" spans="1:65" s="2" customFormat="1" ht="16.5" customHeight="1">
      <c r="A202" s="37"/>
      <c r="B202" s="38"/>
      <c r="C202" s="176" t="s">
        <v>2131</v>
      </c>
      <c r="D202" s="176" t="s">
        <v>149</v>
      </c>
      <c r="E202" s="177" t="s">
        <v>2132</v>
      </c>
      <c r="F202" s="178" t="s">
        <v>2133</v>
      </c>
      <c r="G202" s="179" t="s">
        <v>1820</v>
      </c>
      <c r="H202" s="180">
        <v>6</v>
      </c>
      <c r="I202" s="181"/>
      <c r="J202" s="182">
        <f t="shared" si="30"/>
        <v>0</v>
      </c>
      <c r="K202" s="178" t="s">
        <v>19</v>
      </c>
      <c r="L202" s="42"/>
      <c r="M202" s="183" t="s">
        <v>19</v>
      </c>
      <c r="N202" s="184" t="s">
        <v>48</v>
      </c>
      <c r="O202" s="67"/>
      <c r="P202" s="185">
        <f t="shared" si="31"/>
        <v>0</v>
      </c>
      <c r="Q202" s="185">
        <v>0</v>
      </c>
      <c r="R202" s="185">
        <f t="shared" si="32"/>
        <v>0</v>
      </c>
      <c r="S202" s="185">
        <v>0</v>
      </c>
      <c r="T202" s="186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154</v>
      </c>
      <c r="AT202" s="187" t="s">
        <v>149</v>
      </c>
      <c r="AU202" s="187" t="s">
        <v>85</v>
      </c>
      <c r="AY202" s="20" t="s">
        <v>144</v>
      </c>
      <c r="BE202" s="188">
        <f t="shared" si="34"/>
        <v>0</v>
      </c>
      <c r="BF202" s="188">
        <f t="shared" si="35"/>
        <v>0</v>
      </c>
      <c r="BG202" s="188">
        <f t="shared" si="36"/>
        <v>0</v>
      </c>
      <c r="BH202" s="188">
        <f t="shared" si="37"/>
        <v>0</v>
      </c>
      <c r="BI202" s="188">
        <f t="shared" si="38"/>
        <v>0</v>
      </c>
      <c r="BJ202" s="20" t="s">
        <v>85</v>
      </c>
      <c r="BK202" s="188">
        <f t="shared" si="39"/>
        <v>0</v>
      </c>
      <c r="BL202" s="20" t="s">
        <v>154</v>
      </c>
      <c r="BM202" s="187" t="s">
        <v>2134</v>
      </c>
    </row>
    <row r="203" spans="1:65" s="2" customFormat="1" ht="66.75" customHeight="1">
      <c r="A203" s="37"/>
      <c r="B203" s="38"/>
      <c r="C203" s="176" t="s">
        <v>1946</v>
      </c>
      <c r="D203" s="176" t="s">
        <v>149</v>
      </c>
      <c r="E203" s="177" t="s">
        <v>2135</v>
      </c>
      <c r="F203" s="178" t="s">
        <v>2136</v>
      </c>
      <c r="G203" s="179" t="s">
        <v>1820</v>
      </c>
      <c r="H203" s="180">
        <v>2</v>
      </c>
      <c r="I203" s="181"/>
      <c r="J203" s="182">
        <f t="shared" si="30"/>
        <v>0</v>
      </c>
      <c r="K203" s="178" t="s">
        <v>19</v>
      </c>
      <c r="L203" s="42"/>
      <c r="M203" s="183" t="s">
        <v>19</v>
      </c>
      <c r="N203" s="184" t="s">
        <v>48</v>
      </c>
      <c r="O203" s="67"/>
      <c r="P203" s="185">
        <f t="shared" si="31"/>
        <v>0</v>
      </c>
      <c r="Q203" s="185">
        <v>0</v>
      </c>
      <c r="R203" s="185">
        <f t="shared" si="32"/>
        <v>0</v>
      </c>
      <c r="S203" s="185">
        <v>0</v>
      </c>
      <c r="T203" s="186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154</v>
      </c>
      <c r="AT203" s="187" t="s">
        <v>149</v>
      </c>
      <c r="AU203" s="187" t="s">
        <v>85</v>
      </c>
      <c r="AY203" s="20" t="s">
        <v>144</v>
      </c>
      <c r="BE203" s="188">
        <f t="shared" si="34"/>
        <v>0</v>
      </c>
      <c r="BF203" s="188">
        <f t="shared" si="35"/>
        <v>0</v>
      </c>
      <c r="BG203" s="188">
        <f t="shared" si="36"/>
        <v>0</v>
      </c>
      <c r="BH203" s="188">
        <f t="shared" si="37"/>
        <v>0</v>
      </c>
      <c r="BI203" s="188">
        <f t="shared" si="38"/>
        <v>0</v>
      </c>
      <c r="BJ203" s="20" t="s">
        <v>85</v>
      </c>
      <c r="BK203" s="188">
        <f t="shared" si="39"/>
        <v>0</v>
      </c>
      <c r="BL203" s="20" t="s">
        <v>154</v>
      </c>
      <c r="BM203" s="187" t="s">
        <v>2137</v>
      </c>
    </row>
    <row r="204" spans="1:65" s="2" customFormat="1" ht="66.75" customHeight="1">
      <c r="A204" s="37"/>
      <c r="B204" s="38"/>
      <c r="C204" s="176" t="s">
        <v>2138</v>
      </c>
      <c r="D204" s="176" t="s">
        <v>149</v>
      </c>
      <c r="E204" s="177" t="s">
        <v>2139</v>
      </c>
      <c r="F204" s="178" t="s">
        <v>2140</v>
      </c>
      <c r="G204" s="179" t="s">
        <v>1820</v>
      </c>
      <c r="H204" s="180">
        <v>4</v>
      </c>
      <c r="I204" s="181"/>
      <c r="J204" s="182">
        <f t="shared" si="30"/>
        <v>0</v>
      </c>
      <c r="K204" s="178" t="s">
        <v>19</v>
      </c>
      <c r="L204" s="42"/>
      <c r="M204" s="183" t="s">
        <v>19</v>
      </c>
      <c r="N204" s="184" t="s">
        <v>48</v>
      </c>
      <c r="O204" s="67"/>
      <c r="P204" s="185">
        <f t="shared" si="31"/>
        <v>0</v>
      </c>
      <c r="Q204" s="185">
        <v>0</v>
      </c>
      <c r="R204" s="185">
        <f t="shared" si="32"/>
        <v>0</v>
      </c>
      <c r="S204" s="185">
        <v>0</v>
      </c>
      <c r="T204" s="186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154</v>
      </c>
      <c r="AT204" s="187" t="s">
        <v>149</v>
      </c>
      <c r="AU204" s="187" t="s">
        <v>85</v>
      </c>
      <c r="AY204" s="20" t="s">
        <v>144</v>
      </c>
      <c r="BE204" s="188">
        <f t="shared" si="34"/>
        <v>0</v>
      </c>
      <c r="BF204" s="188">
        <f t="shared" si="35"/>
        <v>0</v>
      </c>
      <c r="BG204" s="188">
        <f t="shared" si="36"/>
        <v>0</v>
      </c>
      <c r="BH204" s="188">
        <f t="shared" si="37"/>
        <v>0</v>
      </c>
      <c r="BI204" s="188">
        <f t="shared" si="38"/>
        <v>0</v>
      </c>
      <c r="BJ204" s="20" t="s">
        <v>85</v>
      </c>
      <c r="BK204" s="188">
        <f t="shared" si="39"/>
        <v>0</v>
      </c>
      <c r="BL204" s="20" t="s">
        <v>154</v>
      </c>
      <c r="BM204" s="187" t="s">
        <v>2141</v>
      </c>
    </row>
    <row r="205" spans="1:65" s="2" customFormat="1" ht="90" customHeight="1">
      <c r="A205" s="37"/>
      <c r="B205" s="38"/>
      <c r="C205" s="176" t="s">
        <v>1949</v>
      </c>
      <c r="D205" s="176" t="s">
        <v>149</v>
      </c>
      <c r="E205" s="177" t="s">
        <v>2142</v>
      </c>
      <c r="F205" s="178" t="s">
        <v>2143</v>
      </c>
      <c r="G205" s="179" t="s">
        <v>1820</v>
      </c>
      <c r="H205" s="180">
        <v>2</v>
      </c>
      <c r="I205" s="181"/>
      <c r="J205" s="182">
        <f t="shared" si="30"/>
        <v>0</v>
      </c>
      <c r="K205" s="178" t="s">
        <v>19</v>
      </c>
      <c r="L205" s="42"/>
      <c r="M205" s="183" t="s">
        <v>19</v>
      </c>
      <c r="N205" s="184" t="s">
        <v>48</v>
      </c>
      <c r="O205" s="67"/>
      <c r="P205" s="185">
        <f t="shared" si="31"/>
        <v>0</v>
      </c>
      <c r="Q205" s="185">
        <v>0</v>
      </c>
      <c r="R205" s="185">
        <f t="shared" si="32"/>
        <v>0</v>
      </c>
      <c r="S205" s="185">
        <v>0</v>
      </c>
      <c r="T205" s="186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154</v>
      </c>
      <c r="AT205" s="187" t="s">
        <v>149</v>
      </c>
      <c r="AU205" s="187" t="s">
        <v>85</v>
      </c>
      <c r="AY205" s="20" t="s">
        <v>144</v>
      </c>
      <c r="BE205" s="188">
        <f t="shared" si="34"/>
        <v>0</v>
      </c>
      <c r="BF205" s="188">
        <f t="shared" si="35"/>
        <v>0</v>
      </c>
      <c r="BG205" s="188">
        <f t="shared" si="36"/>
        <v>0</v>
      </c>
      <c r="BH205" s="188">
        <f t="shared" si="37"/>
        <v>0</v>
      </c>
      <c r="BI205" s="188">
        <f t="shared" si="38"/>
        <v>0</v>
      </c>
      <c r="BJ205" s="20" t="s">
        <v>85</v>
      </c>
      <c r="BK205" s="188">
        <f t="shared" si="39"/>
        <v>0</v>
      </c>
      <c r="BL205" s="20" t="s">
        <v>154</v>
      </c>
      <c r="BM205" s="187" t="s">
        <v>2144</v>
      </c>
    </row>
    <row r="206" spans="1:65" s="2" customFormat="1" ht="90" customHeight="1">
      <c r="A206" s="37"/>
      <c r="B206" s="38"/>
      <c r="C206" s="176" t="s">
        <v>2145</v>
      </c>
      <c r="D206" s="176" t="s">
        <v>149</v>
      </c>
      <c r="E206" s="177" t="s">
        <v>2146</v>
      </c>
      <c r="F206" s="178" t="s">
        <v>2147</v>
      </c>
      <c r="G206" s="179" t="s">
        <v>1820</v>
      </c>
      <c r="H206" s="180">
        <v>4</v>
      </c>
      <c r="I206" s="181"/>
      <c r="J206" s="182">
        <f t="shared" si="30"/>
        <v>0</v>
      </c>
      <c r="K206" s="178" t="s">
        <v>19</v>
      </c>
      <c r="L206" s="42"/>
      <c r="M206" s="183" t="s">
        <v>19</v>
      </c>
      <c r="N206" s="184" t="s">
        <v>48</v>
      </c>
      <c r="O206" s="67"/>
      <c r="P206" s="185">
        <f t="shared" si="31"/>
        <v>0</v>
      </c>
      <c r="Q206" s="185">
        <v>0</v>
      </c>
      <c r="R206" s="185">
        <f t="shared" si="32"/>
        <v>0</v>
      </c>
      <c r="S206" s="185">
        <v>0</v>
      </c>
      <c r="T206" s="186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154</v>
      </c>
      <c r="AT206" s="187" t="s">
        <v>149</v>
      </c>
      <c r="AU206" s="187" t="s">
        <v>85</v>
      </c>
      <c r="AY206" s="20" t="s">
        <v>144</v>
      </c>
      <c r="BE206" s="188">
        <f t="shared" si="34"/>
        <v>0</v>
      </c>
      <c r="BF206" s="188">
        <f t="shared" si="35"/>
        <v>0</v>
      </c>
      <c r="BG206" s="188">
        <f t="shared" si="36"/>
        <v>0</v>
      </c>
      <c r="BH206" s="188">
        <f t="shared" si="37"/>
        <v>0</v>
      </c>
      <c r="BI206" s="188">
        <f t="shared" si="38"/>
        <v>0</v>
      </c>
      <c r="BJ206" s="20" t="s">
        <v>85</v>
      </c>
      <c r="BK206" s="188">
        <f t="shared" si="39"/>
        <v>0</v>
      </c>
      <c r="BL206" s="20" t="s">
        <v>154</v>
      </c>
      <c r="BM206" s="187" t="s">
        <v>2148</v>
      </c>
    </row>
    <row r="207" spans="1:65" s="2" customFormat="1" ht="16.5" customHeight="1">
      <c r="A207" s="37"/>
      <c r="B207" s="38"/>
      <c r="C207" s="176" t="s">
        <v>1952</v>
      </c>
      <c r="D207" s="176" t="s">
        <v>149</v>
      </c>
      <c r="E207" s="177" t="s">
        <v>2149</v>
      </c>
      <c r="F207" s="178" t="s">
        <v>2150</v>
      </c>
      <c r="G207" s="179" t="s">
        <v>152</v>
      </c>
      <c r="H207" s="180">
        <v>15</v>
      </c>
      <c r="I207" s="181"/>
      <c r="J207" s="182">
        <f t="shared" si="30"/>
        <v>0</v>
      </c>
      <c r="K207" s="178" t="s">
        <v>19</v>
      </c>
      <c r="L207" s="42"/>
      <c r="M207" s="183" t="s">
        <v>19</v>
      </c>
      <c r="N207" s="184" t="s">
        <v>48</v>
      </c>
      <c r="O207" s="67"/>
      <c r="P207" s="185">
        <f t="shared" si="31"/>
        <v>0</v>
      </c>
      <c r="Q207" s="185">
        <v>0</v>
      </c>
      <c r="R207" s="185">
        <f t="shared" si="32"/>
        <v>0</v>
      </c>
      <c r="S207" s="185">
        <v>0</v>
      </c>
      <c r="T207" s="186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154</v>
      </c>
      <c r="AT207" s="187" t="s">
        <v>149</v>
      </c>
      <c r="AU207" s="187" t="s">
        <v>85</v>
      </c>
      <c r="AY207" s="20" t="s">
        <v>144</v>
      </c>
      <c r="BE207" s="188">
        <f t="shared" si="34"/>
        <v>0</v>
      </c>
      <c r="BF207" s="188">
        <f t="shared" si="35"/>
        <v>0</v>
      </c>
      <c r="BG207" s="188">
        <f t="shared" si="36"/>
        <v>0</v>
      </c>
      <c r="BH207" s="188">
        <f t="shared" si="37"/>
        <v>0</v>
      </c>
      <c r="BI207" s="188">
        <f t="shared" si="38"/>
        <v>0</v>
      </c>
      <c r="BJ207" s="20" t="s">
        <v>85</v>
      </c>
      <c r="BK207" s="188">
        <f t="shared" si="39"/>
        <v>0</v>
      </c>
      <c r="BL207" s="20" t="s">
        <v>154</v>
      </c>
      <c r="BM207" s="187" t="s">
        <v>2151</v>
      </c>
    </row>
    <row r="208" spans="1:65" s="2" customFormat="1" ht="16.5" customHeight="1">
      <c r="A208" s="37"/>
      <c r="B208" s="38"/>
      <c r="C208" s="176" t="s">
        <v>2152</v>
      </c>
      <c r="D208" s="176" t="s">
        <v>149</v>
      </c>
      <c r="E208" s="177" t="s">
        <v>2153</v>
      </c>
      <c r="F208" s="178" t="s">
        <v>2154</v>
      </c>
      <c r="G208" s="179" t="s">
        <v>2155</v>
      </c>
      <c r="H208" s="180">
        <v>12</v>
      </c>
      <c r="I208" s="181"/>
      <c r="J208" s="182">
        <f t="shared" si="30"/>
        <v>0</v>
      </c>
      <c r="K208" s="178" t="s">
        <v>19</v>
      </c>
      <c r="L208" s="42"/>
      <c r="M208" s="183" t="s">
        <v>19</v>
      </c>
      <c r="N208" s="184" t="s">
        <v>48</v>
      </c>
      <c r="O208" s="67"/>
      <c r="P208" s="185">
        <f t="shared" si="31"/>
        <v>0</v>
      </c>
      <c r="Q208" s="185">
        <v>0</v>
      </c>
      <c r="R208" s="185">
        <f t="shared" si="32"/>
        <v>0</v>
      </c>
      <c r="S208" s="185">
        <v>0</v>
      </c>
      <c r="T208" s="186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154</v>
      </c>
      <c r="AT208" s="187" t="s">
        <v>149</v>
      </c>
      <c r="AU208" s="187" t="s">
        <v>85</v>
      </c>
      <c r="AY208" s="20" t="s">
        <v>144</v>
      </c>
      <c r="BE208" s="188">
        <f t="shared" si="34"/>
        <v>0</v>
      </c>
      <c r="BF208" s="188">
        <f t="shared" si="35"/>
        <v>0</v>
      </c>
      <c r="BG208" s="188">
        <f t="shared" si="36"/>
        <v>0</v>
      </c>
      <c r="BH208" s="188">
        <f t="shared" si="37"/>
        <v>0</v>
      </c>
      <c r="BI208" s="188">
        <f t="shared" si="38"/>
        <v>0</v>
      </c>
      <c r="BJ208" s="20" t="s">
        <v>85</v>
      </c>
      <c r="BK208" s="188">
        <f t="shared" si="39"/>
        <v>0</v>
      </c>
      <c r="BL208" s="20" t="s">
        <v>154</v>
      </c>
      <c r="BM208" s="187" t="s">
        <v>2156</v>
      </c>
    </row>
    <row r="209" spans="1:65" s="2" customFormat="1" ht="66.75" customHeight="1">
      <c r="A209" s="37"/>
      <c r="B209" s="38"/>
      <c r="C209" s="176" t="s">
        <v>1955</v>
      </c>
      <c r="D209" s="176" t="s">
        <v>149</v>
      </c>
      <c r="E209" s="177" t="s">
        <v>2157</v>
      </c>
      <c r="F209" s="178" t="s">
        <v>2158</v>
      </c>
      <c r="G209" s="179" t="s">
        <v>1820</v>
      </c>
      <c r="H209" s="180">
        <v>26</v>
      </c>
      <c r="I209" s="181"/>
      <c r="J209" s="182">
        <f t="shared" si="30"/>
        <v>0</v>
      </c>
      <c r="K209" s="178" t="s">
        <v>19</v>
      </c>
      <c r="L209" s="42"/>
      <c r="M209" s="183" t="s">
        <v>19</v>
      </c>
      <c r="N209" s="184" t="s">
        <v>48</v>
      </c>
      <c r="O209" s="67"/>
      <c r="P209" s="185">
        <f t="shared" si="31"/>
        <v>0</v>
      </c>
      <c r="Q209" s="185">
        <v>0</v>
      </c>
      <c r="R209" s="185">
        <f t="shared" si="32"/>
        <v>0</v>
      </c>
      <c r="S209" s="185">
        <v>0</v>
      </c>
      <c r="T209" s="186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154</v>
      </c>
      <c r="AT209" s="187" t="s">
        <v>149</v>
      </c>
      <c r="AU209" s="187" t="s">
        <v>85</v>
      </c>
      <c r="AY209" s="20" t="s">
        <v>144</v>
      </c>
      <c r="BE209" s="188">
        <f t="shared" si="34"/>
        <v>0</v>
      </c>
      <c r="BF209" s="188">
        <f t="shared" si="35"/>
        <v>0</v>
      </c>
      <c r="BG209" s="188">
        <f t="shared" si="36"/>
        <v>0</v>
      </c>
      <c r="BH209" s="188">
        <f t="shared" si="37"/>
        <v>0</v>
      </c>
      <c r="BI209" s="188">
        <f t="shared" si="38"/>
        <v>0</v>
      </c>
      <c r="BJ209" s="20" t="s">
        <v>85</v>
      </c>
      <c r="BK209" s="188">
        <f t="shared" si="39"/>
        <v>0</v>
      </c>
      <c r="BL209" s="20" t="s">
        <v>154</v>
      </c>
      <c r="BM209" s="187" t="s">
        <v>2159</v>
      </c>
    </row>
    <row r="210" spans="1:65" s="2" customFormat="1" ht="76.349999999999994" customHeight="1">
      <c r="A210" s="37"/>
      <c r="B210" s="38"/>
      <c r="C210" s="176" t="s">
        <v>2160</v>
      </c>
      <c r="D210" s="176" t="s">
        <v>149</v>
      </c>
      <c r="E210" s="177" t="s">
        <v>2161</v>
      </c>
      <c r="F210" s="178" t="s">
        <v>2162</v>
      </c>
      <c r="G210" s="179" t="s">
        <v>1820</v>
      </c>
      <c r="H210" s="180">
        <v>8</v>
      </c>
      <c r="I210" s="181"/>
      <c r="J210" s="182">
        <f t="shared" si="30"/>
        <v>0</v>
      </c>
      <c r="K210" s="178" t="s">
        <v>19</v>
      </c>
      <c r="L210" s="42"/>
      <c r="M210" s="183" t="s">
        <v>19</v>
      </c>
      <c r="N210" s="184" t="s">
        <v>48</v>
      </c>
      <c r="O210" s="67"/>
      <c r="P210" s="185">
        <f t="shared" si="31"/>
        <v>0</v>
      </c>
      <c r="Q210" s="185">
        <v>0</v>
      </c>
      <c r="R210" s="185">
        <f t="shared" si="32"/>
        <v>0</v>
      </c>
      <c r="S210" s="185">
        <v>0</v>
      </c>
      <c r="T210" s="186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154</v>
      </c>
      <c r="AT210" s="187" t="s">
        <v>149</v>
      </c>
      <c r="AU210" s="187" t="s">
        <v>85</v>
      </c>
      <c r="AY210" s="20" t="s">
        <v>144</v>
      </c>
      <c r="BE210" s="188">
        <f t="shared" si="34"/>
        <v>0</v>
      </c>
      <c r="BF210" s="188">
        <f t="shared" si="35"/>
        <v>0</v>
      </c>
      <c r="BG210" s="188">
        <f t="shared" si="36"/>
        <v>0</v>
      </c>
      <c r="BH210" s="188">
        <f t="shared" si="37"/>
        <v>0</v>
      </c>
      <c r="BI210" s="188">
        <f t="shared" si="38"/>
        <v>0</v>
      </c>
      <c r="BJ210" s="20" t="s">
        <v>85</v>
      </c>
      <c r="BK210" s="188">
        <f t="shared" si="39"/>
        <v>0</v>
      </c>
      <c r="BL210" s="20" t="s">
        <v>154</v>
      </c>
      <c r="BM210" s="187" t="s">
        <v>2163</v>
      </c>
    </row>
    <row r="211" spans="1:65" s="2" customFormat="1" ht="33" customHeight="1">
      <c r="A211" s="37"/>
      <c r="B211" s="38"/>
      <c r="C211" s="176" t="s">
        <v>1958</v>
      </c>
      <c r="D211" s="176" t="s">
        <v>149</v>
      </c>
      <c r="E211" s="177" t="s">
        <v>2164</v>
      </c>
      <c r="F211" s="178" t="s">
        <v>2165</v>
      </c>
      <c r="G211" s="179" t="s">
        <v>1820</v>
      </c>
      <c r="H211" s="180">
        <v>108</v>
      </c>
      <c r="I211" s="181"/>
      <c r="J211" s="182">
        <f t="shared" si="30"/>
        <v>0</v>
      </c>
      <c r="K211" s="178" t="s">
        <v>19</v>
      </c>
      <c r="L211" s="42"/>
      <c r="M211" s="183" t="s">
        <v>19</v>
      </c>
      <c r="N211" s="184" t="s">
        <v>48</v>
      </c>
      <c r="O211" s="67"/>
      <c r="P211" s="185">
        <f t="shared" si="31"/>
        <v>0</v>
      </c>
      <c r="Q211" s="185">
        <v>0</v>
      </c>
      <c r="R211" s="185">
        <f t="shared" si="32"/>
        <v>0</v>
      </c>
      <c r="S211" s="185">
        <v>0</v>
      </c>
      <c r="T211" s="186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154</v>
      </c>
      <c r="AT211" s="187" t="s">
        <v>149</v>
      </c>
      <c r="AU211" s="187" t="s">
        <v>85</v>
      </c>
      <c r="AY211" s="20" t="s">
        <v>144</v>
      </c>
      <c r="BE211" s="188">
        <f t="shared" si="34"/>
        <v>0</v>
      </c>
      <c r="BF211" s="188">
        <f t="shared" si="35"/>
        <v>0</v>
      </c>
      <c r="BG211" s="188">
        <f t="shared" si="36"/>
        <v>0</v>
      </c>
      <c r="BH211" s="188">
        <f t="shared" si="37"/>
        <v>0</v>
      </c>
      <c r="BI211" s="188">
        <f t="shared" si="38"/>
        <v>0</v>
      </c>
      <c r="BJ211" s="20" t="s">
        <v>85</v>
      </c>
      <c r="BK211" s="188">
        <f t="shared" si="39"/>
        <v>0</v>
      </c>
      <c r="BL211" s="20" t="s">
        <v>154</v>
      </c>
      <c r="BM211" s="187" t="s">
        <v>2166</v>
      </c>
    </row>
    <row r="212" spans="1:65" s="2" customFormat="1" ht="16.5" customHeight="1">
      <c r="A212" s="37"/>
      <c r="B212" s="38"/>
      <c r="C212" s="176" t="s">
        <v>2167</v>
      </c>
      <c r="D212" s="176" t="s">
        <v>149</v>
      </c>
      <c r="E212" s="177" t="s">
        <v>2168</v>
      </c>
      <c r="F212" s="178" t="s">
        <v>2169</v>
      </c>
      <c r="G212" s="179" t="s">
        <v>1820</v>
      </c>
      <c r="H212" s="180">
        <v>47</v>
      </c>
      <c r="I212" s="181"/>
      <c r="J212" s="182">
        <f t="shared" si="30"/>
        <v>0</v>
      </c>
      <c r="K212" s="178" t="s">
        <v>19</v>
      </c>
      <c r="L212" s="42"/>
      <c r="M212" s="183" t="s">
        <v>19</v>
      </c>
      <c r="N212" s="184" t="s">
        <v>48</v>
      </c>
      <c r="O212" s="67"/>
      <c r="P212" s="185">
        <f t="shared" si="31"/>
        <v>0</v>
      </c>
      <c r="Q212" s="185">
        <v>0</v>
      </c>
      <c r="R212" s="185">
        <f t="shared" si="32"/>
        <v>0</v>
      </c>
      <c r="S212" s="185">
        <v>0</v>
      </c>
      <c r="T212" s="186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154</v>
      </c>
      <c r="AT212" s="187" t="s">
        <v>149</v>
      </c>
      <c r="AU212" s="187" t="s">
        <v>85</v>
      </c>
      <c r="AY212" s="20" t="s">
        <v>144</v>
      </c>
      <c r="BE212" s="188">
        <f t="shared" si="34"/>
        <v>0</v>
      </c>
      <c r="BF212" s="188">
        <f t="shared" si="35"/>
        <v>0</v>
      </c>
      <c r="BG212" s="188">
        <f t="shared" si="36"/>
        <v>0</v>
      </c>
      <c r="BH212" s="188">
        <f t="shared" si="37"/>
        <v>0</v>
      </c>
      <c r="BI212" s="188">
        <f t="shared" si="38"/>
        <v>0</v>
      </c>
      <c r="BJ212" s="20" t="s">
        <v>85</v>
      </c>
      <c r="BK212" s="188">
        <f t="shared" si="39"/>
        <v>0</v>
      </c>
      <c r="BL212" s="20" t="s">
        <v>154</v>
      </c>
      <c r="BM212" s="187" t="s">
        <v>2170</v>
      </c>
    </row>
    <row r="213" spans="1:65" s="2" customFormat="1" ht="21.75" customHeight="1">
      <c r="A213" s="37"/>
      <c r="B213" s="38"/>
      <c r="C213" s="176" t="s">
        <v>1961</v>
      </c>
      <c r="D213" s="176" t="s">
        <v>149</v>
      </c>
      <c r="E213" s="177" t="s">
        <v>2171</v>
      </c>
      <c r="F213" s="178" t="s">
        <v>1857</v>
      </c>
      <c r="G213" s="179" t="s">
        <v>1825</v>
      </c>
      <c r="H213" s="180">
        <v>220</v>
      </c>
      <c r="I213" s="181"/>
      <c r="J213" s="182">
        <f t="shared" si="30"/>
        <v>0</v>
      </c>
      <c r="K213" s="178" t="s">
        <v>19</v>
      </c>
      <c r="L213" s="42"/>
      <c r="M213" s="183" t="s">
        <v>19</v>
      </c>
      <c r="N213" s="184" t="s">
        <v>48</v>
      </c>
      <c r="O213" s="67"/>
      <c r="P213" s="185">
        <f t="shared" si="31"/>
        <v>0</v>
      </c>
      <c r="Q213" s="185">
        <v>0</v>
      </c>
      <c r="R213" s="185">
        <f t="shared" si="32"/>
        <v>0</v>
      </c>
      <c r="S213" s="185">
        <v>0</v>
      </c>
      <c r="T213" s="186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154</v>
      </c>
      <c r="AT213" s="187" t="s">
        <v>149</v>
      </c>
      <c r="AU213" s="187" t="s">
        <v>85</v>
      </c>
      <c r="AY213" s="20" t="s">
        <v>144</v>
      </c>
      <c r="BE213" s="188">
        <f t="shared" si="34"/>
        <v>0</v>
      </c>
      <c r="BF213" s="188">
        <f t="shared" si="35"/>
        <v>0</v>
      </c>
      <c r="BG213" s="188">
        <f t="shared" si="36"/>
        <v>0</v>
      </c>
      <c r="BH213" s="188">
        <f t="shared" si="37"/>
        <v>0</v>
      </c>
      <c r="BI213" s="188">
        <f t="shared" si="38"/>
        <v>0</v>
      </c>
      <c r="BJ213" s="20" t="s">
        <v>85</v>
      </c>
      <c r="BK213" s="188">
        <f t="shared" si="39"/>
        <v>0</v>
      </c>
      <c r="BL213" s="20" t="s">
        <v>154</v>
      </c>
      <c r="BM213" s="187" t="s">
        <v>2172</v>
      </c>
    </row>
    <row r="214" spans="1:65" s="2" customFormat="1" ht="16.5" customHeight="1">
      <c r="A214" s="37"/>
      <c r="B214" s="38"/>
      <c r="C214" s="176" t="s">
        <v>2173</v>
      </c>
      <c r="D214" s="176" t="s">
        <v>149</v>
      </c>
      <c r="E214" s="177" t="s">
        <v>2174</v>
      </c>
      <c r="F214" s="178" t="s">
        <v>2175</v>
      </c>
      <c r="G214" s="179" t="s">
        <v>2176</v>
      </c>
      <c r="H214" s="180">
        <v>15</v>
      </c>
      <c r="I214" s="181"/>
      <c r="J214" s="182">
        <f t="shared" si="30"/>
        <v>0</v>
      </c>
      <c r="K214" s="178" t="s">
        <v>19</v>
      </c>
      <c r="L214" s="42"/>
      <c r="M214" s="183" t="s">
        <v>19</v>
      </c>
      <c r="N214" s="184" t="s">
        <v>48</v>
      </c>
      <c r="O214" s="67"/>
      <c r="P214" s="185">
        <f t="shared" si="31"/>
        <v>0</v>
      </c>
      <c r="Q214" s="185">
        <v>0</v>
      </c>
      <c r="R214" s="185">
        <f t="shared" si="32"/>
        <v>0</v>
      </c>
      <c r="S214" s="185">
        <v>0</v>
      </c>
      <c r="T214" s="186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154</v>
      </c>
      <c r="AT214" s="187" t="s">
        <v>149</v>
      </c>
      <c r="AU214" s="187" t="s">
        <v>85</v>
      </c>
      <c r="AY214" s="20" t="s">
        <v>144</v>
      </c>
      <c r="BE214" s="188">
        <f t="shared" si="34"/>
        <v>0</v>
      </c>
      <c r="BF214" s="188">
        <f t="shared" si="35"/>
        <v>0</v>
      </c>
      <c r="BG214" s="188">
        <f t="shared" si="36"/>
        <v>0</v>
      </c>
      <c r="BH214" s="188">
        <f t="shared" si="37"/>
        <v>0</v>
      </c>
      <c r="BI214" s="188">
        <f t="shared" si="38"/>
        <v>0</v>
      </c>
      <c r="BJ214" s="20" t="s">
        <v>85</v>
      </c>
      <c r="BK214" s="188">
        <f t="shared" si="39"/>
        <v>0</v>
      </c>
      <c r="BL214" s="20" t="s">
        <v>154</v>
      </c>
      <c r="BM214" s="187" t="s">
        <v>2177</v>
      </c>
    </row>
    <row r="215" spans="1:65" s="2" customFormat="1" ht="24.2" customHeight="1">
      <c r="A215" s="37"/>
      <c r="B215" s="38"/>
      <c r="C215" s="176" t="s">
        <v>1964</v>
      </c>
      <c r="D215" s="176" t="s">
        <v>149</v>
      </c>
      <c r="E215" s="177" t="s">
        <v>2178</v>
      </c>
      <c r="F215" s="178" t="s">
        <v>2179</v>
      </c>
      <c r="G215" s="179" t="s">
        <v>943</v>
      </c>
      <c r="H215" s="249"/>
      <c r="I215" s="181"/>
      <c r="J215" s="182">
        <f t="shared" si="30"/>
        <v>0</v>
      </c>
      <c r="K215" s="178" t="s">
        <v>19</v>
      </c>
      <c r="L215" s="42"/>
      <c r="M215" s="254" t="s">
        <v>19</v>
      </c>
      <c r="N215" s="255" t="s">
        <v>48</v>
      </c>
      <c r="O215" s="252"/>
      <c r="P215" s="256">
        <f t="shared" si="31"/>
        <v>0</v>
      </c>
      <c r="Q215" s="256">
        <v>0</v>
      </c>
      <c r="R215" s="256">
        <f t="shared" si="32"/>
        <v>0</v>
      </c>
      <c r="S215" s="256">
        <v>0</v>
      </c>
      <c r="T215" s="257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154</v>
      </c>
      <c r="AT215" s="187" t="s">
        <v>149</v>
      </c>
      <c r="AU215" s="187" t="s">
        <v>85</v>
      </c>
      <c r="AY215" s="20" t="s">
        <v>144</v>
      </c>
      <c r="BE215" s="188">
        <f t="shared" si="34"/>
        <v>0</v>
      </c>
      <c r="BF215" s="188">
        <f t="shared" si="35"/>
        <v>0</v>
      </c>
      <c r="BG215" s="188">
        <f t="shared" si="36"/>
        <v>0</v>
      </c>
      <c r="BH215" s="188">
        <f t="shared" si="37"/>
        <v>0</v>
      </c>
      <c r="BI215" s="188">
        <f t="shared" si="38"/>
        <v>0</v>
      </c>
      <c r="BJ215" s="20" t="s">
        <v>85</v>
      </c>
      <c r="BK215" s="188">
        <f t="shared" si="39"/>
        <v>0</v>
      </c>
      <c r="BL215" s="20" t="s">
        <v>154</v>
      </c>
      <c r="BM215" s="187" t="s">
        <v>2180</v>
      </c>
    </row>
    <row r="216" spans="1:65" s="2" customFormat="1" ht="6.95" customHeight="1">
      <c r="A216" s="37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42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sheetProtection algorithmName="SHA-512" hashValue="cTND8/jkHH26qBS9KGXolXzAIMR68KUqs2A/1zA1Ma2f0K1I22Ffd5GJCyRyW2ZFoNA+n9zf8mYrsGFX380ZFg==" saltValue="ICardRqqkgGpu9mqCtOqvhYSSxSxtiFu/oAN7CW0UUAPaTYTYfII8hYbvacLt+AP4EMgblq4Z5C7JGetGfUpqQ==" spinCount="100000" sheet="1" objects="1" scenarios="1" formatColumns="0" formatRows="0" autoFilter="0"/>
  <autoFilter ref="C82:K215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2181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ROUND(J89,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ROUND((SUM(BE89:BE147)),  2)</f>
        <v>0</v>
      </c>
      <c r="G33" s="37"/>
      <c r="H33" s="37"/>
      <c r="I33" s="121">
        <v>0.21</v>
      </c>
      <c r="J33" s="120">
        <f>ROUND(((SUM(BE89:BE147))*I33),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ROUND((SUM(BF89:BF147)),  2)</f>
        <v>0</v>
      </c>
      <c r="G34" s="37"/>
      <c r="H34" s="37"/>
      <c r="I34" s="121">
        <v>0.12</v>
      </c>
      <c r="J34" s="120">
        <f>ROUND(((SUM(BF89:BF147))*I34),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ROUND((SUM(BG89:BG147)),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ROUND((SUM(BH89:BH147)),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ROUND((SUM(BI89:BI147)),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03 - Elektroinstalace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121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2182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2183</v>
      </c>
      <c r="E62" s="146"/>
      <c r="F62" s="146"/>
      <c r="G62" s="146"/>
      <c r="H62" s="146"/>
      <c r="I62" s="146"/>
      <c r="J62" s="147">
        <f>J103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2184</v>
      </c>
      <c r="E63" s="146"/>
      <c r="F63" s="146"/>
      <c r="G63" s="146"/>
      <c r="H63" s="146"/>
      <c r="I63" s="146"/>
      <c r="J63" s="147">
        <f>J107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2185</v>
      </c>
      <c r="E64" s="146"/>
      <c r="F64" s="146"/>
      <c r="G64" s="146"/>
      <c r="H64" s="146"/>
      <c r="I64" s="146"/>
      <c r="J64" s="147">
        <f>J109</f>
        <v>0</v>
      </c>
      <c r="K64" s="144"/>
      <c r="L64" s="148"/>
    </row>
    <row r="65" spans="1:31" s="9" customFormat="1" ht="24.95" customHeight="1">
      <c r="B65" s="137"/>
      <c r="C65" s="138"/>
      <c r="D65" s="139" t="s">
        <v>2186</v>
      </c>
      <c r="E65" s="140"/>
      <c r="F65" s="140"/>
      <c r="G65" s="140"/>
      <c r="H65" s="140"/>
      <c r="I65" s="140"/>
      <c r="J65" s="141">
        <f>J112</f>
        <v>0</v>
      </c>
      <c r="K65" s="138"/>
      <c r="L65" s="142"/>
    </row>
    <row r="66" spans="1:31" s="10" customFormat="1" ht="19.899999999999999" customHeight="1">
      <c r="B66" s="143"/>
      <c r="C66" s="144"/>
      <c r="D66" s="145" t="s">
        <v>2187</v>
      </c>
      <c r="E66" s="146"/>
      <c r="F66" s="146"/>
      <c r="G66" s="146"/>
      <c r="H66" s="146"/>
      <c r="I66" s="146"/>
      <c r="J66" s="147">
        <f>J113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2188</v>
      </c>
      <c r="E67" s="146"/>
      <c r="F67" s="146"/>
      <c r="G67" s="146"/>
      <c r="H67" s="146"/>
      <c r="I67" s="146"/>
      <c r="J67" s="147">
        <f>J133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2189</v>
      </c>
      <c r="E68" s="146"/>
      <c r="F68" s="146"/>
      <c r="G68" s="146"/>
      <c r="H68" s="146"/>
      <c r="I68" s="146"/>
      <c r="J68" s="147">
        <f>J135</f>
        <v>0</v>
      </c>
      <c r="K68" s="144"/>
      <c r="L68" s="148"/>
    </row>
    <row r="69" spans="1:31" s="9" customFormat="1" ht="24.95" customHeight="1">
      <c r="B69" s="137"/>
      <c r="C69" s="138"/>
      <c r="D69" s="139" t="s">
        <v>2190</v>
      </c>
      <c r="E69" s="140"/>
      <c r="F69" s="140"/>
      <c r="G69" s="140"/>
      <c r="H69" s="140"/>
      <c r="I69" s="140"/>
      <c r="J69" s="141">
        <f>J144</f>
        <v>0</v>
      </c>
      <c r="K69" s="138"/>
      <c r="L69" s="142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129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5" t="str">
        <f>E7</f>
        <v>Rekonstrukce ubytovacích jednotek University hotelu Palachovy koleje</v>
      </c>
      <c r="F79" s="396"/>
      <c r="G79" s="396"/>
      <c r="H79" s="396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107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48" t="str">
        <f>E9</f>
        <v>03 - Elektroinstalace</v>
      </c>
      <c r="F81" s="397"/>
      <c r="G81" s="397"/>
      <c r="H81" s="397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>Hartigova 198, 130 00 Praha 3</v>
      </c>
      <c r="G83" s="39"/>
      <c r="H83" s="39"/>
      <c r="I83" s="32" t="s">
        <v>23</v>
      </c>
      <c r="J83" s="62" t="str">
        <f>IF(J12="","",J12)</f>
        <v>11. 9. 2025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25</v>
      </c>
      <c r="D85" s="39"/>
      <c r="E85" s="39"/>
      <c r="F85" s="30" t="str">
        <f>E15</f>
        <v>Vysoká škola ekonomická v Praze</v>
      </c>
      <c r="G85" s="39"/>
      <c r="H85" s="39"/>
      <c r="I85" s="32" t="s">
        <v>33</v>
      </c>
      <c r="J85" s="35" t="str">
        <f>E21</f>
        <v>Drobný Architects, s.r.o.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31</v>
      </c>
      <c r="D86" s="39"/>
      <c r="E86" s="39"/>
      <c r="F86" s="30" t="str">
        <f>IF(E18="","",E18)</f>
        <v>Vyplň údaj</v>
      </c>
      <c r="G86" s="39"/>
      <c r="H86" s="39"/>
      <c r="I86" s="32" t="s">
        <v>38</v>
      </c>
      <c r="J86" s="35" t="str">
        <f>E24</f>
        <v>Ing. Jaroslav Stolička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49"/>
      <c r="B88" s="150"/>
      <c r="C88" s="151" t="s">
        <v>130</v>
      </c>
      <c r="D88" s="152" t="s">
        <v>62</v>
      </c>
      <c r="E88" s="152" t="s">
        <v>58</v>
      </c>
      <c r="F88" s="152" t="s">
        <v>59</v>
      </c>
      <c r="G88" s="152" t="s">
        <v>131</v>
      </c>
      <c r="H88" s="152" t="s">
        <v>132</v>
      </c>
      <c r="I88" s="152" t="s">
        <v>133</v>
      </c>
      <c r="J88" s="152" t="s">
        <v>111</v>
      </c>
      <c r="K88" s="153" t="s">
        <v>134</v>
      </c>
      <c r="L88" s="154"/>
      <c r="M88" s="71" t="s">
        <v>19</v>
      </c>
      <c r="N88" s="72" t="s">
        <v>47</v>
      </c>
      <c r="O88" s="72" t="s">
        <v>135</v>
      </c>
      <c r="P88" s="72" t="s">
        <v>136</v>
      </c>
      <c r="Q88" s="72" t="s">
        <v>137</v>
      </c>
      <c r="R88" s="72" t="s">
        <v>138</v>
      </c>
      <c r="S88" s="72" t="s">
        <v>139</v>
      </c>
      <c r="T88" s="73" t="s">
        <v>140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7"/>
      <c r="B89" s="38"/>
      <c r="C89" s="78" t="s">
        <v>141</v>
      </c>
      <c r="D89" s="39"/>
      <c r="E89" s="39"/>
      <c r="F89" s="39"/>
      <c r="G89" s="39"/>
      <c r="H89" s="39"/>
      <c r="I89" s="39"/>
      <c r="J89" s="155">
        <f>BK89</f>
        <v>0</v>
      </c>
      <c r="K89" s="39"/>
      <c r="L89" s="42"/>
      <c r="M89" s="74"/>
      <c r="N89" s="156"/>
      <c r="O89" s="75"/>
      <c r="P89" s="157">
        <f>P90+P112+P144</f>
        <v>0</v>
      </c>
      <c r="Q89" s="75"/>
      <c r="R89" s="157">
        <f>R90+R112+R144</f>
        <v>0</v>
      </c>
      <c r="S89" s="75"/>
      <c r="T89" s="158">
        <f>T90+T112+T144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76</v>
      </c>
      <c r="AU89" s="20" t="s">
        <v>112</v>
      </c>
      <c r="BK89" s="159">
        <f>BK90+BK112+BK144</f>
        <v>0</v>
      </c>
    </row>
    <row r="90" spans="1:65" s="12" customFormat="1" ht="25.9" customHeight="1">
      <c r="B90" s="160"/>
      <c r="C90" s="161"/>
      <c r="D90" s="162" t="s">
        <v>76</v>
      </c>
      <c r="E90" s="163" t="s">
        <v>549</v>
      </c>
      <c r="F90" s="163" t="s">
        <v>550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P91+P103+P107+P109</f>
        <v>0</v>
      </c>
      <c r="Q90" s="168"/>
      <c r="R90" s="169">
        <f>R91+R103+R107+R109</f>
        <v>0</v>
      </c>
      <c r="S90" s="168"/>
      <c r="T90" s="170">
        <f>T91+T103+T107+T109</f>
        <v>0</v>
      </c>
      <c r="AR90" s="171" t="s">
        <v>87</v>
      </c>
      <c r="AT90" s="172" t="s">
        <v>76</v>
      </c>
      <c r="AU90" s="172" t="s">
        <v>77</v>
      </c>
      <c r="AY90" s="171" t="s">
        <v>144</v>
      </c>
      <c r="BK90" s="173">
        <f>BK91+BK103+BK107+BK109</f>
        <v>0</v>
      </c>
    </row>
    <row r="91" spans="1:65" s="12" customFormat="1" ht="22.9" customHeight="1">
      <c r="B91" s="160"/>
      <c r="C91" s="161"/>
      <c r="D91" s="162" t="s">
        <v>76</v>
      </c>
      <c r="E91" s="174" t="s">
        <v>2191</v>
      </c>
      <c r="F91" s="174" t="s">
        <v>2192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SUM(P92:P102)</f>
        <v>0</v>
      </c>
      <c r="Q91" s="168"/>
      <c r="R91" s="169">
        <f>SUM(R92:R102)</f>
        <v>0</v>
      </c>
      <c r="S91" s="168"/>
      <c r="T91" s="170">
        <f>SUM(T92:T102)</f>
        <v>0</v>
      </c>
      <c r="AR91" s="171" t="s">
        <v>87</v>
      </c>
      <c r="AT91" s="172" t="s">
        <v>76</v>
      </c>
      <c r="AU91" s="172" t="s">
        <v>85</v>
      </c>
      <c r="AY91" s="171" t="s">
        <v>144</v>
      </c>
      <c r="BK91" s="173">
        <f>SUM(BK92:BK102)</f>
        <v>0</v>
      </c>
    </row>
    <row r="92" spans="1:65" s="2" customFormat="1" ht="16.5" customHeight="1">
      <c r="A92" s="37"/>
      <c r="B92" s="38"/>
      <c r="C92" s="176" t="s">
        <v>85</v>
      </c>
      <c r="D92" s="176" t="s">
        <v>149</v>
      </c>
      <c r="E92" s="177" t="s">
        <v>2193</v>
      </c>
      <c r="F92" s="178" t="s">
        <v>2194</v>
      </c>
      <c r="G92" s="179" t="s">
        <v>555</v>
      </c>
      <c r="H92" s="180">
        <v>157</v>
      </c>
      <c r="I92" s="181"/>
      <c r="J92" s="182">
        <f>ROUND(I92*H92,2)</f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556</v>
      </c>
      <c r="AT92" s="187" t="s">
        <v>149</v>
      </c>
      <c r="AU92" s="187" t="s">
        <v>87</v>
      </c>
      <c r="AY92" s="20" t="s">
        <v>144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85</v>
      </c>
      <c r="BK92" s="188">
        <f>ROUND(I92*H92,2)</f>
        <v>0</v>
      </c>
      <c r="BL92" s="20" t="s">
        <v>556</v>
      </c>
      <c r="BM92" s="187" t="s">
        <v>87</v>
      </c>
    </row>
    <row r="93" spans="1:65" s="2" customFormat="1" ht="16.5" customHeight="1">
      <c r="A93" s="37"/>
      <c r="B93" s="38"/>
      <c r="C93" s="238" t="s">
        <v>87</v>
      </c>
      <c r="D93" s="238" t="s">
        <v>830</v>
      </c>
      <c r="E93" s="239" t="s">
        <v>2195</v>
      </c>
      <c r="F93" s="240" t="s">
        <v>2196</v>
      </c>
      <c r="G93" s="241" t="s">
        <v>555</v>
      </c>
      <c r="H93" s="242">
        <v>157</v>
      </c>
      <c r="I93" s="243"/>
      <c r="J93" s="244">
        <f>ROUND(I93*H93,2)</f>
        <v>0</v>
      </c>
      <c r="K93" s="240" t="s">
        <v>19</v>
      </c>
      <c r="L93" s="245"/>
      <c r="M93" s="246" t="s">
        <v>19</v>
      </c>
      <c r="N93" s="247" t="s">
        <v>48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833</v>
      </c>
      <c r="AT93" s="187" t="s">
        <v>830</v>
      </c>
      <c r="AU93" s="187" t="s">
        <v>87</v>
      </c>
      <c r="AY93" s="20" t="s">
        <v>144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85</v>
      </c>
      <c r="BK93" s="188">
        <f>ROUND(I93*H93,2)</f>
        <v>0</v>
      </c>
      <c r="BL93" s="20" t="s">
        <v>556</v>
      </c>
      <c r="BM93" s="187" t="s">
        <v>154</v>
      </c>
    </row>
    <row r="94" spans="1:65" s="2" customFormat="1" ht="19.5">
      <c r="A94" s="37"/>
      <c r="B94" s="38"/>
      <c r="C94" s="39"/>
      <c r="D94" s="196" t="s">
        <v>923</v>
      </c>
      <c r="E94" s="39"/>
      <c r="F94" s="248" t="s">
        <v>2197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923</v>
      </c>
      <c r="AU94" s="20" t="s">
        <v>87</v>
      </c>
    </row>
    <row r="95" spans="1:65" s="2" customFormat="1" ht="16.5" customHeight="1">
      <c r="A95" s="37"/>
      <c r="B95" s="38"/>
      <c r="C95" s="176" t="s">
        <v>155</v>
      </c>
      <c r="D95" s="176" t="s">
        <v>149</v>
      </c>
      <c r="E95" s="177" t="s">
        <v>2193</v>
      </c>
      <c r="F95" s="178" t="s">
        <v>2194</v>
      </c>
      <c r="G95" s="179" t="s">
        <v>555</v>
      </c>
      <c r="H95" s="180">
        <v>53</v>
      </c>
      <c r="I95" s="181"/>
      <c r="J95" s="182">
        <f>ROUND(I95*H95,2)</f>
        <v>0</v>
      </c>
      <c r="K95" s="178" t="s">
        <v>19</v>
      </c>
      <c r="L95" s="42"/>
      <c r="M95" s="183" t="s">
        <v>19</v>
      </c>
      <c r="N95" s="184" t="s">
        <v>48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556</v>
      </c>
      <c r="AT95" s="187" t="s">
        <v>149</v>
      </c>
      <c r="AU95" s="187" t="s">
        <v>87</v>
      </c>
      <c r="AY95" s="20" t="s">
        <v>144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85</v>
      </c>
      <c r="BK95" s="188">
        <f>ROUND(I95*H95,2)</f>
        <v>0</v>
      </c>
      <c r="BL95" s="20" t="s">
        <v>556</v>
      </c>
      <c r="BM95" s="187" t="s">
        <v>145</v>
      </c>
    </row>
    <row r="96" spans="1:65" s="2" customFormat="1" ht="16.5" customHeight="1">
      <c r="A96" s="37"/>
      <c r="B96" s="38"/>
      <c r="C96" s="238" t="s">
        <v>154</v>
      </c>
      <c r="D96" s="238" t="s">
        <v>830</v>
      </c>
      <c r="E96" s="239" t="s">
        <v>2198</v>
      </c>
      <c r="F96" s="240" t="s">
        <v>2199</v>
      </c>
      <c r="G96" s="241" t="s">
        <v>555</v>
      </c>
      <c r="H96" s="242">
        <v>53</v>
      </c>
      <c r="I96" s="243"/>
      <c r="J96" s="244">
        <f>ROUND(I96*H96,2)</f>
        <v>0</v>
      </c>
      <c r="K96" s="240" t="s">
        <v>19</v>
      </c>
      <c r="L96" s="245"/>
      <c r="M96" s="246" t="s">
        <v>19</v>
      </c>
      <c r="N96" s="247" t="s">
        <v>48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833</v>
      </c>
      <c r="AT96" s="187" t="s">
        <v>830</v>
      </c>
      <c r="AU96" s="187" t="s">
        <v>87</v>
      </c>
      <c r="AY96" s="20" t="s">
        <v>144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85</v>
      </c>
      <c r="BK96" s="188">
        <f>ROUND(I96*H96,2)</f>
        <v>0</v>
      </c>
      <c r="BL96" s="20" t="s">
        <v>556</v>
      </c>
      <c r="BM96" s="187" t="s">
        <v>527</v>
      </c>
    </row>
    <row r="97" spans="1:65" s="2" customFormat="1" ht="19.5">
      <c r="A97" s="37"/>
      <c r="B97" s="38"/>
      <c r="C97" s="39"/>
      <c r="D97" s="196" t="s">
        <v>923</v>
      </c>
      <c r="E97" s="39"/>
      <c r="F97" s="248" t="s">
        <v>2200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923</v>
      </c>
      <c r="AU97" s="20" t="s">
        <v>87</v>
      </c>
    </row>
    <row r="98" spans="1:65" s="2" customFormat="1" ht="16.5" customHeight="1">
      <c r="A98" s="37"/>
      <c r="B98" s="38"/>
      <c r="C98" s="176" t="s">
        <v>510</v>
      </c>
      <c r="D98" s="176" t="s">
        <v>149</v>
      </c>
      <c r="E98" s="177" t="s">
        <v>2201</v>
      </c>
      <c r="F98" s="178" t="s">
        <v>2202</v>
      </c>
      <c r="G98" s="179" t="s">
        <v>555</v>
      </c>
      <c r="H98" s="180">
        <v>105</v>
      </c>
      <c r="I98" s="181"/>
      <c r="J98" s="182">
        <f>ROUND(I98*H98,2)</f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556</v>
      </c>
      <c r="AT98" s="187" t="s">
        <v>149</v>
      </c>
      <c r="AU98" s="187" t="s">
        <v>87</v>
      </c>
      <c r="AY98" s="20" t="s">
        <v>144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85</v>
      </c>
      <c r="BK98" s="188">
        <f>ROUND(I98*H98,2)</f>
        <v>0</v>
      </c>
      <c r="BL98" s="20" t="s">
        <v>556</v>
      </c>
      <c r="BM98" s="187" t="s">
        <v>537</v>
      </c>
    </row>
    <row r="99" spans="1:65" s="2" customFormat="1" ht="16.5" customHeight="1">
      <c r="A99" s="37"/>
      <c r="B99" s="38"/>
      <c r="C99" s="238" t="s">
        <v>145</v>
      </c>
      <c r="D99" s="238" t="s">
        <v>830</v>
      </c>
      <c r="E99" s="239" t="s">
        <v>2203</v>
      </c>
      <c r="F99" s="240" t="s">
        <v>2204</v>
      </c>
      <c r="G99" s="241" t="s">
        <v>555</v>
      </c>
      <c r="H99" s="242">
        <v>105</v>
      </c>
      <c r="I99" s="243"/>
      <c r="J99" s="244">
        <f>ROUND(I99*H99,2)</f>
        <v>0</v>
      </c>
      <c r="K99" s="240" t="s">
        <v>19</v>
      </c>
      <c r="L99" s="245"/>
      <c r="M99" s="246" t="s">
        <v>19</v>
      </c>
      <c r="N99" s="247" t="s">
        <v>48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833</v>
      </c>
      <c r="AT99" s="187" t="s">
        <v>830</v>
      </c>
      <c r="AU99" s="187" t="s">
        <v>87</v>
      </c>
      <c r="AY99" s="20" t="s">
        <v>144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85</v>
      </c>
      <c r="BK99" s="188">
        <f>ROUND(I99*H99,2)</f>
        <v>0</v>
      </c>
      <c r="BL99" s="20" t="s">
        <v>556</v>
      </c>
      <c r="BM99" s="187" t="s">
        <v>8</v>
      </c>
    </row>
    <row r="100" spans="1:65" s="2" customFormat="1" ht="24.2" customHeight="1">
      <c r="A100" s="37"/>
      <c r="B100" s="38"/>
      <c r="C100" s="176" t="s">
        <v>522</v>
      </c>
      <c r="D100" s="176" t="s">
        <v>149</v>
      </c>
      <c r="E100" s="177" t="s">
        <v>2205</v>
      </c>
      <c r="F100" s="178" t="s">
        <v>2206</v>
      </c>
      <c r="G100" s="179" t="s">
        <v>555</v>
      </c>
      <c r="H100" s="180">
        <v>25</v>
      </c>
      <c r="I100" s="181"/>
      <c r="J100" s="182">
        <f>ROUND(I100*H100,2)</f>
        <v>0</v>
      </c>
      <c r="K100" s="178" t="s">
        <v>19</v>
      </c>
      <c r="L100" s="42"/>
      <c r="M100" s="183" t="s">
        <v>19</v>
      </c>
      <c r="N100" s="184" t="s">
        <v>48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556</v>
      </c>
      <c r="AT100" s="187" t="s">
        <v>149</v>
      </c>
      <c r="AU100" s="187" t="s">
        <v>87</v>
      </c>
      <c r="AY100" s="20" t="s">
        <v>144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85</v>
      </c>
      <c r="BK100" s="188">
        <f>ROUND(I100*H100,2)</f>
        <v>0</v>
      </c>
      <c r="BL100" s="20" t="s">
        <v>556</v>
      </c>
      <c r="BM100" s="187" t="s">
        <v>618</v>
      </c>
    </row>
    <row r="101" spans="1:65" s="2" customFormat="1" ht="24.2" customHeight="1">
      <c r="A101" s="37"/>
      <c r="B101" s="38"/>
      <c r="C101" s="176" t="s">
        <v>527</v>
      </c>
      <c r="D101" s="176" t="s">
        <v>149</v>
      </c>
      <c r="E101" s="177" t="s">
        <v>2207</v>
      </c>
      <c r="F101" s="178" t="s">
        <v>2208</v>
      </c>
      <c r="G101" s="179" t="s">
        <v>555</v>
      </c>
      <c r="H101" s="180">
        <v>25</v>
      </c>
      <c r="I101" s="181"/>
      <c r="J101" s="182">
        <f>ROUND(I101*H101,2)</f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556</v>
      </c>
      <c r="AT101" s="187" t="s">
        <v>149</v>
      </c>
      <c r="AU101" s="187" t="s">
        <v>87</v>
      </c>
      <c r="AY101" s="20" t="s">
        <v>144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85</v>
      </c>
      <c r="BK101" s="188">
        <f>ROUND(I101*H101,2)</f>
        <v>0</v>
      </c>
      <c r="BL101" s="20" t="s">
        <v>556</v>
      </c>
      <c r="BM101" s="187" t="s">
        <v>556</v>
      </c>
    </row>
    <row r="102" spans="1:65" s="2" customFormat="1" ht="24.2" customHeight="1">
      <c r="A102" s="37"/>
      <c r="B102" s="38"/>
      <c r="C102" s="176" t="s">
        <v>392</v>
      </c>
      <c r="D102" s="176" t="s">
        <v>149</v>
      </c>
      <c r="E102" s="177" t="s">
        <v>2209</v>
      </c>
      <c r="F102" s="178" t="s">
        <v>2210</v>
      </c>
      <c r="G102" s="179" t="s">
        <v>555</v>
      </c>
      <c r="H102" s="180">
        <v>1</v>
      </c>
      <c r="I102" s="181"/>
      <c r="J102" s="182">
        <f>ROUND(I102*H102,2)</f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556</v>
      </c>
      <c r="AT102" s="187" t="s">
        <v>149</v>
      </c>
      <c r="AU102" s="187" t="s">
        <v>87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556</v>
      </c>
      <c r="BM102" s="187" t="s">
        <v>746</v>
      </c>
    </row>
    <row r="103" spans="1:65" s="12" customFormat="1" ht="22.9" customHeight="1">
      <c r="B103" s="160"/>
      <c r="C103" s="161"/>
      <c r="D103" s="162" t="s">
        <v>76</v>
      </c>
      <c r="E103" s="174" t="s">
        <v>2211</v>
      </c>
      <c r="F103" s="174" t="s">
        <v>2212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SUM(P104:P106)</f>
        <v>0</v>
      </c>
      <c r="Q103" s="168"/>
      <c r="R103" s="169">
        <f>SUM(R104:R106)</f>
        <v>0</v>
      </c>
      <c r="S103" s="168"/>
      <c r="T103" s="170">
        <f>SUM(T104:T106)</f>
        <v>0</v>
      </c>
      <c r="AR103" s="171" t="s">
        <v>87</v>
      </c>
      <c r="AT103" s="172" t="s">
        <v>76</v>
      </c>
      <c r="AU103" s="172" t="s">
        <v>85</v>
      </c>
      <c r="AY103" s="171" t="s">
        <v>144</v>
      </c>
      <c r="BK103" s="173">
        <f>SUM(BK104:BK106)</f>
        <v>0</v>
      </c>
    </row>
    <row r="104" spans="1:65" s="2" customFormat="1" ht="24.2" customHeight="1">
      <c r="A104" s="37"/>
      <c r="B104" s="38"/>
      <c r="C104" s="176" t="s">
        <v>537</v>
      </c>
      <c r="D104" s="176" t="s">
        <v>149</v>
      </c>
      <c r="E104" s="177" t="s">
        <v>2213</v>
      </c>
      <c r="F104" s="178" t="s">
        <v>2214</v>
      </c>
      <c r="G104" s="179" t="s">
        <v>555</v>
      </c>
      <c r="H104" s="180">
        <v>1</v>
      </c>
      <c r="I104" s="181"/>
      <c r="J104" s="182">
        <f>ROUND(I104*H104,2)</f>
        <v>0</v>
      </c>
      <c r="K104" s="178" t="s">
        <v>19</v>
      </c>
      <c r="L104" s="42"/>
      <c r="M104" s="183" t="s">
        <v>19</v>
      </c>
      <c r="N104" s="184" t="s">
        <v>48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556</v>
      </c>
      <c r="AT104" s="187" t="s">
        <v>149</v>
      </c>
      <c r="AU104" s="187" t="s">
        <v>87</v>
      </c>
      <c r="AY104" s="20" t="s">
        <v>144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85</v>
      </c>
      <c r="BK104" s="188">
        <f>ROUND(I104*H104,2)</f>
        <v>0</v>
      </c>
      <c r="BL104" s="20" t="s">
        <v>556</v>
      </c>
      <c r="BM104" s="187" t="s">
        <v>756</v>
      </c>
    </row>
    <row r="105" spans="1:65" s="2" customFormat="1" ht="24.2" customHeight="1">
      <c r="A105" s="37"/>
      <c r="B105" s="38"/>
      <c r="C105" s="238" t="s">
        <v>544</v>
      </c>
      <c r="D105" s="238" t="s">
        <v>830</v>
      </c>
      <c r="E105" s="239" t="s">
        <v>2215</v>
      </c>
      <c r="F105" s="240" t="s">
        <v>2216</v>
      </c>
      <c r="G105" s="241" t="s">
        <v>2217</v>
      </c>
      <c r="H105" s="242">
        <v>1</v>
      </c>
      <c r="I105" s="243"/>
      <c r="J105" s="244">
        <f>ROUND(I105*H105,2)</f>
        <v>0</v>
      </c>
      <c r="K105" s="240" t="s">
        <v>19</v>
      </c>
      <c r="L105" s="245"/>
      <c r="M105" s="246" t="s">
        <v>19</v>
      </c>
      <c r="N105" s="247" t="s">
        <v>48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833</v>
      </c>
      <c r="AT105" s="187" t="s">
        <v>830</v>
      </c>
      <c r="AU105" s="187" t="s">
        <v>87</v>
      </c>
      <c r="AY105" s="20" t="s">
        <v>144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85</v>
      </c>
      <c r="BK105" s="188">
        <f>ROUND(I105*H105,2)</f>
        <v>0</v>
      </c>
      <c r="BL105" s="20" t="s">
        <v>556</v>
      </c>
      <c r="BM105" s="187" t="s">
        <v>819</v>
      </c>
    </row>
    <row r="106" spans="1:65" s="2" customFormat="1" ht="16.5" customHeight="1">
      <c r="A106" s="37"/>
      <c r="B106" s="38"/>
      <c r="C106" s="176" t="s">
        <v>8</v>
      </c>
      <c r="D106" s="176" t="s">
        <v>149</v>
      </c>
      <c r="E106" s="177" t="s">
        <v>2218</v>
      </c>
      <c r="F106" s="178" t="s">
        <v>2219</v>
      </c>
      <c r="G106" s="179" t="s">
        <v>2220</v>
      </c>
      <c r="H106" s="180">
        <v>1</v>
      </c>
      <c r="I106" s="181"/>
      <c r="J106" s="182">
        <f>ROUND(I106*H106,2)</f>
        <v>0</v>
      </c>
      <c r="K106" s="178" t="s">
        <v>19</v>
      </c>
      <c r="L106" s="42"/>
      <c r="M106" s="183" t="s">
        <v>19</v>
      </c>
      <c r="N106" s="184" t="s">
        <v>48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556</v>
      </c>
      <c r="AT106" s="187" t="s">
        <v>149</v>
      </c>
      <c r="AU106" s="187" t="s">
        <v>87</v>
      </c>
      <c r="AY106" s="20" t="s">
        <v>144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85</v>
      </c>
      <c r="BK106" s="188">
        <f>ROUND(I106*H106,2)</f>
        <v>0</v>
      </c>
      <c r="BL106" s="20" t="s">
        <v>556</v>
      </c>
      <c r="BM106" s="187" t="s">
        <v>829</v>
      </c>
    </row>
    <row r="107" spans="1:65" s="12" customFormat="1" ht="22.9" customHeight="1">
      <c r="B107" s="160"/>
      <c r="C107" s="161"/>
      <c r="D107" s="162" t="s">
        <v>76</v>
      </c>
      <c r="E107" s="174" t="s">
        <v>2221</v>
      </c>
      <c r="F107" s="174" t="s">
        <v>2222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P108</f>
        <v>0</v>
      </c>
      <c r="Q107" s="168"/>
      <c r="R107" s="169">
        <f>R108</f>
        <v>0</v>
      </c>
      <c r="S107" s="168"/>
      <c r="T107" s="170">
        <f>T108</f>
        <v>0</v>
      </c>
      <c r="AR107" s="171" t="s">
        <v>87</v>
      </c>
      <c r="AT107" s="172" t="s">
        <v>76</v>
      </c>
      <c r="AU107" s="172" t="s">
        <v>85</v>
      </c>
      <c r="AY107" s="171" t="s">
        <v>144</v>
      </c>
      <c r="BK107" s="173">
        <f>BK108</f>
        <v>0</v>
      </c>
    </row>
    <row r="108" spans="1:65" s="2" customFormat="1" ht="16.5" customHeight="1">
      <c r="A108" s="37"/>
      <c r="B108" s="38"/>
      <c r="C108" s="238" t="s">
        <v>613</v>
      </c>
      <c r="D108" s="238" t="s">
        <v>830</v>
      </c>
      <c r="E108" s="239" t="s">
        <v>2223</v>
      </c>
      <c r="F108" s="240" t="s">
        <v>2224</v>
      </c>
      <c r="G108" s="241" t="s">
        <v>2176</v>
      </c>
      <c r="H108" s="242">
        <v>15</v>
      </c>
      <c r="I108" s="243"/>
      <c r="J108" s="244">
        <f>ROUND(I108*H108,2)</f>
        <v>0</v>
      </c>
      <c r="K108" s="240" t="s">
        <v>19</v>
      </c>
      <c r="L108" s="245"/>
      <c r="M108" s="246" t="s">
        <v>19</v>
      </c>
      <c r="N108" s="247" t="s">
        <v>48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833</v>
      </c>
      <c r="AT108" s="187" t="s">
        <v>830</v>
      </c>
      <c r="AU108" s="187" t="s">
        <v>87</v>
      </c>
      <c r="AY108" s="20" t="s">
        <v>144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85</v>
      </c>
      <c r="BK108" s="188">
        <f>ROUND(I108*H108,2)</f>
        <v>0</v>
      </c>
      <c r="BL108" s="20" t="s">
        <v>556</v>
      </c>
      <c r="BM108" s="187" t="s">
        <v>840</v>
      </c>
    </row>
    <row r="109" spans="1:65" s="12" customFormat="1" ht="22.9" customHeight="1">
      <c r="B109" s="160"/>
      <c r="C109" s="161"/>
      <c r="D109" s="162" t="s">
        <v>76</v>
      </c>
      <c r="E109" s="174" t="s">
        <v>2225</v>
      </c>
      <c r="F109" s="174" t="s">
        <v>2226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SUM(P110:P111)</f>
        <v>0</v>
      </c>
      <c r="Q109" s="168"/>
      <c r="R109" s="169">
        <f>SUM(R110:R111)</f>
        <v>0</v>
      </c>
      <c r="S109" s="168"/>
      <c r="T109" s="170">
        <f>SUM(T110:T111)</f>
        <v>0</v>
      </c>
      <c r="AR109" s="171" t="s">
        <v>87</v>
      </c>
      <c r="AT109" s="172" t="s">
        <v>76</v>
      </c>
      <c r="AU109" s="172" t="s">
        <v>85</v>
      </c>
      <c r="AY109" s="171" t="s">
        <v>144</v>
      </c>
      <c r="BK109" s="173">
        <f>SUM(BK110:BK111)</f>
        <v>0</v>
      </c>
    </row>
    <row r="110" spans="1:65" s="2" customFormat="1" ht="16.5" customHeight="1">
      <c r="A110" s="37"/>
      <c r="B110" s="38"/>
      <c r="C110" s="176" t="s">
        <v>618</v>
      </c>
      <c r="D110" s="176" t="s">
        <v>149</v>
      </c>
      <c r="E110" s="177" t="s">
        <v>2227</v>
      </c>
      <c r="F110" s="178" t="s">
        <v>2228</v>
      </c>
      <c r="G110" s="179" t="s">
        <v>555</v>
      </c>
      <c r="H110" s="180">
        <v>53</v>
      </c>
      <c r="I110" s="181"/>
      <c r="J110" s="182">
        <f>ROUND(I110*H110,2)</f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556</v>
      </c>
      <c r="AT110" s="187" t="s">
        <v>149</v>
      </c>
      <c r="AU110" s="187" t="s">
        <v>87</v>
      </c>
      <c r="AY110" s="20" t="s">
        <v>144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85</v>
      </c>
      <c r="BK110" s="188">
        <f>ROUND(I110*H110,2)</f>
        <v>0</v>
      </c>
      <c r="BL110" s="20" t="s">
        <v>556</v>
      </c>
      <c r="BM110" s="187" t="s">
        <v>849</v>
      </c>
    </row>
    <row r="111" spans="1:65" s="2" customFormat="1" ht="16.5" customHeight="1">
      <c r="A111" s="37"/>
      <c r="B111" s="38"/>
      <c r="C111" s="238" t="s">
        <v>625</v>
      </c>
      <c r="D111" s="238" t="s">
        <v>830</v>
      </c>
      <c r="E111" s="239" t="s">
        <v>2229</v>
      </c>
      <c r="F111" s="240" t="s">
        <v>2230</v>
      </c>
      <c r="G111" s="241" t="s">
        <v>2217</v>
      </c>
      <c r="H111" s="242">
        <v>53</v>
      </c>
      <c r="I111" s="243"/>
      <c r="J111" s="244">
        <f>ROUND(I111*H111,2)</f>
        <v>0</v>
      </c>
      <c r="K111" s="240" t="s">
        <v>19</v>
      </c>
      <c r="L111" s="245"/>
      <c r="M111" s="246" t="s">
        <v>19</v>
      </c>
      <c r="N111" s="247" t="s">
        <v>48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833</v>
      </c>
      <c r="AT111" s="187" t="s">
        <v>830</v>
      </c>
      <c r="AU111" s="187" t="s">
        <v>87</v>
      </c>
      <c r="AY111" s="20" t="s">
        <v>144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85</v>
      </c>
      <c r="BK111" s="188">
        <f>ROUND(I111*H111,2)</f>
        <v>0</v>
      </c>
      <c r="BL111" s="20" t="s">
        <v>556</v>
      </c>
      <c r="BM111" s="187" t="s">
        <v>911</v>
      </c>
    </row>
    <row r="112" spans="1:65" s="12" customFormat="1" ht="25.9" customHeight="1">
      <c r="B112" s="160"/>
      <c r="C112" s="161"/>
      <c r="D112" s="162" t="s">
        <v>76</v>
      </c>
      <c r="E112" s="163" t="s">
        <v>830</v>
      </c>
      <c r="F112" s="163" t="s">
        <v>2231</v>
      </c>
      <c r="G112" s="161"/>
      <c r="H112" s="161"/>
      <c r="I112" s="164"/>
      <c r="J112" s="165">
        <f>BK112</f>
        <v>0</v>
      </c>
      <c r="K112" s="161"/>
      <c r="L112" s="166"/>
      <c r="M112" s="167"/>
      <c r="N112" s="168"/>
      <c r="O112" s="168"/>
      <c r="P112" s="169">
        <f>P113+P133+P135</f>
        <v>0</v>
      </c>
      <c r="Q112" s="168"/>
      <c r="R112" s="169">
        <f>R113+R133+R135</f>
        <v>0</v>
      </c>
      <c r="S112" s="168"/>
      <c r="T112" s="170">
        <f>T113+T133+T135</f>
        <v>0</v>
      </c>
      <c r="AR112" s="171" t="s">
        <v>155</v>
      </c>
      <c r="AT112" s="172" t="s">
        <v>76</v>
      </c>
      <c r="AU112" s="172" t="s">
        <v>77</v>
      </c>
      <c r="AY112" s="171" t="s">
        <v>144</v>
      </c>
      <c r="BK112" s="173">
        <f>BK113+BK133+BK135</f>
        <v>0</v>
      </c>
    </row>
    <row r="113" spans="1:65" s="12" customFormat="1" ht="22.9" customHeight="1">
      <c r="B113" s="160"/>
      <c r="C113" s="161"/>
      <c r="D113" s="162" t="s">
        <v>76</v>
      </c>
      <c r="E113" s="174" t="s">
        <v>2232</v>
      </c>
      <c r="F113" s="174" t="s">
        <v>2233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SUM(P114:P132)</f>
        <v>0</v>
      </c>
      <c r="Q113" s="168"/>
      <c r="R113" s="169">
        <f>SUM(R114:R132)</f>
        <v>0</v>
      </c>
      <c r="S113" s="168"/>
      <c r="T113" s="170">
        <f>SUM(T114:T132)</f>
        <v>0</v>
      </c>
      <c r="AR113" s="171" t="s">
        <v>155</v>
      </c>
      <c r="AT113" s="172" t="s">
        <v>76</v>
      </c>
      <c r="AU113" s="172" t="s">
        <v>85</v>
      </c>
      <c r="AY113" s="171" t="s">
        <v>144</v>
      </c>
      <c r="BK113" s="173">
        <f>SUM(BK114:BK132)</f>
        <v>0</v>
      </c>
    </row>
    <row r="114" spans="1:65" s="2" customFormat="1" ht="16.5" customHeight="1">
      <c r="A114" s="37"/>
      <c r="B114" s="38"/>
      <c r="C114" s="176" t="s">
        <v>556</v>
      </c>
      <c r="D114" s="176" t="s">
        <v>149</v>
      </c>
      <c r="E114" s="177" t="s">
        <v>2234</v>
      </c>
      <c r="F114" s="178" t="s">
        <v>2235</v>
      </c>
      <c r="G114" s="179" t="s">
        <v>1820</v>
      </c>
      <c r="H114" s="180">
        <v>105</v>
      </c>
      <c r="I114" s="181"/>
      <c r="J114" s="182">
        <f t="shared" ref="J114:J124" si="0">ROUND(I114*H114,2)</f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ref="P114:P124" si="1">O114*H114</f>
        <v>0</v>
      </c>
      <c r="Q114" s="185">
        <v>0</v>
      </c>
      <c r="R114" s="185">
        <f t="shared" ref="R114:R124" si="2">Q114*H114</f>
        <v>0</v>
      </c>
      <c r="S114" s="185">
        <v>0</v>
      </c>
      <c r="T114" s="186">
        <f t="shared" ref="T114:T124" si="3"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1388</v>
      </c>
      <c r="AT114" s="187" t="s">
        <v>149</v>
      </c>
      <c r="AU114" s="187" t="s">
        <v>87</v>
      </c>
      <c r="AY114" s="20" t="s">
        <v>144</v>
      </c>
      <c r="BE114" s="188">
        <f t="shared" ref="BE114:BE124" si="4">IF(N114="základní",J114,0)</f>
        <v>0</v>
      </c>
      <c r="BF114" s="188">
        <f t="shared" ref="BF114:BF124" si="5">IF(N114="snížená",J114,0)</f>
        <v>0</v>
      </c>
      <c r="BG114" s="188">
        <f t="shared" ref="BG114:BG124" si="6">IF(N114="zákl. přenesená",J114,0)</f>
        <v>0</v>
      </c>
      <c r="BH114" s="188">
        <f t="shared" ref="BH114:BH124" si="7">IF(N114="sníž. přenesená",J114,0)</f>
        <v>0</v>
      </c>
      <c r="BI114" s="188">
        <f t="shared" ref="BI114:BI124" si="8">IF(N114="nulová",J114,0)</f>
        <v>0</v>
      </c>
      <c r="BJ114" s="20" t="s">
        <v>85</v>
      </c>
      <c r="BK114" s="188">
        <f t="shared" ref="BK114:BK124" si="9">ROUND(I114*H114,2)</f>
        <v>0</v>
      </c>
      <c r="BL114" s="20" t="s">
        <v>1388</v>
      </c>
      <c r="BM114" s="187" t="s">
        <v>833</v>
      </c>
    </row>
    <row r="115" spans="1:65" s="2" customFormat="1" ht="24.2" customHeight="1">
      <c r="A115" s="37"/>
      <c r="B115" s="38"/>
      <c r="C115" s="176" t="s">
        <v>742</v>
      </c>
      <c r="D115" s="176" t="s">
        <v>149</v>
      </c>
      <c r="E115" s="177" t="s">
        <v>2236</v>
      </c>
      <c r="F115" s="178" t="s">
        <v>2237</v>
      </c>
      <c r="G115" s="179" t="s">
        <v>555</v>
      </c>
      <c r="H115" s="180">
        <v>543</v>
      </c>
      <c r="I115" s="181"/>
      <c r="J115" s="182">
        <f t="shared" si="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1388</v>
      </c>
      <c r="AT115" s="187" t="s">
        <v>149</v>
      </c>
      <c r="AU115" s="187" t="s">
        <v>87</v>
      </c>
      <c r="AY115" s="20" t="s">
        <v>144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20" t="s">
        <v>85</v>
      </c>
      <c r="BK115" s="188">
        <f t="shared" si="9"/>
        <v>0</v>
      </c>
      <c r="BL115" s="20" t="s">
        <v>1388</v>
      </c>
      <c r="BM115" s="187" t="s">
        <v>940</v>
      </c>
    </row>
    <row r="116" spans="1:65" s="2" customFormat="1" ht="16.5" customHeight="1">
      <c r="A116" s="37"/>
      <c r="B116" s="38"/>
      <c r="C116" s="238" t="s">
        <v>746</v>
      </c>
      <c r="D116" s="238" t="s">
        <v>830</v>
      </c>
      <c r="E116" s="239" t="s">
        <v>2238</v>
      </c>
      <c r="F116" s="240" t="s">
        <v>2239</v>
      </c>
      <c r="G116" s="241" t="s">
        <v>555</v>
      </c>
      <c r="H116" s="242">
        <v>54</v>
      </c>
      <c r="I116" s="243"/>
      <c r="J116" s="244">
        <f t="shared" si="0"/>
        <v>0</v>
      </c>
      <c r="K116" s="240" t="s">
        <v>19</v>
      </c>
      <c r="L116" s="245"/>
      <c r="M116" s="246" t="s">
        <v>19</v>
      </c>
      <c r="N116" s="247" t="s">
        <v>48</v>
      </c>
      <c r="O116" s="67"/>
      <c r="P116" s="185">
        <f t="shared" si="1"/>
        <v>0</v>
      </c>
      <c r="Q116" s="185">
        <v>0</v>
      </c>
      <c r="R116" s="185">
        <f t="shared" si="2"/>
        <v>0</v>
      </c>
      <c r="S116" s="185">
        <v>0</v>
      </c>
      <c r="T116" s="186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2180</v>
      </c>
      <c r="AT116" s="187" t="s">
        <v>830</v>
      </c>
      <c r="AU116" s="187" t="s">
        <v>87</v>
      </c>
      <c r="AY116" s="20" t="s">
        <v>144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20" t="s">
        <v>85</v>
      </c>
      <c r="BK116" s="188">
        <f t="shared" si="9"/>
        <v>0</v>
      </c>
      <c r="BL116" s="20" t="s">
        <v>1388</v>
      </c>
      <c r="BM116" s="187" t="s">
        <v>953</v>
      </c>
    </row>
    <row r="117" spans="1:65" s="2" customFormat="1" ht="16.5" customHeight="1">
      <c r="A117" s="37"/>
      <c r="B117" s="38"/>
      <c r="C117" s="176" t="s">
        <v>751</v>
      </c>
      <c r="D117" s="176" t="s">
        <v>149</v>
      </c>
      <c r="E117" s="177" t="s">
        <v>2240</v>
      </c>
      <c r="F117" s="178" t="s">
        <v>2241</v>
      </c>
      <c r="G117" s="179" t="s">
        <v>555</v>
      </c>
      <c r="H117" s="180">
        <v>105</v>
      </c>
      <c r="I117" s="181"/>
      <c r="J117" s="182">
        <f t="shared" si="0"/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1388</v>
      </c>
      <c r="AT117" s="187" t="s">
        <v>149</v>
      </c>
      <c r="AU117" s="187" t="s">
        <v>87</v>
      </c>
      <c r="AY117" s="20" t="s">
        <v>144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20" t="s">
        <v>85</v>
      </c>
      <c r="BK117" s="188">
        <f t="shared" si="9"/>
        <v>0</v>
      </c>
      <c r="BL117" s="20" t="s">
        <v>1388</v>
      </c>
      <c r="BM117" s="187" t="s">
        <v>1018</v>
      </c>
    </row>
    <row r="118" spans="1:65" s="2" customFormat="1" ht="16.5" customHeight="1">
      <c r="A118" s="37"/>
      <c r="B118" s="38"/>
      <c r="C118" s="238" t="s">
        <v>756</v>
      </c>
      <c r="D118" s="238" t="s">
        <v>830</v>
      </c>
      <c r="E118" s="239" t="s">
        <v>2242</v>
      </c>
      <c r="F118" s="240" t="s">
        <v>2243</v>
      </c>
      <c r="G118" s="241" t="s">
        <v>555</v>
      </c>
      <c r="H118" s="242">
        <v>105</v>
      </c>
      <c r="I118" s="243"/>
      <c r="J118" s="244">
        <f t="shared" si="0"/>
        <v>0</v>
      </c>
      <c r="K118" s="240" t="s">
        <v>19</v>
      </c>
      <c r="L118" s="245"/>
      <c r="M118" s="246" t="s">
        <v>19</v>
      </c>
      <c r="N118" s="247" t="s">
        <v>48</v>
      </c>
      <c r="O118" s="67"/>
      <c r="P118" s="185">
        <f t="shared" si="1"/>
        <v>0</v>
      </c>
      <c r="Q118" s="185">
        <v>0</v>
      </c>
      <c r="R118" s="185">
        <f t="shared" si="2"/>
        <v>0</v>
      </c>
      <c r="S118" s="185">
        <v>0</v>
      </c>
      <c r="T118" s="186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2180</v>
      </c>
      <c r="AT118" s="187" t="s">
        <v>830</v>
      </c>
      <c r="AU118" s="187" t="s">
        <v>87</v>
      </c>
      <c r="AY118" s="20" t="s">
        <v>144</v>
      </c>
      <c r="BE118" s="188">
        <f t="shared" si="4"/>
        <v>0</v>
      </c>
      <c r="BF118" s="188">
        <f t="shared" si="5"/>
        <v>0</v>
      </c>
      <c r="BG118" s="188">
        <f t="shared" si="6"/>
        <v>0</v>
      </c>
      <c r="BH118" s="188">
        <f t="shared" si="7"/>
        <v>0</v>
      </c>
      <c r="BI118" s="188">
        <f t="shared" si="8"/>
        <v>0</v>
      </c>
      <c r="BJ118" s="20" t="s">
        <v>85</v>
      </c>
      <c r="BK118" s="188">
        <f t="shared" si="9"/>
        <v>0</v>
      </c>
      <c r="BL118" s="20" t="s">
        <v>1388</v>
      </c>
      <c r="BM118" s="187" t="s">
        <v>1028</v>
      </c>
    </row>
    <row r="119" spans="1:65" s="2" customFormat="1" ht="24.2" customHeight="1">
      <c r="A119" s="37"/>
      <c r="B119" s="38"/>
      <c r="C119" s="176" t="s">
        <v>7</v>
      </c>
      <c r="D119" s="176" t="s">
        <v>149</v>
      </c>
      <c r="E119" s="177" t="s">
        <v>2244</v>
      </c>
      <c r="F119" s="178" t="s">
        <v>2245</v>
      </c>
      <c r="G119" s="179" t="s">
        <v>956</v>
      </c>
      <c r="H119" s="180">
        <v>350</v>
      </c>
      <c r="I119" s="181"/>
      <c r="J119" s="182">
        <f t="shared" si="0"/>
        <v>0</v>
      </c>
      <c r="K119" s="178" t="s">
        <v>19</v>
      </c>
      <c r="L119" s="42"/>
      <c r="M119" s="183" t="s">
        <v>19</v>
      </c>
      <c r="N119" s="184" t="s">
        <v>48</v>
      </c>
      <c r="O119" s="67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1388</v>
      </c>
      <c r="AT119" s="187" t="s">
        <v>149</v>
      </c>
      <c r="AU119" s="187" t="s">
        <v>87</v>
      </c>
      <c r="AY119" s="20" t="s">
        <v>144</v>
      </c>
      <c r="BE119" s="188">
        <f t="shared" si="4"/>
        <v>0</v>
      </c>
      <c r="BF119" s="188">
        <f t="shared" si="5"/>
        <v>0</v>
      </c>
      <c r="BG119" s="188">
        <f t="shared" si="6"/>
        <v>0</v>
      </c>
      <c r="BH119" s="188">
        <f t="shared" si="7"/>
        <v>0</v>
      </c>
      <c r="BI119" s="188">
        <f t="shared" si="8"/>
        <v>0</v>
      </c>
      <c r="BJ119" s="20" t="s">
        <v>85</v>
      </c>
      <c r="BK119" s="188">
        <f t="shared" si="9"/>
        <v>0</v>
      </c>
      <c r="BL119" s="20" t="s">
        <v>1388</v>
      </c>
      <c r="BM119" s="187" t="s">
        <v>1038</v>
      </c>
    </row>
    <row r="120" spans="1:65" s="2" customFormat="1" ht="16.5" customHeight="1">
      <c r="A120" s="37"/>
      <c r="B120" s="38"/>
      <c r="C120" s="238" t="s">
        <v>819</v>
      </c>
      <c r="D120" s="238" t="s">
        <v>830</v>
      </c>
      <c r="E120" s="239" t="s">
        <v>2246</v>
      </c>
      <c r="F120" s="240" t="s">
        <v>2247</v>
      </c>
      <c r="G120" s="241" t="s">
        <v>956</v>
      </c>
      <c r="H120" s="242">
        <v>350</v>
      </c>
      <c r="I120" s="243"/>
      <c r="J120" s="244">
        <f t="shared" si="0"/>
        <v>0</v>
      </c>
      <c r="K120" s="240" t="s">
        <v>19</v>
      </c>
      <c r="L120" s="245"/>
      <c r="M120" s="246" t="s">
        <v>19</v>
      </c>
      <c r="N120" s="247" t="s">
        <v>48</v>
      </c>
      <c r="O120" s="67"/>
      <c r="P120" s="185">
        <f t="shared" si="1"/>
        <v>0</v>
      </c>
      <c r="Q120" s="185">
        <v>0</v>
      </c>
      <c r="R120" s="185">
        <f t="shared" si="2"/>
        <v>0</v>
      </c>
      <c r="S120" s="185">
        <v>0</v>
      </c>
      <c r="T120" s="186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2180</v>
      </c>
      <c r="AT120" s="187" t="s">
        <v>830</v>
      </c>
      <c r="AU120" s="187" t="s">
        <v>87</v>
      </c>
      <c r="AY120" s="20" t="s">
        <v>144</v>
      </c>
      <c r="BE120" s="188">
        <f t="shared" si="4"/>
        <v>0</v>
      </c>
      <c r="BF120" s="188">
        <f t="shared" si="5"/>
        <v>0</v>
      </c>
      <c r="BG120" s="188">
        <f t="shared" si="6"/>
        <v>0</v>
      </c>
      <c r="BH120" s="188">
        <f t="shared" si="7"/>
        <v>0</v>
      </c>
      <c r="BI120" s="188">
        <f t="shared" si="8"/>
        <v>0</v>
      </c>
      <c r="BJ120" s="20" t="s">
        <v>85</v>
      </c>
      <c r="BK120" s="188">
        <f t="shared" si="9"/>
        <v>0</v>
      </c>
      <c r="BL120" s="20" t="s">
        <v>1388</v>
      </c>
      <c r="BM120" s="187" t="s">
        <v>1156</v>
      </c>
    </row>
    <row r="121" spans="1:65" s="2" customFormat="1" ht="24.2" customHeight="1">
      <c r="A121" s="37"/>
      <c r="B121" s="38"/>
      <c r="C121" s="176" t="s">
        <v>824</v>
      </c>
      <c r="D121" s="176" t="s">
        <v>149</v>
      </c>
      <c r="E121" s="177" t="s">
        <v>2244</v>
      </c>
      <c r="F121" s="178" t="s">
        <v>2245</v>
      </c>
      <c r="G121" s="179" t="s">
        <v>956</v>
      </c>
      <c r="H121" s="180">
        <v>350</v>
      </c>
      <c r="I121" s="181"/>
      <c r="J121" s="182">
        <f t="shared" si="0"/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1388</v>
      </c>
      <c r="AT121" s="187" t="s">
        <v>149</v>
      </c>
      <c r="AU121" s="187" t="s">
        <v>87</v>
      </c>
      <c r="AY121" s="20" t="s">
        <v>144</v>
      </c>
      <c r="BE121" s="188">
        <f t="shared" si="4"/>
        <v>0</v>
      </c>
      <c r="BF121" s="188">
        <f t="shared" si="5"/>
        <v>0</v>
      </c>
      <c r="BG121" s="188">
        <f t="shared" si="6"/>
        <v>0</v>
      </c>
      <c r="BH121" s="188">
        <f t="shared" si="7"/>
        <v>0</v>
      </c>
      <c r="BI121" s="188">
        <f t="shared" si="8"/>
        <v>0</v>
      </c>
      <c r="BJ121" s="20" t="s">
        <v>85</v>
      </c>
      <c r="BK121" s="188">
        <f t="shared" si="9"/>
        <v>0</v>
      </c>
      <c r="BL121" s="20" t="s">
        <v>1388</v>
      </c>
      <c r="BM121" s="187" t="s">
        <v>1187</v>
      </c>
    </row>
    <row r="122" spans="1:65" s="2" customFormat="1" ht="16.5" customHeight="1">
      <c r="A122" s="37"/>
      <c r="B122" s="38"/>
      <c r="C122" s="238" t="s">
        <v>829</v>
      </c>
      <c r="D122" s="238" t="s">
        <v>830</v>
      </c>
      <c r="E122" s="239" t="s">
        <v>2248</v>
      </c>
      <c r="F122" s="240" t="s">
        <v>2249</v>
      </c>
      <c r="G122" s="241" t="s">
        <v>956</v>
      </c>
      <c r="H122" s="242">
        <v>350</v>
      </c>
      <c r="I122" s="243"/>
      <c r="J122" s="244">
        <f t="shared" si="0"/>
        <v>0</v>
      </c>
      <c r="K122" s="240" t="s">
        <v>19</v>
      </c>
      <c r="L122" s="245"/>
      <c r="M122" s="246" t="s">
        <v>19</v>
      </c>
      <c r="N122" s="247" t="s">
        <v>48</v>
      </c>
      <c r="O122" s="67"/>
      <c r="P122" s="185">
        <f t="shared" si="1"/>
        <v>0</v>
      </c>
      <c r="Q122" s="185">
        <v>0</v>
      </c>
      <c r="R122" s="185">
        <f t="shared" si="2"/>
        <v>0</v>
      </c>
      <c r="S122" s="185">
        <v>0</v>
      </c>
      <c r="T122" s="186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2180</v>
      </c>
      <c r="AT122" s="187" t="s">
        <v>830</v>
      </c>
      <c r="AU122" s="187" t="s">
        <v>87</v>
      </c>
      <c r="AY122" s="20" t="s">
        <v>144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20" t="s">
        <v>85</v>
      </c>
      <c r="BK122" s="188">
        <f t="shared" si="9"/>
        <v>0</v>
      </c>
      <c r="BL122" s="20" t="s">
        <v>1388</v>
      </c>
      <c r="BM122" s="187" t="s">
        <v>1197</v>
      </c>
    </row>
    <row r="123" spans="1:65" s="2" customFormat="1" ht="33" customHeight="1">
      <c r="A123" s="37"/>
      <c r="B123" s="38"/>
      <c r="C123" s="176" t="s">
        <v>835</v>
      </c>
      <c r="D123" s="176" t="s">
        <v>149</v>
      </c>
      <c r="E123" s="177" t="s">
        <v>2250</v>
      </c>
      <c r="F123" s="178" t="s">
        <v>2251</v>
      </c>
      <c r="G123" s="179" t="s">
        <v>956</v>
      </c>
      <c r="H123" s="180">
        <v>2000</v>
      </c>
      <c r="I123" s="181"/>
      <c r="J123" s="182">
        <f t="shared" si="0"/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1388</v>
      </c>
      <c r="AT123" s="187" t="s">
        <v>149</v>
      </c>
      <c r="AU123" s="187" t="s">
        <v>87</v>
      </c>
      <c r="AY123" s="20" t="s">
        <v>144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20" t="s">
        <v>85</v>
      </c>
      <c r="BK123" s="188">
        <f t="shared" si="9"/>
        <v>0</v>
      </c>
      <c r="BL123" s="20" t="s">
        <v>1388</v>
      </c>
      <c r="BM123" s="187" t="s">
        <v>1207</v>
      </c>
    </row>
    <row r="124" spans="1:65" s="2" customFormat="1" ht="16.5" customHeight="1">
      <c r="A124" s="37"/>
      <c r="B124" s="38"/>
      <c r="C124" s="238" t="s">
        <v>840</v>
      </c>
      <c r="D124" s="238" t="s">
        <v>830</v>
      </c>
      <c r="E124" s="239" t="s">
        <v>2252</v>
      </c>
      <c r="F124" s="240" t="s">
        <v>2253</v>
      </c>
      <c r="G124" s="241" t="s">
        <v>956</v>
      </c>
      <c r="H124" s="242">
        <v>2000</v>
      </c>
      <c r="I124" s="243"/>
      <c r="J124" s="244">
        <f t="shared" si="0"/>
        <v>0</v>
      </c>
      <c r="K124" s="240" t="s">
        <v>19</v>
      </c>
      <c r="L124" s="245"/>
      <c r="M124" s="246" t="s">
        <v>19</v>
      </c>
      <c r="N124" s="247" t="s">
        <v>48</v>
      </c>
      <c r="O124" s="67"/>
      <c r="P124" s="185">
        <f t="shared" si="1"/>
        <v>0</v>
      </c>
      <c r="Q124" s="185">
        <v>0</v>
      </c>
      <c r="R124" s="185">
        <f t="shared" si="2"/>
        <v>0</v>
      </c>
      <c r="S124" s="185">
        <v>0</v>
      </c>
      <c r="T124" s="186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2180</v>
      </c>
      <c r="AT124" s="187" t="s">
        <v>830</v>
      </c>
      <c r="AU124" s="187" t="s">
        <v>87</v>
      </c>
      <c r="AY124" s="20" t="s">
        <v>144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20" t="s">
        <v>85</v>
      </c>
      <c r="BK124" s="188">
        <f t="shared" si="9"/>
        <v>0</v>
      </c>
      <c r="BL124" s="20" t="s">
        <v>1388</v>
      </c>
      <c r="BM124" s="187" t="s">
        <v>1221</v>
      </c>
    </row>
    <row r="125" spans="1:65" s="2" customFormat="1" ht="19.5">
      <c r="A125" s="37"/>
      <c r="B125" s="38"/>
      <c r="C125" s="39"/>
      <c r="D125" s="196" t="s">
        <v>923</v>
      </c>
      <c r="E125" s="39"/>
      <c r="F125" s="248" t="s">
        <v>2254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923</v>
      </c>
      <c r="AU125" s="20" t="s">
        <v>87</v>
      </c>
    </row>
    <row r="126" spans="1:65" s="2" customFormat="1" ht="33" customHeight="1">
      <c r="A126" s="37"/>
      <c r="B126" s="38"/>
      <c r="C126" s="176" t="s">
        <v>842</v>
      </c>
      <c r="D126" s="176" t="s">
        <v>149</v>
      </c>
      <c r="E126" s="177" t="s">
        <v>2255</v>
      </c>
      <c r="F126" s="178" t="s">
        <v>2256</v>
      </c>
      <c r="G126" s="179" t="s">
        <v>956</v>
      </c>
      <c r="H126" s="180">
        <v>424</v>
      </c>
      <c r="I126" s="181"/>
      <c r="J126" s="182">
        <f>ROUND(I126*H126,2)</f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1388</v>
      </c>
      <c r="AT126" s="187" t="s">
        <v>149</v>
      </c>
      <c r="AU126" s="187" t="s">
        <v>87</v>
      </c>
      <c r="AY126" s="20" t="s">
        <v>144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85</v>
      </c>
      <c r="BK126" s="188">
        <f>ROUND(I126*H126,2)</f>
        <v>0</v>
      </c>
      <c r="BL126" s="20" t="s">
        <v>1388</v>
      </c>
      <c r="BM126" s="187" t="s">
        <v>1285</v>
      </c>
    </row>
    <row r="127" spans="1:65" s="2" customFormat="1" ht="16.5" customHeight="1">
      <c r="A127" s="37"/>
      <c r="B127" s="38"/>
      <c r="C127" s="238" t="s">
        <v>849</v>
      </c>
      <c r="D127" s="238" t="s">
        <v>830</v>
      </c>
      <c r="E127" s="239" t="s">
        <v>2257</v>
      </c>
      <c r="F127" s="240" t="s">
        <v>2258</v>
      </c>
      <c r="G127" s="241" t="s">
        <v>956</v>
      </c>
      <c r="H127" s="242">
        <v>424</v>
      </c>
      <c r="I127" s="243"/>
      <c r="J127" s="244">
        <f>ROUND(I127*H127,2)</f>
        <v>0</v>
      </c>
      <c r="K127" s="240" t="s">
        <v>19</v>
      </c>
      <c r="L127" s="245"/>
      <c r="M127" s="246" t="s">
        <v>19</v>
      </c>
      <c r="N127" s="247" t="s">
        <v>48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2180</v>
      </c>
      <c r="AT127" s="187" t="s">
        <v>830</v>
      </c>
      <c r="AU127" s="187" t="s">
        <v>87</v>
      </c>
      <c r="AY127" s="20" t="s">
        <v>144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85</v>
      </c>
      <c r="BK127" s="188">
        <f>ROUND(I127*H127,2)</f>
        <v>0</v>
      </c>
      <c r="BL127" s="20" t="s">
        <v>1388</v>
      </c>
      <c r="BM127" s="187" t="s">
        <v>1295</v>
      </c>
    </row>
    <row r="128" spans="1:65" s="2" customFormat="1" ht="19.5">
      <c r="A128" s="37"/>
      <c r="B128" s="38"/>
      <c r="C128" s="39"/>
      <c r="D128" s="196" t="s">
        <v>923</v>
      </c>
      <c r="E128" s="39"/>
      <c r="F128" s="248" t="s">
        <v>2259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923</v>
      </c>
      <c r="AU128" s="20" t="s">
        <v>87</v>
      </c>
    </row>
    <row r="129" spans="1:65" s="2" customFormat="1" ht="16.5" customHeight="1">
      <c r="A129" s="37"/>
      <c r="B129" s="38"/>
      <c r="C129" s="176" t="s">
        <v>856</v>
      </c>
      <c r="D129" s="176" t="s">
        <v>149</v>
      </c>
      <c r="E129" s="177" t="s">
        <v>2260</v>
      </c>
      <c r="F129" s="178" t="s">
        <v>2261</v>
      </c>
      <c r="G129" s="179" t="s">
        <v>2220</v>
      </c>
      <c r="H129" s="180">
        <v>1</v>
      </c>
      <c r="I129" s="181"/>
      <c r="J129" s="182">
        <f>ROUND(I129*H129,2)</f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1388</v>
      </c>
      <c r="AT129" s="187" t="s">
        <v>149</v>
      </c>
      <c r="AU129" s="187" t="s">
        <v>87</v>
      </c>
      <c r="AY129" s="20" t="s">
        <v>144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85</v>
      </c>
      <c r="BK129" s="188">
        <f>ROUND(I129*H129,2)</f>
        <v>0</v>
      </c>
      <c r="BL129" s="20" t="s">
        <v>1388</v>
      </c>
      <c r="BM129" s="187" t="s">
        <v>1305</v>
      </c>
    </row>
    <row r="130" spans="1:65" s="2" customFormat="1" ht="16.5" customHeight="1">
      <c r="A130" s="37"/>
      <c r="B130" s="38"/>
      <c r="C130" s="176" t="s">
        <v>911</v>
      </c>
      <c r="D130" s="176" t="s">
        <v>149</v>
      </c>
      <c r="E130" s="177" t="s">
        <v>2262</v>
      </c>
      <c r="F130" s="178" t="s">
        <v>2263</v>
      </c>
      <c r="G130" s="179" t="s">
        <v>2220</v>
      </c>
      <c r="H130" s="180">
        <v>1</v>
      </c>
      <c r="I130" s="181"/>
      <c r="J130" s="182">
        <f>ROUND(I130*H130,2)</f>
        <v>0</v>
      </c>
      <c r="K130" s="178" t="s">
        <v>19</v>
      </c>
      <c r="L130" s="42"/>
      <c r="M130" s="183" t="s">
        <v>19</v>
      </c>
      <c r="N130" s="184" t="s">
        <v>48</v>
      </c>
      <c r="O130" s="67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1388</v>
      </c>
      <c r="AT130" s="187" t="s">
        <v>149</v>
      </c>
      <c r="AU130" s="187" t="s">
        <v>87</v>
      </c>
      <c r="AY130" s="20" t="s">
        <v>144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85</v>
      </c>
      <c r="BK130" s="188">
        <f>ROUND(I130*H130,2)</f>
        <v>0</v>
      </c>
      <c r="BL130" s="20" t="s">
        <v>1388</v>
      </c>
      <c r="BM130" s="187" t="s">
        <v>1315</v>
      </c>
    </row>
    <row r="131" spans="1:65" s="2" customFormat="1" ht="16.5" customHeight="1">
      <c r="A131" s="37"/>
      <c r="B131" s="38"/>
      <c r="C131" s="176" t="s">
        <v>919</v>
      </c>
      <c r="D131" s="176" t="s">
        <v>149</v>
      </c>
      <c r="E131" s="177" t="s">
        <v>2264</v>
      </c>
      <c r="F131" s="178" t="s">
        <v>2265</v>
      </c>
      <c r="G131" s="179" t="s">
        <v>2220</v>
      </c>
      <c r="H131" s="180">
        <v>1</v>
      </c>
      <c r="I131" s="181"/>
      <c r="J131" s="182">
        <f>ROUND(I131*H131,2)</f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1388</v>
      </c>
      <c r="AT131" s="187" t="s">
        <v>149</v>
      </c>
      <c r="AU131" s="187" t="s">
        <v>87</v>
      </c>
      <c r="AY131" s="20" t="s">
        <v>144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85</v>
      </c>
      <c r="BK131" s="188">
        <f>ROUND(I131*H131,2)</f>
        <v>0</v>
      </c>
      <c r="BL131" s="20" t="s">
        <v>1388</v>
      </c>
      <c r="BM131" s="187" t="s">
        <v>1378</v>
      </c>
    </row>
    <row r="132" spans="1:65" s="2" customFormat="1" ht="16.5" customHeight="1">
      <c r="A132" s="37"/>
      <c r="B132" s="38"/>
      <c r="C132" s="176" t="s">
        <v>833</v>
      </c>
      <c r="D132" s="176" t="s">
        <v>149</v>
      </c>
      <c r="E132" s="177" t="s">
        <v>2266</v>
      </c>
      <c r="F132" s="178" t="s">
        <v>2267</v>
      </c>
      <c r="G132" s="179" t="s">
        <v>2220</v>
      </c>
      <c r="H132" s="180">
        <v>1</v>
      </c>
      <c r="I132" s="181"/>
      <c r="J132" s="182">
        <f>ROUND(I132*H132,2)</f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1388</v>
      </c>
      <c r="AT132" s="187" t="s">
        <v>149</v>
      </c>
      <c r="AU132" s="187" t="s">
        <v>87</v>
      </c>
      <c r="AY132" s="20" t="s">
        <v>144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85</v>
      </c>
      <c r="BK132" s="188">
        <f>ROUND(I132*H132,2)</f>
        <v>0</v>
      </c>
      <c r="BL132" s="20" t="s">
        <v>1388</v>
      </c>
      <c r="BM132" s="187" t="s">
        <v>1388</v>
      </c>
    </row>
    <row r="133" spans="1:65" s="12" customFormat="1" ht="22.9" customHeight="1">
      <c r="B133" s="160"/>
      <c r="C133" s="161"/>
      <c r="D133" s="162" t="s">
        <v>76</v>
      </c>
      <c r="E133" s="174" t="s">
        <v>2268</v>
      </c>
      <c r="F133" s="174" t="s">
        <v>2269</v>
      </c>
      <c r="G133" s="161"/>
      <c r="H133" s="161"/>
      <c r="I133" s="164"/>
      <c r="J133" s="175">
        <f>BK133</f>
        <v>0</v>
      </c>
      <c r="K133" s="161"/>
      <c r="L133" s="166"/>
      <c r="M133" s="167"/>
      <c r="N133" s="168"/>
      <c r="O133" s="168"/>
      <c r="P133" s="169">
        <f>P134</f>
        <v>0</v>
      </c>
      <c r="Q133" s="168"/>
      <c r="R133" s="169">
        <f>R134</f>
        <v>0</v>
      </c>
      <c r="S133" s="168"/>
      <c r="T133" s="170">
        <f>T134</f>
        <v>0</v>
      </c>
      <c r="AR133" s="171" t="s">
        <v>155</v>
      </c>
      <c r="AT133" s="172" t="s">
        <v>76</v>
      </c>
      <c r="AU133" s="172" t="s">
        <v>85</v>
      </c>
      <c r="AY133" s="171" t="s">
        <v>144</v>
      </c>
      <c r="BK133" s="173">
        <f>BK134</f>
        <v>0</v>
      </c>
    </row>
    <row r="134" spans="1:65" s="2" customFormat="1" ht="24.2" customHeight="1">
      <c r="A134" s="37"/>
      <c r="B134" s="38"/>
      <c r="C134" s="176" t="s">
        <v>933</v>
      </c>
      <c r="D134" s="176" t="s">
        <v>149</v>
      </c>
      <c r="E134" s="177" t="s">
        <v>2270</v>
      </c>
      <c r="F134" s="178" t="s">
        <v>2271</v>
      </c>
      <c r="G134" s="179" t="s">
        <v>555</v>
      </c>
      <c r="H134" s="180">
        <v>4</v>
      </c>
      <c r="I134" s="181"/>
      <c r="J134" s="182">
        <f>ROUND(I134*H134,2)</f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1388</v>
      </c>
      <c r="AT134" s="187" t="s">
        <v>149</v>
      </c>
      <c r="AU134" s="187" t="s">
        <v>87</v>
      </c>
      <c r="AY134" s="20" t="s">
        <v>144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85</v>
      </c>
      <c r="BK134" s="188">
        <f>ROUND(I134*H134,2)</f>
        <v>0</v>
      </c>
      <c r="BL134" s="20" t="s">
        <v>1388</v>
      </c>
      <c r="BM134" s="187" t="s">
        <v>1454</v>
      </c>
    </row>
    <row r="135" spans="1:65" s="12" customFormat="1" ht="22.9" customHeight="1">
      <c r="B135" s="160"/>
      <c r="C135" s="161"/>
      <c r="D135" s="162" t="s">
        <v>76</v>
      </c>
      <c r="E135" s="174" t="s">
        <v>2272</v>
      </c>
      <c r="F135" s="174" t="s">
        <v>2273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SUM(P136:P143)</f>
        <v>0</v>
      </c>
      <c r="Q135" s="168"/>
      <c r="R135" s="169">
        <f>SUM(R136:R143)</f>
        <v>0</v>
      </c>
      <c r="S135" s="168"/>
      <c r="T135" s="170">
        <f>SUM(T136:T143)</f>
        <v>0</v>
      </c>
      <c r="AR135" s="171" t="s">
        <v>155</v>
      </c>
      <c r="AT135" s="172" t="s">
        <v>76</v>
      </c>
      <c r="AU135" s="172" t="s">
        <v>85</v>
      </c>
      <c r="AY135" s="171" t="s">
        <v>144</v>
      </c>
      <c r="BK135" s="173">
        <f>SUM(BK136:BK143)</f>
        <v>0</v>
      </c>
    </row>
    <row r="136" spans="1:65" s="2" customFormat="1" ht="16.5" customHeight="1">
      <c r="A136" s="37"/>
      <c r="B136" s="38"/>
      <c r="C136" s="176" t="s">
        <v>940</v>
      </c>
      <c r="D136" s="176" t="s">
        <v>149</v>
      </c>
      <c r="E136" s="177" t="s">
        <v>2274</v>
      </c>
      <c r="F136" s="178" t="s">
        <v>2275</v>
      </c>
      <c r="G136" s="179" t="s">
        <v>519</v>
      </c>
      <c r="H136" s="180">
        <v>0.1</v>
      </c>
      <c r="I136" s="181"/>
      <c r="J136" s="182">
        <f t="shared" ref="J136:J143" si="10">ROUND(I136*H136,2)</f>
        <v>0</v>
      </c>
      <c r="K136" s="178" t="s">
        <v>19</v>
      </c>
      <c r="L136" s="42"/>
      <c r="M136" s="183" t="s">
        <v>19</v>
      </c>
      <c r="N136" s="184" t="s">
        <v>48</v>
      </c>
      <c r="O136" s="67"/>
      <c r="P136" s="185">
        <f t="shared" ref="P136:P143" si="11">O136*H136</f>
        <v>0</v>
      </c>
      <c r="Q136" s="185">
        <v>0</v>
      </c>
      <c r="R136" s="185">
        <f t="shared" ref="R136:R143" si="12">Q136*H136</f>
        <v>0</v>
      </c>
      <c r="S136" s="185">
        <v>0</v>
      </c>
      <c r="T136" s="186">
        <f t="shared" ref="T136:T143" si="1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1388</v>
      </c>
      <c r="AT136" s="187" t="s">
        <v>149</v>
      </c>
      <c r="AU136" s="187" t="s">
        <v>87</v>
      </c>
      <c r="AY136" s="20" t="s">
        <v>144</v>
      </c>
      <c r="BE136" s="188">
        <f t="shared" ref="BE136:BE143" si="14">IF(N136="základní",J136,0)</f>
        <v>0</v>
      </c>
      <c r="BF136" s="188">
        <f t="shared" ref="BF136:BF143" si="15">IF(N136="snížená",J136,0)</f>
        <v>0</v>
      </c>
      <c r="BG136" s="188">
        <f t="shared" ref="BG136:BG143" si="16">IF(N136="zákl. přenesená",J136,0)</f>
        <v>0</v>
      </c>
      <c r="BH136" s="188">
        <f t="shared" ref="BH136:BH143" si="17">IF(N136="sníž. přenesená",J136,0)</f>
        <v>0</v>
      </c>
      <c r="BI136" s="188">
        <f t="shared" ref="BI136:BI143" si="18">IF(N136="nulová",J136,0)</f>
        <v>0</v>
      </c>
      <c r="BJ136" s="20" t="s">
        <v>85</v>
      </c>
      <c r="BK136" s="188">
        <f t="shared" ref="BK136:BK143" si="19">ROUND(I136*H136,2)</f>
        <v>0</v>
      </c>
      <c r="BL136" s="20" t="s">
        <v>1388</v>
      </c>
      <c r="BM136" s="187" t="s">
        <v>1518</v>
      </c>
    </row>
    <row r="137" spans="1:65" s="2" customFormat="1" ht="33" customHeight="1">
      <c r="A137" s="37"/>
      <c r="B137" s="38"/>
      <c r="C137" s="176" t="s">
        <v>948</v>
      </c>
      <c r="D137" s="176" t="s">
        <v>149</v>
      </c>
      <c r="E137" s="177" t="s">
        <v>2276</v>
      </c>
      <c r="F137" s="178" t="s">
        <v>2277</v>
      </c>
      <c r="G137" s="179" t="s">
        <v>956</v>
      </c>
      <c r="H137" s="180">
        <v>120</v>
      </c>
      <c r="I137" s="181"/>
      <c r="J137" s="182">
        <f t="shared" si="10"/>
        <v>0</v>
      </c>
      <c r="K137" s="178" t="s">
        <v>19</v>
      </c>
      <c r="L137" s="42"/>
      <c r="M137" s="183" t="s">
        <v>19</v>
      </c>
      <c r="N137" s="184" t="s">
        <v>48</v>
      </c>
      <c r="O137" s="67"/>
      <c r="P137" s="185">
        <f t="shared" si="11"/>
        <v>0</v>
      </c>
      <c r="Q137" s="185">
        <v>0</v>
      </c>
      <c r="R137" s="185">
        <f t="shared" si="12"/>
        <v>0</v>
      </c>
      <c r="S137" s="185">
        <v>0</v>
      </c>
      <c r="T137" s="186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1388</v>
      </c>
      <c r="AT137" s="187" t="s">
        <v>149</v>
      </c>
      <c r="AU137" s="187" t="s">
        <v>87</v>
      </c>
      <c r="AY137" s="20" t="s">
        <v>144</v>
      </c>
      <c r="BE137" s="188">
        <f t="shared" si="14"/>
        <v>0</v>
      </c>
      <c r="BF137" s="188">
        <f t="shared" si="15"/>
        <v>0</v>
      </c>
      <c r="BG137" s="188">
        <f t="shared" si="16"/>
        <v>0</v>
      </c>
      <c r="BH137" s="188">
        <f t="shared" si="17"/>
        <v>0</v>
      </c>
      <c r="BI137" s="188">
        <f t="shared" si="18"/>
        <v>0</v>
      </c>
      <c r="BJ137" s="20" t="s">
        <v>85</v>
      </c>
      <c r="BK137" s="188">
        <f t="shared" si="19"/>
        <v>0</v>
      </c>
      <c r="BL137" s="20" t="s">
        <v>1388</v>
      </c>
      <c r="BM137" s="187" t="s">
        <v>1636</v>
      </c>
    </row>
    <row r="138" spans="1:65" s="2" customFormat="1" ht="33" customHeight="1">
      <c r="A138" s="37"/>
      <c r="B138" s="38"/>
      <c r="C138" s="176" t="s">
        <v>953</v>
      </c>
      <c r="D138" s="176" t="s">
        <v>149</v>
      </c>
      <c r="E138" s="177" t="s">
        <v>2278</v>
      </c>
      <c r="F138" s="178" t="s">
        <v>2279</v>
      </c>
      <c r="G138" s="179" t="s">
        <v>956</v>
      </c>
      <c r="H138" s="180">
        <v>30</v>
      </c>
      <c r="I138" s="181"/>
      <c r="J138" s="182">
        <f t="shared" si="10"/>
        <v>0</v>
      </c>
      <c r="K138" s="178" t="s">
        <v>19</v>
      </c>
      <c r="L138" s="42"/>
      <c r="M138" s="183" t="s">
        <v>19</v>
      </c>
      <c r="N138" s="184" t="s">
        <v>48</v>
      </c>
      <c r="O138" s="67"/>
      <c r="P138" s="185">
        <f t="shared" si="11"/>
        <v>0</v>
      </c>
      <c r="Q138" s="185">
        <v>0</v>
      </c>
      <c r="R138" s="185">
        <f t="shared" si="12"/>
        <v>0</v>
      </c>
      <c r="S138" s="185">
        <v>0</v>
      </c>
      <c r="T138" s="186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1388</v>
      </c>
      <c r="AT138" s="187" t="s">
        <v>149</v>
      </c>
      <c r="AU138" s="187" t="s">
        <v>87</v>
      </c>
      <c r="AY138" s="20" t="s">
        <v>144</v>
      </c>
      <c r="BE138" s="188">
        <f t="shared" si="14"/>
        <v>0</v>
      </c>
      <c r="BF138" s="188">
        <f t="shared" si="15"/>
        <v>0</v>
      </c>
      <c r="BG138" s="188">
        <f t="shared" si="16"/>
        <v>0</v>
      </c>
      <c r="BH138" s="188">
        <f t="shared" si="17"/>
        <v>0</v>
      </c>
      <c r="BI138" s="188">
        <f t="shared" si="18"/>
        <v>0</v>
      </c>
      <c r="BJ138" s="20" t="s">
        <v>85</v>
      </c>
      <c r="BK138" s="188">
        <f t="shared" si="19"/>
        <v>0</v>
      </c>
      <c r="BL138" s="20" t="s">
        <v>1388</v>
      </c>
      <c r="BM138" s="187" t="s">
        <v>1646</v>
      </c>
    </row>
    <row r="139" spans="1:65" s="2" customFormat="1" ht="24.2" customHeight="1">
      <c r="A139" s="37"/>
      <c r="B139" s="38"/>
      <c r="C139" s="176" t="s">
        <v>1013</v>
      </c>
      <c r="D139" s="176" t="s">
        <v>149</v>
      </c>
      <c r="E139" s="177" t="s">
        <v>2280</v>
      </c>
      <c r="F139" s="178" t="s">
        <v>2281</v>
      </c>
      <c r="G139" s="179" t="s">
        <v>956</v>
      </c>
      <c r="H139" s="180">
        <v>30</v>
      </c>
      <c r="I139" s="181"/>
      <c r="J139" s="182">
        <f t="shared" si="10"/>
        <v>0</v>
      </c>
      <c r="K139" s="178" t="s">
        <v>19</v>
      </c>
      <c r="L139" s="42"/>
      <c r="M139" s="183" t="s">
        <v>19</v>
      </c>
      <c r="N139" s="184" t="s">
        <v>48</v>
      </c>
      <c r="O139" s="67"/>
      <c r="P139" s="185">
        <f t="shared" si="11"/>
        <v>0</v>
      </c>
      <c r="Q139" s="185">
        <v>0</v>
      </c>
      <c r="R139" s="185">
        <f t="shared" si="12"/>
        <v>0</v>
      </c>
      <c r="S139" s="185">
        <v>0</v>
      </c>
      <c r="T139" s="186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1388</v>
      </c>
      <c r="AT139" s="187" t="s">
        <v>149</v>
      </c>
      <c r="AU139" s="187" t="s">
        <v>87</v>
      </c>
      <c r="AY139" s="20" t="s">
        <v>144</v>
      </c>
      <c r="BE139" s="188">
        <f t="shared" si="14"/>
        <v>0</v>
      </c>
      <c r="BF139" s="188">
        <f t="shared" si="15"/>
        <v>0</v>
      </c>
      <c r="BG139" s="188">
        <f t="shared" si="16"/>
        <v>0</v>
      </c>
      <c r="BH139" s="188">
        <f t="shared" si="17"/>
        <v>0</v>
      </c>
      <c r="BI139" s="188">
        <f t="shared" si="18"/>
        <v>0</v>
      </c>
      <c r="BJ139" s="20" t="s">
        <v>85</v>
      </c>
      <c r="BK139" s="188">
        <f t="shared" si="19"/>
        <v>0</v>
      </c>
      <c r="BL139" s="20" t="s">
        <v>1388</v>
      </c>
      <c r="BM139" s="187" t="s">
        <v>1710</v>
      </c>
    </row>
    <row r="140" spans="1:65" s="2" customFormat="1" ht="33" customHeight="1">
      <c r="A140" s="37"/>
      <c r="B140" s="38"/>
      <c r="C140" s="176" t="s">
        <v>1018</v>
      </c>
      <c r="D140" s="176" t="s">
        <v>149</v>
      </c>
      <c r="E140" s="177" t="s">
        <v>2282</v>
      </c>
      <c r="F140" s="178" t="s">
        <v>2283</v>
      </c>
      <c r="G140" s="179" t="s">
        <v>555</v>
      </c>
      <c r="H140" s="180">
        <v>30</v>
      </c>
      <c r="I140" s="181"/>
      <c r="J140" s="182">
        <f t="shared" si="10"/>
        <v>0</v>
      </c>
      <c r="K140" s="178" t="s">
        <v>19</v>
      </c>
      <c r="L140" s="42"/>
      <c r="M140" s="183" t="s">
        <v>19</v>
      </c>
      <c r="N140" s="184" t="s">
        <v>48</v>
      </c>
      <c r="O140" s="67"/>
      <c r="P140" s="185">
        <f t="shared" si="11"/>
        <v>0</v>
      </c>
      <c r="Q140" s="185">
        <v>0</v>
      </c>
      <c r="R140" s="185">
        <f t="shared" si="12"/>
        <v>0</v>
      </c>
      <c r="S140" s="185">
        <v>0</v>
      </c>
      <c r="T140" s="186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1388</v>
      </c>
      <c r="AT140" s="187" t="s">
        <v>149</v>
      </c>
      <c r="AU140" s="187" t="s">
        <v>87</v>
      </c>
      <c r="AY140" s="20" t="s">
        <v>144</v>
      </c>
      <c r="BE140" s="188">
        <f t="shared" si="14"/>
        <v>0</v>
      </c>
      <c r="BF140" s="188">
        <f t="shared" si="15"/>
        <v>0</v>
      </c>
      <c r="BG140" s="188">
        <f t="shared" si="16"/>
        <v>0</v>
      </c>
      <c r="BH140" s="188">
        <f t="shared" si="17"/>
        <v>0</v>
      </c>
      <c r="BI140" s="188">
        <f t="shared" si="18"/>
        <v>0</v>
      </c>
      <c r="BJ140" s="20" t="s">
        <v>85</v>
      </c>
      <c r="BK140" s="188">
        <f t="shared" si="19"/>
        <v>0</v>
      </c>
      <c r="BL140" s="20" t="s">
        <v>1388</v>
      </c>
      <c r="BM140" s="187" t="s">
        <v>1774</v>
      </c>
    </row>
    <row r="141" spans="1:65" s="2" customFormat="1" ht="16.5" customHeight="1">
      <c r="A141" s="37"/>
      <c r="B141" s="38"/>
      <c r="C141" s="238" t="s">
        <v>1023</v>
      </c>
      <c r="D141" s="238" t="s">
        <v>830</v>
      </c>
      <c r="E141" s="239" t="s">
        <v>2284</v>
      </c>
      <c r="F141" s="240" t="s">
        <v>2285</v>
      </c>
      <c r="G141" s="241" t="s">
        <v>555</v>
      </c>
      <c r="H141" s="242">
        <v>30</v>
      </c>
      <c r="I141" s="243"/>
      <c r="J141" s="244">
        <f t="shared" si="10"/>
        <v>0</v>
      </c>
      <c r="K141" s="240" t="s">
        <v>19</v>
      </c>
      <c r="L141" s="245"/>
      <c r="M141" s="246" t="s">
        <v>19</v>
      </c>
      <c r="N141" s="247" t="s">
        <v>48</v>
      </c>
      <c r="O141" s="67"/>
      <c r="P141" s="185">
        <f t="shared" si="11"/>
        <v>0</v>
      </c>
      <c r="Q141" s="185">
        <v>0</v>
      </c>
      <c r="R141" s="185">
        <f t="shared" si="12"/>
        <v>0</v>
      </c>
      <c r="S141" s="185">
        <v>0</v>
      </c>
      <c r="T141" s="186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2180</v>
      </c>
      <c r="AT141" s="187" t="s">
        <v>830</v>
      </c>
      <c r="AU141" s="187" t="s">
        <v>87</v>
      </c>
      <c r="AY141" s="20" t="s">
        <v>144</v>
      </c>
      <c r="BE141" s="188">
        <f t="shared" si="14"/>
        <v>0</v>
      </c>
      <c r="BF141" s="188">
        <f t="shared" si="15"/>
        <v>0</v>
      </c>
      <c r="BG141" s="188">
        <f t="shared" si="16"/>
        <v>0</v>
      </c>
      <c r="BH141" s="188">
        <f t="shared" si="17"/>
        <v>0</v>
      </c>
      <c r="BI141" s="188">
        <f t="shared" si="18"/>
        <v>0</v>
      </c>
      <c r="BJ141" s="20" t="s">
        <v>85</v>
      </c>
      <c r="BK141" s="188">
        <f t="shared" si="19"/>
        <v>0</v>
      </c>
      <c r="BL141" s="20" t="s">
        <v>1388</v>
      </c>
      <c r="BM141" s="187" t="s">
        <v>1789</v>
      </c>
    </row>
    <row r="142" spans="1:65" s="2" customFormat="1" ht="33" customHeight="1">
      <c r="A142" s="37"/>
      <c r="B142" s="38"/>
      <c r="C142" s="176" t="s">
        <v>1028</v>
      </c>
      <c r="D142" s="176" t="s">
        <v>149</v>
      </c>
      <c r="E142" s="177" t="s">
        <v>2286</v>
      </c>
      <c r="F142" s="178" t="s">
        <v>2287</v>
      </c>
      <c r="G142" s="179" t="s">
        <v>555</v>
      </c>
      <c r="H142" s="180">
        <v>4</v>
      </c>
      <c r="I142" s="181"/>
      <c r="J142" s="182">
        <f t="shared" si="10"/>
        <v>0</v>
      </c>
      <c r="K142" s="178" t="s">
        <v>19</v>
      </c>
      <c r="L142" s="42"/>
      <c r="M142" s="183" t="s">
        <v>19</v>
      </c>
      <c r="N142" s="184" t="s">
        <v>48</v>
      </c>
      <c r="O142" s="67"/>
      <c r="P142" s="185">
        <f t="shared" si="11"/>
        <v>0</v>
      </c>
      <c r="Q142" s="185">
        <v>0</v>
      </c>
      <c r="R142" s="185">
        <f t="shared" si="12"/>
        <v>0</v>
      </c>
      <c r="S142" s="185">
        <v>0</v>
      </c>
      <c r="T142" s="186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1388</v>
      </c>
      <c r="AT142" s="187" t="s">
        <v>149</v>
      </c>
      <c r="AU142" s="187" t="s">
        <v>87</v>
      </c>
      <c r="AY142" s="20" t="s">
        <v>144</v>
      </c>
      <c r="BE142" s="188">
        <f t="shared" si="14"/>
        <v>0</v>
      </c>
      <c r="BF142" s="188">
        <f t="shared" si="15"/>
        <v>0</v>
      </c>
      <c r="BG142" s="188">
        <f t="shared" si="16"/>
        <v>0</v>
      </c>
      <c r="BH142" s="188">
        <f t="shared" si="17"/>
        <v>0</v>
      </c>
      <c r="BI142" s="188">
        <f t="shared" si="18"/>
        <v>0</v>
      </c>
      <c r="BJ142" s="20" t="s">
        <v>85</v>
      </c>
      <c r="BK142" s="188">
        <f t="shared" si="19"/>
        <v>0</v>
      </c>
      <c r="BL142" s="20" t="s">
        <v>1388</v>
      </c>
      <c r="BM142" s="187" t="s">
        <v>1800</v>
      </c>
    </row>
    <row r="143" spans="1:65" s="2" customFormat="1" ht="16.5" customHeight="1">
      <c r="A143" s="37"/>
      <c r="B143" s="38"/>
      <c r="C143" s="238" t="s">
        <v>1033</v>
      </c>
      <c r="D143" s="238" t="s">
        <v>830</v>
      </c>
      <c r="E143" s="239" t="s">
        <v>2288</v>
      </c>
      <c r="F143" s="240" t="s">
        <v>2289</v>
      </c>
      <c r="G143" s="241" t="s">
        <v>555</v>
      </c>
      <c r="H143" s="242">
        <v>4</v>
      </c>
      <c r="I143" s="243"/>
      <c r="J143" s="244">
        <f t="shared" si="10"/>
        <v>0</v>
      </c>
      <c r="K143" s="240" t="s">
        <v>19</v>
      </c>
      <c r="L143" s="245"/>
      <c r="M143" s="246" t="s">
        <v>19</v>
      </c>
      <c r="N143" s="247" t="s">
        <v>48</v>
      </c>
      <c r="O143" s="67"/>
      <c r="P143" s="185">
        <f t="shared" si="11"/>
        <v>0</v>
      </c>
      <c r="Q143" s="185">
        <v>0</v>
      </c>
      <c r="R143" s="185">
        <f t="shared" si="12"/>
        <v>0</v>
      </c>
      <c r="S143" s="185">
        <v>0</v>
      </c>
      <c r="T143" s="186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2180</v>
      </c>
      <c r="AT143" s="187" t="s">
        <v>830</v>
      </c>
      <c r="AU143" s="187" t="s">
        <v>87</v>
      </c>
      <c r="AY143" s="20" t="s">
        <v>144</v>
      </c>
      <c r="BE143" s="188">
        <f t="shared" si="14"/>
        <v>0</v>
      </c>
      <c r="BF143" s="188">
        <f t="shared" si="15"/>
        <v>0</v>
      </c>
      <c r="BG143" s="188">
        <f t="shared" si="16"/>
        <v>0</v>
      </c>
      <c r="BH143" s="188">
        <f t="shared" si="17"/>
        <v>0</v>
      </c>
      <c r="BI143" s="188">
        <f t="shared" si="18"/>
        <v>0</v>
      </c>
      <c r="BJ143" s="20" t="s">
        <v>85</v>
      </c>
      <c r="BK143" s="188">
        <f t="shared" si="19"/>
        <v>0</v>
      </c>
      <c r="BL143" s="20" t="s">
        <v>1388</v>
      </c>
      <c r="BM143" s="187" t="s">
        <v>1896</v>
      </c>
    </row>
    <row r="144" spans="1:65" s="12" customFormat="1" ht="25.9" customHeight="1">
      <c r="B144" s="160"/>
      <c r="C144" s="161"/>
      <c r="D144" s="162" t="s">
        <v>76</v>
      </c>
      <c r="E144" s="163" t="s">
        <v>2290</v>
      </c>
      <c r="F144" s="163" t="s">
        <v>2291</v>
      </c>
      <c r="G144" s="161"/>
      <c r="H144" s="161"/>
      <c r="I144" s="164"/>
      <c r="J144" s="165">
        <f>BK144</f>
        <v>0</v>
      </c>
      <c r="K144" s="161"/>
      <c r="L144" s="166"/>
      <c r="M144" s="167"/>
      <c r="N144" s="168"/>
      <c r="O144" s="168"/>
      <c r="P144" s="169">
        <f>SUM(P145:P147)</f>
        <v>0</v>
      </c>
      <c r="Q144" s="168"/>
      <c r="R144" s="169">
        <f>SUM(R145:R147)</f>
        <v>0</v>
      </c>
      <c r="S144" s="168"/>
      <c r="T144" s="170">
        <f>SUM(T145:T147)</f>
        <v>0</v>
      </c>
      <c r="AR144" s="171" t="s">
        <v>154</v>
      </c>
      <c r="AT144" s="172" t="s">
        <v>76</v>
      </c>
      <c r="AU144" s="172" t="s">
        <v>77</v>
      </c>
      <c r="AY144" s="171" t="s">
        <v>144</v>
      </c>
      <c r="BK144" s="173">
        <f>SUM(BK145:BK147)</f>
        <v>0</v>
      </c>
    </row>
    <row r="145" spans="1:65" s="2" customFormat="1" ht="16.5" customHeight="1">
      <c r="A145" s="37"/>
      <c r="B145" s="38"/>
      <c r="C145" s="176" t="s">
        <v>1038</v>
      </c>
      <c r="D145" s="176" t="s">
        <v>149</v>
      </c>
      <c r="E145" s="177" t="s">
        <v>2292</v>
      </c>
      <c r="F145" s="178" t="s">
        <v>2293</v>
      </c>
      <c r="G145" s="179" t="s">
        <v>2220</v>
      </c>
      <c r="H145" s="180">
        <v>1</v>
      </c>
      <c r="I145" s="181"/>
      <c r="J145" s="182">
        <f>ROUND(I145*H145,2)</f>
        <v>0</v>
      </c>
      <c r="K145" s="178" t="s">
        <v>19</v>
      </c>
      <c r="L145" s="42"/>
      <c r="M145" s="183" t="s">
        <v>19</v>
      </c>
      <c r="N145" s="184" t="s">
        <v>48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2294</v>
      </c>
      <c r="AT145" s="187" t="s">
        <v>149</v>
      </c>
      <c r="AU145" s="187" t="s">
        <v>85</v>
      </c>
      <c r="AY145" s="20" t="s">
        <v>144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85</v>
      </c>
      <c r="BK145" s="188">
        <f>ROUND(I145*H145,2)</f>
        <v>0</v>
      </c>
      <c r="BL145" s="20" t="s">
        <v>2294</v>
      </c>
      <c r="BM145" s="187" t="s">
        <v>1899</v>
      </c>
    </row>
    <row r="146" spans="1:65" s="2" customFormat="1" ht="24.2" customHeight="1">
      <c r="A146" s="37"/>
      <c r="B146" s="38"/>
      <c r="C146" s="176" t="s">
        <v>1097</v>
      </c>
      <c r="D146" s="176" t="s">
        <v>149</v>
      </c>
      <c r="E146" s="177" t="s">
        <v>2295</v>
      </c>
      <c r="F146" s="178" t="s">
        <v>2296</v>
      </c>
      <c r="G146" s="179" t="s">
        <v>2155</v>
      </c>
      <c r="H146" s="180">
        <v>20</v>
      </c>
      <c r="I146" s="181"/>
      <c r="J146" s="182">
        <f>ROUND(I146*H146,2)</f>
        <v>0</v>
      </c>
      <c r="K146" s="178" t="s">
        <v>19</v>
      </c>
      <c r="L146" s="42"/>
      <c r="M146" s="183" t="s">
        <v>19</v>
      </c>
      <c r="N146" s="184" t="s">
        <v>48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2294</v>
      </c>
      <c r="AT146" s="187" t="s">
        <v>149</v>
      </c>
      <c r="AU146" s="187" t="s">
        <v>85</v>
      </c>
      <c r="AY146" s="20" t="s">
        <v>144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85</v>
      </c>
      <c r="BK146" s="188">
        <f>ROUND(I146*H146,2)</f>
        <v>0</v>
      </c>
      <c r="BL146" s="20" t="s">
        <v>2294</v>
      </c>
      <c r="BM146" s="187" t="s">
        <v>1902</v>
      </c>
    </row>
    <row r="147" spans="1:65" s="2" customFormat="1" ht="33" customHeight="1">
      <c r="A147" s="37"/>
      <c r="B147" s="38"/>
      <c r="C147" s="176" t="s">
        <v>1156</v>
      </c>
      <c r="D147" s="176" t="s">
        <v>149</v>
      </c>
      <c r="E147" s="177" t="s">
        <v>2297</v>
      </c>
      <c r="F147" s="178" t="s">
        <v>2298</v>
      </c>
      <c r="G147" s="179" t="s">
        <v>2155</v>
      </c>
      <c r="H147" s="180">
        <v>10</v>
      </c>
      <c r="I147" s="181"/>
      <c r="J147" s="182">
        <f>ROUND(I147*H147,2)</f>
        <v>0</v>
      </c>
      <c r="K147" s="178" t="s">
        <v>19</v>
      </c>
      <c r="L147" s="42"/>
      <c r="M147" s="254" t="s">
        <v>19</v>
      </c>
      <c r="N147" s="255" t="s">
        <v>48</v>
      </c>
      <c r="O147" s="252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2294</v>
      </c>
      <c r="AT147" s="187" t="s">
        <v>149</v>
      </c>
      <c r="AU147" s="187" t="s">
        <v>85</v>
      </c>
      <c r="AY147" s="20" t="s">
        <v>144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85</v>
      </c>
      <c r="BK147" s="188">
        <f>ROUND(I147*H147,2)</f>
        <v>0</v>
      </c>
      <c r="BL147" s="20" t="s">
        <v>2294</v>
      </c>
      <c r="BM147" s="187" t="s">
        <v>1905</v>
      </c>
    </row>
    <row r="148" spans="1:65" s="2" customFormat="1" ht="6.95" customHeight="1">
      <c r="A148" s="37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42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algorithmName="SHA-512" hashValue="9pdEZy9Y1JToGOxzEqlHOIlRzCjkejCLPTvw1VVsFSbFVM8j3fKHIZHZsl8bNEpQhIJKxU3JqVB6Fnbo2+Sp/A==" saltValue="MORiW/3vTSmFSJiaSnFP27fdDt/q7SYFv8V8xm+CvNe7OOVZ7jUBvwuL33TWRe9KJP+Pa8IspHGMQqT5+CROOg==" spinCount="100000" sheet="1" objects="1" scenarios="1" formatColumns="0" formatRows="0" autoFilter="0"/>
  <autoFilter ref="C88:K147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2299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ROUND((SUM(BE85:BE135)),  2)</f>
        <v>0</v>
      </c>
      <c r="G33" s="37"/>
      <c r="H33" s="37"/>
      <c r="I33" s="121">
        <v>0.21</v>
      </c>
      <c r="J33" s="120">
        <f>ROUND(((SUM(BE85:BE135))*I33),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ROUND((SUM(BF85:BF135)),  2)</f>
        <v>0</v>
      </c>
      <c r="G34" s="37"/>
      <c r="H34" s="37"/>
      <c r="I34" s="121">
        <v>0.12</v>
      </c>
      <c r="J34" s="120">
        <f>ROUND(((SUM(BF85:BF135))*I34),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ROUND((SUM(BG85:BG135)),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ROUND((SUM(BH85:BH135)),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ROUND((SUM(BI85:BI135)),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04 - EPS a NZS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2300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9" customFormat="1" ht="24.95" customHeight="1">
      <c r="B61" s="137"/>
      <c r="C61" s="138"/>
      <c r="D61" s="139" t="s">
        <v>2301</v>
      </c>
      <c r="E61" s="140"/>
      <c r="F61" s="140"/>
      <c r="G61" s="140"/>
      <c r="H61" s="140"/>
      <c r="I61" s="140"/>
      <c r="J61" s="141">
        <f>J88</f>
        <v>0</v>
      </c>
      <c r="K61" s="138"/>
      <c r="L61" s="142"/>
    </row>
    <row r="62" spans="1:47" s="9" customFormat="1" ht="24.95" customHeight="1">
      <c r="B62" s="137"/>
      <c r="C62" s="138"/>
      <c r="D62" s="139" t="s">
        <v>2302</v>
      </c>
      <c r="E62" s="140"/>
      <c r="F62" s="140"/>
      <c r="G62" s="140"/>
      <c r="H62" s="140"/>
      <c r="I62" s="140"/>
      <c r="J62" s="141">
        <f>J93</f>
        <v>0</v>
      </c>
      <c r="K62" s="138"/>
      <c r="L62" s="142"/>
    </row>
    <row r="63" spans="1:47" s="9" customFormat="1" ht="24.95" customHeight="1">
      <c r="B63" s="137"/>
      <c r="C63" s="138"/>
      <c r="D63" s="139" t="s">
        <v>2303</v>
      </c>
      <c r="E63" s="140"/>
      <c r="F63" s="140"/>
      <c r="G63" s="140"/>
      <c r="H63" s="140"/>
      <c r="I63" s="140"/>
      <c r="J63" s="141">
        <f>J95</f>
        <v>0</v>
      </c>
      <c r="K63" s="138"/>
      <c r="L63" s="142"/>
    </row>
    <row r="64" spans="1:47" s="9" customFormat="1" ht="24.95" customHeight="1">
      <c r="B64" s="137"/>
      <c r="C64" s="138"/>
      <c r="D64" s="139" t="s">
        <v>2304</v>
      </c>
      <c r="E64" s="140"/>
      <c r="F64" s="140"/>
      <c r="G64" s="140"/>
      <c r="H64" s="140"/>
      <c r="I64" s="140"/>
      <c r="J64" s="141">
        <f>J106</f>
        <v>0</v>
      </c>
      <c r="K64" s="138"/>
      <c r="L64" s="142"/>
    </row>
    <row r="65" spans="1:31" s="9" customFormat="1" ht="24.95" customHeight="1">
      <c r="B65" s="137"/>
      <c r="C65" s="138"/>
      <c r="D65" s="139" t="s">
        <v>2305</v>
      </c>
      <c r="E65" s="140"/>
      <c r="F65" s="140"/>
      <c r="G65" s="140"/>
      <c r="H65" s="140"/>
      <c r="I65" s="140"/>
      <c r="J65" s="141">
        <f>J119</f>
        <v>0</v>
      </c>
      <c r="K65" s="138"/>
      <c r="L65" s="142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129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95" t="str">
        <f>E7</f>
        <v>Rekonstrukce ubytovacích jednotek University hotelu Palachovy koleje</v>
      </c>
      <c r="F75" s="396"/>
      <c r="G75" s="396"/>
      <c r="H75" s="396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107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48" t="str">
        <f>E9</f>
        <v>04 - EPS a NZS</v>
      </c>
      <c r="F77" s="397"/>
      <c r="G77" s="397"/>
      <c r="H77" s="397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>Hartigova 198, 130 00 Praha 3</v>
      </c>
      <c r="G79" s="39"/>
      <c r="H79" s="39"/>
      <c r="I79" s="32" t="s">
        <v>23</v>
      </c>
      <c r="J79" s="62" t="str">
        <f>IF(J12="","",J12)</f>
        <v>11. 9. 2025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25</v>
      </c>
      <c r="D81" s="39"/>
      <c r="E81" s="39"/>
      <c r="F81" s="30" t="str">
        <f>E15</f>
        <v>Vysoká škola ekonomická v Praze</v>
      </c>
      <c r="G81" s="39"/>
      <c r="H81" s="39"/>
      <c r="I81" s="32" t="s">
        <v>33</v>
      </c>
      <c r="J81" s="35" t="str">
        <f>E21</f>
        <v>Drobný Architects, s.r.o.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31</v>
      </c>
      <c r="D82" s="39"/>
      <c r="E82" s="39"/>
      <c r="F82" s="30" t="str">
        <f>IF(E18="","",E18)</f>
        <v>Vyplň údaj</v>
      </c>
      <c r="G82" s="39"/>
      <c r="H82" s="39"/>
      <c r="I82" s="32" t="s">
        <v>38</v>
      </c>
      <c r="J82" s="35" t="str">
        <f>E24</f>
        <v>Ing. Jaroslav Stolička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130</v>
      </c>
      <c r="D84" s="152" t="s">
        <v>62</v>
      </c>
      <c r="E84" s="152" t="s">
        <v>58</v>
      </c>
      <c r="F84" s="152" t="s">
        <v>59</v>
      </c>
      <c r="G84" s="152" t="s">
        <v>131</v>
      </c>
      <c r="H84" s="152" t="s">
        <v>132</v>
      </c>
      <c r="I84" s="152" t="s">
        <v>133</v>
      </c>
      <c r="J84" s="152" t="s">
        <v>111</v>
      </c>
      <c r="K84" s="153" t="s">
        <v>134</v>
      </c>
      <c r="L84" s="154"/>
      <c r="M84" s="71" t="s">
        <v>19</v>
      </c>
      <c r="N84" s="72" t="s">
        <v>47</v>
      </c>
      <c r="O84" s="72" t="s">
        <v>135</v>
      </c>
      <c r="P84" s="72" t="s">
        <v>136</v>
      </c>
      <c r="Q84" s="72" t="s">
        <v>137</v>
      </c>
      <c r="R84" s="72" t="s">
        <v>138</v>
      </c>
      <c r="S84" s="72" t="s">
        <v>139</v>
      </c>
      <c r="T84" s="73" t="s">
        <v>140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141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P86+P88+P93+P95+P106+P119</f>
        <v>0</v>
      </c>
      <c r="Q85" s="75"/>
      <c r="R85" s="157">
        <f>R86+R88+R93+R95+R106+R119</f>
        <v>0</v>
      </c>
      <c r="S85" s="75"/>
      <c r="T85" s="158">
        <f>T86+T88+T93+T95+T106+T119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76</v>
      </c>
      <c r="AU85" s="20" t="s">
        <v>112</v>
      </c>
      <c r="BK85" s="159">
        <f>BK86+BK88+BK93+BK95+BK106+BK119</f>
        <v>0</v>
      </c>
    </row>
    <row r="86" spans="1:65" s="12" customFormat="1" ht="25.9" customHeight="1">
      <c r="B86" s="160"/>
      <c r="C86" s="161"/>
      <c r="D86" s="162" t="s">
        <v>76</v>
      </c>
      <c r="E86" s="163" t="s">
        <v>1810</v>
      </c>
      <c r="F86" s="163" t="s">
        <v>2306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</f>
        <v>0</v>
      </c>
      <c r="Q86" s="168"/>
      <c r="R86" s="169">
        <f>R87</f>
        <v>0</v>
      </c>
      <c r="S86" s="168"/>
      <c r="T86" s="170">
        <f>T87</f>
        <v>0</v>
      </c>
      <c r="AR86" s="171" t="s">
        <v>85</v>
      </c>
      <c r="AT86" s="172" t="s">
        <v>76</v>
      </c>
      <c r="AU86" s="172" t="s">
        <v>77</v>
      </c>
      <c r="AY86" s="171" t="s">
        <v>144</v>
      </c>
      <c r="BK86" s="173">
        <f>BK87</f>
        <v>0</v>
      </c>
    </row>
    <row r="87" spans="1:65" s="2" customFormat="1" ht="16.5" customHeight="1">
      <c r="A87" s="37"/>
      <c r="B87" s="38"/>
      <c r="C87" s="176" t="s">
        <v>85</v>
      </c>
      <c r="D87" s="176" t="s">
        <v>149</v>
      </c>
      <c r="E87" s="177" t="s">
        <v>2307</v>
      </c>
      <c r="F87" s="178" t="s">
        <v>2308</v>
      </c>
      <c r="G87" s="179" t="s">
        <v>1820</v>
      </c>
      <c r="H87" s="180">
        <v>1</v>
      </c>
      <c r="I87" s="181"/>
      <c r="J87" s="182">
        <f>ROUND(I87*H87,2)</f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154</v>
      </c>
      <c r="AT87" s="187" t="s">
        <v>149</v>
      </c>
      <c r="AU87" s="187" t="s">
        <v>85</v>
      </c>
      <c r="AY87" s="20" t="s">
        <v>144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85</v>
      </c>
      <c r="BK87" s="188">
        <f>ROUND(I87*H87,2)</f>
        <v>0</v>
      </c>
      <c r="BL87" s="20" t="s">
        <v>154</v>
      </c>
      <c r="BM87" s="187" t="s">
        <v>87</v>
      </c>
    </row>
    <row r="88" spans="1:65" s="12" customFormat="1" ht="25.9" customHeight="1">
      <c r="B88" s="160"/>
      <c r="C88" s="161"/>
      <c r="D88" s="162" t="s">
        <v>76</v>
      </c>
      <c r="E88" s="163" t="s">
        <v>1870</v>
      </c>
      <c r="F88" s="163" t="s">
        <v>2309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SUM(P89:P92)</f>
        <v>0</v>
      </c>
      <c r="Q88" s="168"/>
      <c r="R88" s="169">
        <f>SUM(R89:R92)</f>
        <v>0</v>
      </c>
      <c r="S88" s="168"/>
      <c r="T88" s="170">
        <f>SUM(T89:T92)</f>
        <v>0</v>
      </c>
      <c r="AR88" s="171" t="s">
        <v>85</v>
      </c>
      <c r="AT88" s="172" t="s">
        <v>76</v>
      </c>
      <c r="AU88" s="172" t="s">
        <v>77</v>
      </c>
      <c r="AY88" s="171" t="s">
        <v>144</v>
      </c>
      <c r="BK88" s="173">
        <f>SUM(BK89:BK92)</f>
        <v>0</v>
      </c>
    </row>
    <row r="89" spans="1:65" s="2" customFormat="1" ht="16.5" customHeight="1">
      <c r="A89" s="37"/>
      <c r="B89" s="38"/>
      <c r="C89" s="176" t="s">
        <v>87</v>
      </c>
      <c r="D89" s="176" t="s">
        <v>149</v>
      </c>
      <c r="E89" s="177" t="s">
        <v>2310</v>
      </c>
      <c r="F89" s="178" t="s">
        <v>2311</v>
      </c>
      <c r="G89" s="179" t="s">
        <v>1820</v>
      </c>
      <c r="H89" s="180">
        <v>28</v>
      </c>
      <c r="I89" s="181"/>
      <c r="J89" s="182">
        <f>ROUND(I89*H89,2)</f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154</v>
      </c>
      <c r="AT89" s="187" t="s">
        <v>149</v>
      </c>
      <c r="AU89" s="187" t="s">
        <v>85</v>
      </c>
      <c r="AY89" s="20" t="s">
        <v>144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85</v>
      </c>
      <c r="BK89" s="188">
        <f>ROUND(I89*H89,2)</f>
        <v>0</v>
      </c>
      <c r="BL89" s="20" t="s">
        <v>154</v>
      </c>
      <c r="BM89" s="187" t="s">
        <v>154</v>
      </c>
    </row>
    <row r="90" spans="1:65" s="2" customFormat="1" ht="16.5" customHeight="1">
      <c r="A90" s="37"/>
      <c r="B90" s="38"/>
      <c r="C90" s="176" t="s">
        <v>155</v>
      </c>
      <c r="D90" s="176" t="s">
        <v>149</v>
      </c>
      <c r="E90" s="177" t="s">
        <v>2312</v>
      </c>
      <c r="F90" s="178" t="s">
        <v>2313</v>
      </c>
      <c r="G90" s="179" t="s">
        <v>1820</v>
      </c>
      <c r="H90" s="180">
        <v>101</v>
      </c>
      <c r="I90" s="181"/>
      <c r="J90" s="182">
        <f>ROUND(I90*H90,2)</f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154</v>
      </c>
      <c r="AT90" s="187" t="s">
        <v>149</v>
      </c>
      <c r="AU90" s="187" t="s">
        <v>85</v>
      </c>
      <c r="AY90" s="20" t="s">
        <v>144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154</v>
      </c>
      <c r="BM90" s="187" t="s">
        <v>145</v>
      </c>
    </row>
    <row r="91" spans="1:65" s="2" customFormat="1" ht="16.5" customHeight="1">
      <c r="A91" s="37"/>
      <c r="B91" s="38"/>
      <c r="C91" s="176" t="s">
        <v>154</v>
      </c>
      <c r="D91" s="176" t="s">
        <v>149</v>
      </c>
      <c r="E91" s="177" t="s">
        <v>2314</v>
      </c>
      <c r="F91" s="178" t="s">
        <v>2315</v>
      </c>
      <c r="G91" s="179" t="s">
        <v>1820</v>
      </c>
      <c r="H91" s="180">
        <v>129</v>
      </c>
      <c r="I91" s="181"/>
      <c r="J91" s="182">
        <f>ROUND(I91*H91,2)</f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154</v>
      </c>
      <c r="AT91" s="187" t="s">
        <v>149</v>
      </c>
      <c r="AU91" s="187" t="s">
        <v>85</v>
      </c>
      <c r="AY91" s="20" t="s">
        <v>144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85</v>
      </c>
      <c r="BK91" s="188">
        <f>ROUND(I91*H91,2)</f>
        <v>0</v>
      </c>
      <c r="BL91" s="20" t="s">
        <v>154</v>
      </c>
      <c r="BM91" s="187" t="s">
        <v>527</v>
      </c>
    </row>
    <row r="92" spans="1:65" s="2" customFormat="1" ht="21.75" customHeight="1">
      <c r="A92" s="37"/>
      <c r="B92" s="38"/>
      <c r="C92" s="176" t="s">
        <v>510</v>
      </c>
      <c r="D92" s="176" t="s">
        <v>149</v>
      </c>
      <c r="E92" s="177" t="s">
        <v>2316</v>
      </c>
      <c r="F92" s="178" t="s">
        <v>2317</v>
      </c>
      <c r="G92" s="179" t="s">
        <v>1820</v>
      </c>
      <c r="H92" s="180">
        <v>150</v>
      </c>
      <c r="I92" s="181"/>
      <c r="J92" s="182">
        <f>ROUND(I92*H92,2)</f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154</v>
      </c>
      <c r="AT92" s="187" t="s">
        <v>149</v>
      </c>
      <c r="AU92" s="187" t="s">
        <v>85</v>
      </c>
      <c r="AY92" s="20" t="s">
        <v>144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85</v>
      </c>
      <c r="BK92" s="188">
        <f>ROUND(I92*H92,2)</f>
        <v>0</v>
      </c>
      <c r="BL92" s="20" t="s">
        <v>154</v>
      </c>
      <c r="BM92" s="187" t="s">
        <v>537</v>
      </c>
    </row>
    <row r="93" spans="1:65" s="12" customFormat="1" ht="25.9" customHeight="1">
      <c r="B93" s="160"/>
      <c r="C93" s="161"/>
      <c r="D93" s="162" t="s">
        <v>76</v>
      </c>
      <c r="E93" s="163" t="s">
        <v>1921</v>
      </c>
      <c r="F93" s="163" t="s">
        <v>2318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</f>
        <v>0</v>
      </c>
      <c r="Q93" s="168"/>
      <c r="R93" s="169">
        <f>R94</f>
        <v>0</v>
      </c>
      <c r="S93" s="168"/>
      <c r="T93" s="170">
        <f>T94</f>
        <v>0</v>
      </c>
      <c r="AR93" s="171" t="s">
        <v>85</v>
      </c>
      <c r="AT93" s="172" t="s">
        <v>76</v>
      </c>
      <c r="AU93" s="172" t="s">
        <v>77</v>
      </c>
      <c r="AY93" s="171" t="s">
        <v>144</v>
      </c>
      <c r="BK93" s="173">
        <f>BK94</f>
        <v>0</v>
      </c>
    </row>
    <row r="94" spans="1:65" s="2" customFormat="1" ht="24.2" customHeight="1">
      <c r="A94" s="37"/>
      <c r="B94" s="38"/>
      <c r="C94" s="176" t="s">
        <v>145</v>
      </c>
      <c r="D94" s="176" t="s">
        <v>149</v>
      </c>
      <c r="E94" s="177" t="s">
        <v>2319</v>
      </c>
      <c r="F94" s="178" t="s">
        <v>2320</v>
      </c>
      <c r="G94" s="179" t="s">
        <v>1820</v>
      </c>
      <c r="H94" s="180">
        <v>7</v>
      </c>
      <c r="I94" s="181"/>
      <c r="J94" s="182">
        <f>ROUND(I94*H94,2)</f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154</v>
      </c>
      <c r="AT94" s="187" t="s">
        <v>149</v>
      </c>
      <c r="AU94" s="187" t="s">
        <v>85</v>
      </c>
      <c r="AY94" s="20" t="s">
        <v>144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85</v>
      </c>
      <c r="BK94" s="188">
        <f>ROUND(I94*H94,2)</f>
        <v>0</v>
      </c>
      <c r="BL94" s="20" t="s">
        <v>154</v>
      </c>
      <c r="BM94" s="187" t="s">
        <v>8</v>
      </c>
    </row>
    <row r="95" spans="1:65" s="12" customFormat="1" ht="25.9" customHeight="1">
      <c r="B95" s="160"/>
      <c r="C95" s="161"/>
      <c r="D95" s="162" t="s">
        <v>76</v>
      </c>
      <c r="E95" s="163" t="s">
        <v>2022</v>
      </c>
      <c r="F95" s="163" t="s">
        <v>2321</v>
      </c>
      <c r="G95" s="161"/>
      <c r="H95" s="161"/>
      <c r="I95" s="164"/>
      <c r="J95" s="165">
        <f>BK95</f>
        <v>0</v>
      </c>
      <c r="K95" s="161"/>
      <c r="L95" s="166"/>
      <c r="M95" s="167"/>
      <c r="N95" s="168"/>
      <c r="O95" s="168"/>
      <c r="P95" s="169">
        <f>SUM(P96:P105)</f>
        <v>0</v>
      </c>
      <c r="Q95" s="168"/>
      <c r="R95" s="169">
        <f>SUM(R96:R105)</f>
        <v>0</v>
      </c>
      <c r="S95" s="168"/>
      <c r="T95" s="170">
        <f>SUM(T96:T105)</f>
        <v>0</v>
      </c>
      <c r="AR95" s="171" t="s">
        <v>85</v>
      </c>
      <c r="AT95" s="172" t="s">
        <v>76</v>
      </c>
      <c r="AU95" s="172" t="s">
        <v>77</v>
      </c>
      <c r="AY95" s="171" t="s">
        <v>144</v>
      </c>
      <c r="BK95" s="173">
        <f>SUM(BK96:BK105)</f>
        <v>0</v>
      </c>
    </row>
    <row r="96" spans="1:65" s="2" customFormat="1" ht="16.5" customHeight="1">
      <c r="A96" s="37"/>
      <c r="B96" s="38"/>
      <c r="C96" s="176" t="s">
        <v>522</v>
      </c>
      <c r="D96" s="176" t="s">
        <v>149</v>
      </c>
      <c r="E96" s="177" t="s">
        <v>2322</v>
      </c>
      <c r="F96" s="178" t="s">
        <v>2323</v>
      </c>
      <c r="G96" s="179" t="s">
        <v>1820</v>
      </c>
      <c r="H96" s="180">
        <v>1</v>
      </c>
      <c r="I96" s="181"/>
      <c r="J96" s="182">
        <f t="shared" ref="J96:J105" si="0">ROUND(I96*H96,2)</f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 t="shared" ref="P96:P105" si="1">O96*H96</f>
        <v>0</v>
      </c>
      <c r="Q96" s="185">
        <v>0</v>
      </c>
      <c r="R96" s="185">
        <f t="shared" ref="R96:R105" si="2">Q96*H96</f>
        <v>0</v>
      </c>
      <c r="S96" s="185">
        <v>0</v>
      </c>
      <c r="T96" s="186">
        <f t="shared" ref="T96:T105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154</v>
      </c>
      <c r="AT96" s="187" t="s">
        <v>149</v>
      </c>
      <c r="AU96" s="187" t="s">
        <v>85</v>
      </c>
      <c r="AY96" s="20" t="s">
        <v>144</v>
      </c>
      <c r="BE96" s="188">
        <f t="shared" ref="BE96:BE105" si="4">IF(N96="základní",J96,0)</f>
        <v>0</v>
      </c>
      <c r="BF96" s="188">
        <f t="shared" ref="BF96:BF105" si="5">IF(N96="snížená",J96,0)</f>
        <v>0</v>
      </c>
      <c r="BG96" s="188">
        <f t="shared" ref="BG96:BG105" si="6">IF(N96="zákl. přenesená",J96,0)</f>
        <v>0</v>
      </c>
      <c r="BH96" s="188">
        <f t="shared" ref="BH96:BH105" si="7">IF(N96="sníž. přenesená",J96,0)</f>
        <v>0</v>
      </c>
      <c r="BI96" s="188">
        <f t="shared" ref="BI96:BI105" si="8">IF(N96="nulová",J96,0)</f>
        <v>0</v>
      </c>
      <c r="BJ96" s="20" t="s">
        <v>85</v>
      </c>
      <c r="BK96" s="188">
        <f t="shared" ref="BK96:BK105" si="9">ROUND(I96*H96,2)</f>
        <v>0</v>
      </c>
      <c r="BL96" s="20" t="s">
        <v>154</v>
      </c>
      <c r="BM96" s="187" t="s">
        <v>618</v>
      </c>
    </row>
    <row r="97" spans="1:65" s="2" customFormat="1" ht="16.5" customHeight="1">
      <c r="A97" s="37"/>
      <c r="B97" s="38"/>
      <c r="C97" s="176" t="s">
        <v>527</v>
      </c>
      <c r="D97" s="176" t="s">
        <v>149</v>
      </c>
      <c r="E97" s="177" t="s">
        <v>2324</v>
      </c>
      <c r="F97" s="178" t="s">
        <v>2325</v>
      </c>
      <c r="G97" s="179" t="s">
        <v>1820</v>
      </c>
      <c r="H97" s="180">
        <v>1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48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154</v>
      </c>
      <c r="AT97" s="187" t="s">
        <v>149</v>
      </c>
      <c r="AU97" s="187" t="s">
        <v>85</v>
      </c>
      <c r="AY97" s="20" t="s">
        <v>144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85</v>
      </c>
      <c r="BK97" s="188">
        <f t="shared" si="9"/>
        <v>0</v>
      </c>
      <c r="BL97" s="20" t="s">
        <v>154</v>
      </c>
      <c r="BM97" s="187" t="s">
        <v>556</v>
      </c>
    </row>
    <row r="98" spans="1:65" s="2" customFormat="1" ht="16.5" customHeight="1">
      <c r="A98" s="37"/>
      <c r="B98" s="38"/>
      <c r="C98" s="176" t="s">
        <v>392</v>
      </c>
      <c r="D98" s="176" t="s">
        <v>149</v>
      </c>
      <c r="E98" s="177" t="s">
        <v>2326</v>
      </c>
      <c r="F98" s="178" t="s">
        <v>2327</v>
      </c>
      <c r="G98" s="179" t="s">
        <v>1820</v>
      </c>
      <c r="H98" s="180">
        <v>1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154</v>
      </c>
      <c r="AT98" s="187" t="s">
        <v>149</v>
      </c>
      <c r="AU98" s="187" t="s">
        <v>85</v>
      </c>
      <c r="AY98" s="20" t="s">
        <v>144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85</v>
      </c>
      <c r="BK98" s="188">
        <f t="shared" si="9"/>
        <v>0</v>
      </c>
      <c r="BL98" s="20" t="s">
        <v>154</v>
      </c>
      <c r="BM98" s="187" t="s">
        <v>746</v>
      </c>
    </row>
    <row r="99" spans="1:65" s="2" customFormat="1" ht="16.5" customHeight="1">
      <c r="A99" s="37"/>
      <c r="B99" s="38"/>
      <c r="C99" s="176" t="s">
        <v>537</v>
      </c>
      <c r="D99" s="176" t="s">
        <v>149</v>
      </c>
      <c r="E99" s="177" t="s">
        <v>2328</v>
      </c>
      <c r="F99" s="178" t="s">
        <v>2329</v>
      </c>
      <c r="G99" s="179" t="s">
        <v>1820</v>
      </c>
      <c r="H99" s="180">
        <v>2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154</v>
      </c>
      <c r="AT99" s="187" t="s">
        <v>149</v>
      </c>
      <c r="AU99" s="187" t="s">
        <v>85</v>
      </c>
      <c r="AY99" s="20" t="s">
        <v>144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85</v>
      </c>
      <c r="BK99" s="188">
        <f t="shared" si="9"/>
        <v>0</v>
      </c>
      <c r="BL99" s="20" t="s">
        <v>154</v>
      </c>
      <c r="BM99" s="187" t="s">
        <v>756</v>
      </c>
    </row>
    <row r="100" spans="1:65" s="2" customFormat="1" ht="16.5" customHeight="1">
      <c r="A100" s="37"/>
      <c r="B100" s="38"/>
      <c r="C100" s="176" t="s">
        <v>544</v>
      </c>
      <c r="D100" s="176" t="s">
        <v>149</v>
      </c>
      <c r="E100" s="177" t="s">
        <v>2330</v>
      </c>
      <c r="F100" s="178" t="s">
        <v>2331</v>
      </c>
      <c r="G100" s="179" t="s">
        <v>1820</v>
      </c>
      <c r="H100" s="180">
        <v>1</v>
      </c>
      <c r="I100" s="181"/>
      <c r="J100" s="182">
        <f t="shared" si="0"/>
        <v>0</v>
      </c>
      <c r="K100" s="178" t="s">
        <v>19</v>
      </c>
      <c r="L100" s="42"/>
      <c r="M100" s="183" t="s">
        <v>19</v>
      </c>
      <c r="N100" s="184" t="s">
        <v>48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154</v>
      </c>
      <c r="AT100" s="187" t="s">
        <v>149</v>
      </c>
      <c r="AU100" s="187" t="s">
        <v>85</v>
      </c>
      <c r="AY100" s="20" t="s">
        <v>144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20" t="s">
        <v>85</v>
      </c>
      <c r="BK100" s="188">
        <f t="shared" si="9"/>
        <v>0</v>
      </c>
      <c r="BL100" s="20" t="s">
        <v>154</v>
      </c>
      <c r="BM100" s="187" t="s">
        <v>819</v>
      </c>
    </row>
    <row r="101" spans="1:65" s="2" customFormat="1" ht="16.5" customHeight="1">
      <c r="A101" s="37"/>
      <c r="B101" s="38"/>
      <c r="C101" s="176" t="s">
        <v>8</v>
      </c>
      <c r="D101" s="176" t="s">
        <v>149</v>
      </c>
      <c r="E101" s="177" t="s">
        <v>2332</v>
      </c>
      <c r="F101" s="178" t="s">
        <v>2333</v>
      </c>
      <c r="G101" s="179" t="s">
        <v>1820</v>
      </c>
      <c r="H101" s="180">
        <v>2</v>
      </c>
      <c r="I101" s="181"/>
      <c r="J101" s="182">
        <f t="shared" si="0"/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154</v>
      </c>
      <c r="AT101" s="187" t="s">
        <v>149</v>
      </c>
      <c r="AU101" s="187" t="s">
        <v>85</v>
      </c>
      <c r="AY101" s="20" t="s">
        <v>144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20" t="s">
        <v>85</v>
      </c>
      <c r="BK101" s="188">
        <f t="shared" si="9"/>
        <v>0</v>
      </c>
      <c r="BL101" s="20" t="s">
        <v>154</v>
      </c>
      <c r="BM101" s="187" t="s">
        <v>829</v>
      </c>
    </row>
    <row r="102" spans="1:65" s="2" customFormat="1" ht="16.5" customHeight="1">
      <c r="A102" s="37"/>
      <c r="B102" s="38"/>
      <c r="C102" s="176" t="s">
        <v>613</v>
      </c>
      <c r="D102" s="176" t="s">
        <v>149</v>
      </c>
      <c r="E102" s="177" t="s">
        <v>2334</v>
      </c>
      <c r="F102" s="178" t="s">
        <v>2335</v>
      </c>
      <c r="G102" s="179" t="s">
        <v>1820</v>
      </c>
      <c r="H102" s="180">
        <v>64</v>
      </c>
      <c r="I102" s="181"/>
      <c r="J102" s="182">
        <f t="shared" si="0"/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154</v>
      </c>
      <c r="AT102" s="187" t="s">
        <v>149</v>
      </c>
      <c r="AU102" s="187" t="s">
        <v>85</v>
      </c>
      <c r="AY102" s="20" t="s">
        <v>144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20" t="s">
        <v>85</v>
      </c>
      <c r="BK102" s="188">
        <f t="shared" si="9"/>
        <v>0</v>
      </c>
      <c r="BL102" s="20" t="s">
        <v>154</v>
      </c>
      <c r="BM102" s="187" t="s">
        <v>840</v>
      </c>
    </row>
    <row r="103" spans="1:65" s="2" customFormat="1" ht="16.5" customHeight="1">
      <c r="A103" s="37"/>
      <c r="B103" s="38"/>
      <c r="C103" s="176" t="s">
        <v>618</v>
      </c>
      <c r="D103" s="176" t="s">
        <v>149</v>
      </c>
      <c r="E103" s="177" t="s">
        <v>2336</v>
      </c>
      <c r="F103" s="178" t="s">
        <v>2337</v>
      </c>
      <c r="G103" s="179" t="s">
        <v>1820</v>
      </c>
      <c r="H103" s="180">
        <v>13</v>
      </c>
      <c r="I103" s="181"/>
      <c r="J103" s="182">
        <f t="shared" si="0"/>
        <v>0</v>
      </c>
      <c r="K103" s="178" t="s">
        <v>19</v>
      </c>
      <c r="L103" s="42"/>
      <c r="M103" s="183" t="s">
        <v>19</v>
      </c>
      <c r="N103" s="184" t="s">
        <v>48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154</v>
      </c>
      <c r="AT103" s="187" t="s">
        <v>149</v>
      </c>
      <c r="AU103" s="187" t="s">
        <v>85</v>
      </c>
      <c r="AY103" s="20" t="s">
        <v>144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20" t="s">
        <v>85</v>
      </c>
      <c r="BK103" s="188">
        <f t="shared" si="9"/>
        <v>0</v>
      </c>
      <c r="BL103" s="20" t="s">
        <v>154</v>
      </c>
      <c r="BM103" s="187" t="s">
        <v>849</v>
      </c>
    </row>
    <row r="104" spans="1:65" s="2" customFormat="1" ht="16.5" customHeight="1">
      <c r="A104" s="37"/>
      <c r="B104" s="38"/>
      <c r="C104" s="176" t="s">
        <v>625</v>
      </c>
      <c r="D104" s="176" t="s">
        <v>149</v>
      </c>
      <c r="E104" s="177" t="s">
        <v>2338</v>
      </c>
      <c r="F104" s="178" t="s">
        <v>2339</v>
      </c>
      <c r="G104" s="179" t="s">
        <v>1820</v>
      </c>
      <c r="H104" s="180">
        <v>13</v>
      </c>
      <c r="I104" s="181"/>
      <c r="J104" s="182">
        <f t="shared" si="0"/>
        <v>0</v>
      </c>
      <c r="K104" s="178" t="s">
        <v>19</v>
      </c>
      <c r="L104" s="42"/>
      <c r="M104" s="183" t="s">
        <v>19</v>
      </c>
      <c r="N104" s="184" t="s">
        <v>48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154</v>
      </c>
      <c r="AT104" s="187" t="s">
        <v>149</v>
      </c>
      <c r="AU104" s="187" t="s">
        <v>85</v>
      </c>
      <c r="AY104" s="20" t="s">
        <v>144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20" t="s">
        <v>85</v>
      </c>
      <c r="BK104" s="188">
        <f t="shared" si="9"/>
        <v>0</v>
      </c>
      <c r="BL104" s="20" t="s">
        <v>154</v>
      </c>
      <c r="BM104" s="187" t="s">
        <v>911</v>
      </c>
    </row>
    <row r="105" spans="1:65" s="2" customFormat="1" ht="16.5" customHeight="1">
      <c r="A105" s="37"/>
      <c r="B105" s="38"/>
      <c r="C105" s="176" t="s">
        <v>556</v>
      </c>
      <c r="D105" s="176" t="s">
        <v>149</v>
      </c>
      <c r="E105" s="177" t="s">
        <v>2340</v>
      </c>
      <c r="F105" s="178" t="s">
        <v>2341</v>
      </c>
      <c r="G105" s="179" t="s">
        <v>1820</v>
      </c>
      <c r="H105" s="180">
        <v>12</v>
      </c>
      <c r="I105" s="181"/>
      <c r="J105" s="182">
        <f t="shared" si="0"/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154</v>
      </c>
      <c r="AT105" s="187" t="s">
        <v>149</v>
      </c>
      <c r="AU105" s="187" t="s">
        <v>85</v>
      </c>
      <c r="AY105" s="20" t="s">
        <v>144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20" t="s">
        <v>85</v>
      </c>
      <c r="BK105" s="188">
        <f t="shared" si="9"/>
        <v>0</v>
      </c>
      <c r="BL105" s="20" t="s">
        <v>154</v>
      </c>
      <c r="BM105" s="187" t="s">
        <v>833</v>
      </c>
    </row>
    <row r="106" spans="1:65" s="12" customFormat="1" ht="25.9" customHeight="1">
      <c r="B106" s="160"/>
      <c r="C106" s="161"/>
      <c r="D106" s="162" t="s">
        <v>76</v>
      </c>
      <c r="E106" s="163" t="s">
        <v>2342</v>
      </c>
      <c r="F106" s="163" t="s">
        <v>2343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SUM(P107:P118)</f>
        <v>0</v>
      </c>
      <c r="Q106" s="168"/>
      <c r="R106" s="169">
        <f>SUM(R107:R118)</f>
        <v>0</v>
      </c>
      <c r="S106" s="168"/>
      <c r="T106" s="170">
        <f>SUM(T107:T118)</f>
        <v>0</v>
      </c>
      <c r="AR106" s="171" t="s">
        <v>85</v>
      </c>
      <c r="AT106" s="172" t="s">
        <v>76</v>
      </c>
      <c r="AU106" s="172" t="s">
        <v>77</v>
      </c>
      <c r="AY106" s="171" t="s">
        <v>144</v>
      </c>
      <c r="BK106" s="173">
        <f>SUM(BK107:BK118)</f>
        <v>0</v>
      </c>
    </row>
    <row r="107" spans="1:65" s="2" customFormat="1" ht="16.5" customHeight="1">
      <c r="A107" s="37"/>
      <c r="B107" s="38"/>
      <c r="C107" s="176" t="s">
        <v>742</v>
      </c>
      <c r="D107" s="176" t="s">
        <v>149</v>
      </c>
      <c r="E107" s="177" t="s">
        <v>2344</v>
      </c>
      <c r="F107" s="178" t="s">
        <v>2345</v>
      </c>
      <c r="G107" s="179" t="s">
        <v>956</v>
      </c>
      <c r="H107" s="180">
        <v>1400</v>
      </c>
      <c r="I107" s="181"/>
      <c r="J107" s="182">
        <f t="shared" ref="J107:J118" si="10">ROUND(I107*H107,2)</f>
        <v>0</v>
      </c>
      <c r="K107" s="178" t="s">
        <v>19</v>
      </c>
      <c r="L107" s="42"/>
      <c r="M107" s="183" t="s">
        <v>19</v>
      </c>
      <c r="N107" s="184" t="s">
        <v>48</v>
      </c>
      <c r="O107" s="67"/>
      <c r="P107" s="185">
        <f t="shared" ref="P107:P118" si="11">O107*H107</f>
        <v>0</v>
      </c>
      <c r="Q107" s="185">
        <v>0</v>
      </c>
      <c r="R107" s="185">
        <f t="shared" ref="R107:R118" si="12">Q107*H107</f>
        <v>0</v>
      </c>
      <c r="S107" s="185">
        <v>0</v>
      </c>
      <c r="T107" s="186">
        <f t="shared" ref="T107:T118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154</v>
      </c>
      <c r="AT107" s="187" t="s">
        <v>149</v>
      </c>
      <c r="AU107" s="187" t="s">
        <v>85</v>
      </c>
      <c r="AY107" s="20" t="s">
        <v>144</v>
      </c>
      <c r="BE107" s="188">
        <f t="shared" ref="BE107:BE118" si="14">IF(N107="základní",J107,0)</f>
        <v>0</v>
      </c>
      <c r="BF107" s="188">
        <f t="shared" ref="BF107:BF118" si="15">IF(N107="snížená",J107,0)</f>
        <v>0</v>
      </c>
      <c r="BG107" s="188">
        <f t="shared" ref="BG107:BG118" si="16">IF(N107="zákl. přenesená",J107,0)</f>
        <v>0</v>
      </c>
      <c r="BH107" s="188">
        <f t="shared" ref="BH107:BH118" si="17">IF(N107="sníž. přenesená",J107,0)</f>
        <v>0</v>
      </c>
      <c r="BI107" s="188">
        <f t="shared" ref="BI107:BI118" si="18">IF(N107="nulová",J107,0)</f>
        <v>0</v>
      </c>
      <c r="BJ107" s="20" t="s">
        <v>85</v>
      </c>
      <c r="BK107" s="188">
        <f t="shared" ref="BK107:BK118" si="19">ROUND(I107*H107,2)</f>
        <v>0</v>
      </c>
      <c r="BL107" s="20" t="s">
        <v>154</v>
      </c>
      <c r="BM107" s="187" t="s">
        <v>940</v>
      </c>
    </row>
    <row r="108" spans="1:65" s="2" customFormat="1" ht="16.5" customHeight="1">
      <c r="A108" s="37"/>
      <c r="B108" s="38"/>
      <c r="C108" s="176" t="s">
        <v>746</v>
      </c>
      <c r="D108" s="176" t="s">
        <v>149</v>
      </c>
      <c r="E108" s="177" t="s">
        <v>2346</v>
      </c>
      <c r="F108" s="178" t="s">
        <v>2347</v>
      </c>
      <c r="G108" s="179" t="s">
        <v>1820</v>
      </c>
      <c r="H108" s="180">
        <v>20</v>
      </c>
      <c r="I108" s="181"/>
      <c r="J108" s="182">
        <f t="shared" si="10"/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154</v>
      </c>
      <c r="AT108" s="187" t="s">
        <v>149</v>
      </c>
      <c r="AU108" s="187" t="s">
        <v>85</v>
      </c>
      <c r="AY108" s="20" t="s">
        <v>144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20" t="s">
        <v>85</v>
      </c>
      <c r="BK108" s="188">
        <f t="shared" si="19"/>
        <v>0</v>
      </c>
      <c r="BL108" s="20" t="s">
        <v>154</v>
      </c>
      <c r="BM108" s="187" t="s">
        <v>953</v>
      </c>
    </row>
    <row r="109" spans="1:65" s="2" customFormat="1" ht="24.2" customHeight="1">
      <c r="A109" s="37"/>
      <c r="B109" s="38"/>
      <c r="C109" s="176" t="s">
        <v>751</v>
      </c>
      <c r="D109" s="176" t="s">
        <v>149</v>
      </c>
      <c r="E109" s="177" t="s">
        <v>2348</v>
      </c>
      <c r="F109" s="178" t="s">
        <v>2349</v>
      </c>
      <c r="G109" s="179" t="s">
        <v>956</v>
      </c>
      <c r="H109" s="180">
        <v>1000</v>
      </c>
      <c r="I109" s="181"/>
      <c r="J109" s="182">
        <f t="shared" si="10"/>
        <v>0</v>
      </c>
      <c r="K109" s="178" t="s">
        <v>19</v>
      </c>
      <c r="L109" s="42"/>
      <c r="M109" s="183" t="s">
        <v>19</v>
      </c>
      <c r="N109" s="184" t="s">
        <v>48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154</v>
      </c>
      <c r="AT109" s="187" t="s">
        <v>149</v>
      </c>
      <c r="AU109" s="187" t="s">
        <v>85</v>
      </c>
      <c r="AY109" s="20" t="s">
        <v>144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20" t="s">
        <v>85</v>
      </c>
      <c r="BK109" s="188">
        <f t="shared" si="19"/>
        <v>0</v>
      </c>
      <c r="BL109" s="20" t="s">
        <v>154</v>
      </c>
      <c r="BM109" s="187" t="s">
        <v>1018</v>
      </c>
    </row>
    <row r="110" spans="1:65" s="2" customFormat="1" ht="21.75" customHeight="1">
      <c r="A110" s="37"/>
      <c r="B110" s="38"/>
      <c r="C110" s="176" t="s">
        <v>756</v>
      </c>
      <c r="D110" s="176" t="s">
        <v>149</v>
      </c>
      <c r="E110" s="177" t="s">
        <v>2350</v>
      </c>
      <c r="F110" s="178" t="s">
        <v>2351</v>
      </c>
      <c r="G110" s="179" t="s">
        <v>956</v>
      </c>
      <c r="H110" s="180">
        <v>200</v>
      </c>
      <c r="I110" s="181"/>
      <c r="J110" s="182">
        <f t="shared" si="10"/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154</v>
      </c>
      <c r="AT110" s="187" t="s">
        <v>149</v>
      </c>
      <c r="AU110" s="187" t="s">
        <v>85</v>
      </c>
      <c r="AY110" s="20" t="s">
        <v>144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20" t="s">
        <v>85</v>
      </c>
      <c r="BK110" s="188">
        <f t="shared" si="19"/>
        <v>0</v>
      </c>
      <c r="BL110" s="20" t="s">
        <v>154</v>
      </c>
      <c r="BM110" s="187" t="s">
        <v>1028</v>
      </c>
    </row>
    <row r="111" spans="1:65" s="2" customFormat="1" ht="16.5" customHeight="1">
      <c r="A111" s="37"/>
      <c r="B111" s="38"/>
      <c r="C111" s="176" t="s">
        <v>7</v>
      </c>
      <c r="D111" s="176" t="s">
        <v>149</v>
      </c>
      <c r="E111" s="177" t="s">
        <v>2352</v>
      </c>
      <c r="F111" s="178" t="s">
        <v>2353</v>
      </c>
      <c r="G111" s="179" t="s">
        <v>1820</v>
      </c>
      <c r="H111" s="180">
        <v>1200</v>
      </c>
      <c r="I111" s="181"/>
      <c r="J111" s="182">
        <f t="shared" si="10"/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154</v>
      </c>
      <c r="AT111" s="187" t="s">
        <v>149</v>
      </c>
      <c r="AU111" s="187" t="s">
        <v>85</v>
      </c>
      <c r="AY111" s="20" t="s">
        <v>144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20" t="s">
        <v>85</v>
      </c>
      <c r="BK111" s="188">
        <f t="shared" si="19"/>
        <v>0</v>
      </c>
      <c r="BL111" s="20" t="s">
        <v>154</v>
      </c>
      <c r="BM111" s="187" t="s">
        <v>1038</v>
      </c>
    </row>
    <row r="112" spans="1:65" s="2" customFormat="1" ht="24.2" customHeight="1">
      <c r="A112" s="37"/>
      <c r="B112" s="38"/>
      <c r="C112" s="176" t="s">
        <v>819</v>
      </c>
      <c r="D112" s="176" t="s">
        <v>149</v>
      </c>
      <c r="E112" s="177" t="s">
        <v>2354</v>
      </c>
      <c r="F112" s="178" t="s">
        <v>2355</v>
      </c>
      <c r="G112" s="179" t="s">
        <v>956</v>
      </c>
      <c r="H112" s="180">
        <v>200</v>
      </c>
      <c r="I112" s="181"/>
      <c r="J112" s="182">
        <f t="shared" si="10"/>
        <v>0</v>
      </c>
      <c r="K112" s="178" t="s">
        <v>19</v>
      </c>
      <c r="L112" s="42"/>
      <c r="M112" s="183" t="s">
        <v>19</v>
      </c>
      <c r="N112" s="184" t="s">
        <v>48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154</v>
      </c>
      <c r="AT112" s="187" t="s">
        <v>149</v>
      </c>
      <c r="AU112" s="187" t="s">
        <v>85</v>
      </c>
      <c r="AY112" s="20" t="s">
        <v>144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20" t="s">
        <v>85</v>
      </c>
      <c r="BK112" s="188">
        <f t="shared" si="19"/>
        <v>0</v>
      </c>
      <c r="BL112" s="20" t="s">
        <v>154</v>
      </c>
      <c r="BM112" s="187" t="s">
        <v>1156</v>
      </c>
    </row>
    <row r="113" spans="1:65" s="2" customFormat="1" ht="24.2" customHeight="1">
      <c r="A113" s="37"/>
      <c r="B113" s="38"/>
      <c r="C113" s="176" t="s">
        <v>824</v>
      </c>
      <c r="D113" s="176" t="s">
        <v>149</v>
      </c>
      <c r="E113" s="177" t="s">
        <v>2356</v>
      </c>
      <c r="F113" s="178" t="s">
        <v>2357</v>
      </c>
      <c r="G113" s="179" t="s">
        <v>956</v>
      </c>
      <c r="H113" s="180">
        <v>200</v>
      </c>
      <c r="I113" s="181"/>
      <c r="J113" s="182">
        <f t="shared" si="10"/>
        <v>0</v>
      </c>
      <c r="K113" s="178" t="s">
        <v>19</v>
      </c>
      <c r="L113" s="42"/>
      <c r="M113" s="183" t="s">
        <v>19</v>
      </c>
      <c r="N113" s="184" t="s">
        <v>48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154</v>
      </c>
      <c r="AT113" s="187" t="s">
        <v>149</v>
      </c>
      <c r="AU113" s="187" t="s">
        <v>85</v>
      </c>
      <c r="AY113" s="20" t="s">
        <v>144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20" t="s">
        <v>85</v>
      </c>
      <c r="BK113" s="188">
        <f t="shared" si="19"/>
        <v>0</v>
      </c>
      <c r="BL113" s="20" t="s">
        <v>154</v>
      </c>
      <c r="BM113" s="187" t="s">
        <v>1187</v>
      </c>
    </row>
    <row r="114" spans="1:65" s="2" customFormat="1" ht="24.2" customHeight="1">
      <c r="A114" s="37"/>
      <c r="B114" s="38"/>
      <c r="C114" s="176" t="s">
        <v>829</v>
      </c>
      <c r="D114" s="176" t="s">
        <v>149</v>
      </c>
      <c r="E114" s="177" t="s">
        <v>2358</v>
      </c>
      <c r="F114" s="178" t="s">
        <v>2359</v>
      </c>
      <c r="G114" s="179" t="s">
        <v>1820</v>
      </c>
      <c r="H114" s="180">
        <v>20</v>
      </c>
      <c r="I114" s="181"/>
      <c r="J114" s="182">
        <f t="shared" si="10"/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154</v>
      </c>
      <c r="AT114" s="187" t="s">
        <v>149</v>
      </c>
      <c r="AU114" s="187" t="s">
        <v>85</v>
      </c>
      <c r="AY114" s="20" t="s">
        <v>144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20" t="s">
        <v>85</v>
      </c>
      <c r="BK114" s="188">
        <f t="shared" si="19"/>
        <v>0</v>
      </c>
      <c r="BL114" s="20" t="s">
        <v>154</v>
      </c>
      <c r="BM114" s="187" t="s">
        <v>1197</v>
      </c>
    </row>
    <row r="115" spans="1:65" s="2" customFormat="1" ht="21.75" customHeight="1">
      <c r="A115" s="37"/>
      <c r="B115" s="38"/>
      <c r="C115" s="176" t="s">
        <v>835</v>
      </c>
      <c r="D115" s="176" t="s">
        <v>149</v>
      </c>
      <c r="E115" s="177" t="s">
        <v>2360</v>
      </c>
      <c r="F115" s="178" t="s">
        <v>2361</v>
      </c>
      <c r="G115" s="179" t="s">
        <v>956</v>
      </c>
      <c r="H115" s="180">
        <v>1000</v>
      </c>
      <c r="I115" s="181"/>
      <c r="J115" s="182">
        <f t="shared" si="1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154</v>
      </c>
      <c r="AT115" s="187" t="s">
        <v>149</v>
      </c>
      <c r="AU115" s="187" t="s">
        <v>85</v>
      </c>
      <c r="AY115" s="20" t="s">
        <v>144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20" t="s">
        <v>85</v>
      </c>
      <c r="BK115" s="188">
        <f t="shared" si="19"/>
        <v>0</v>
      </c>
      <c r="BL115" s="20" t="s">
        <v>154</v>
      </c>
      <c r="BM115" s="187" t="s">
        <v>1207</v>
      </c>
    </row>
    <row r="116" spans="1:65" s="2" customFormat="1" ht="16.5" customHeight="1">
      <c r="A116" s="37"/>
      <c r="B116" s="38"/>
      <c r="C116" s="176" t="s">
        <v>840</v>
      </c>
      <c r="D116" s="176" t="s">
        <v>149</v>
      </c>
      <c r="E116" s="177" t="s">
        <v>2362</v>
      </c>
      <c r="F116" s="178" t="s">
        <v>2363</v>
      </c>
      <c r="G116" s="179" t="s">
        <v>1820</v>
      </c>
      <c r="H116" s="180">
        <v>30</v>
      </c>
      <c r="I116" s="181"/>
      <c r="J116" s="182">
        <f t="shared" si="10"/>
        <v>0</v>
      </c>
      <c r="K116" s="178" t="s">
        <v>19</v>
      </c>
      <c r="L116" s="42"/>
      <c r="M116" s="183" t="s">
        <v>19</v>
      </c>
      <c r="N116" s="184" t="s">
        <v>48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154</v>
      </c>
      <c r="AT116" s="187" t="s">
        <v>149</v>
      </c>
      <c r="AU116" s="187" t="s">
        <v>85</v>
      </c>
      <c r="AY116" s="20" t="s">
        <v>144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20" t="s">
        <v>85</v>
      </c>
      <c r="BK116" s="188">
        <f t="shared" si="19"/>
        <v>0</v>
      </c>
      <c r="BL116" s="20" t="s">
        <v>154</v>
      </c>
      <c r="BM116" s="187" t="s">
        <v>1221</v>
      </c>
    </row>
    <row r="117" spans="1:65" s="2" customFormat="1" ht="16.5" customHeight="1">
      <c r="A117" s="37"/>
      <c r="B117" s="38"/>
      <c r="C117" s="176" t="s">
        <v>842</v>
      </c>
      <c r="D117" s="176" t="s">
        <v>149</v>
      </c>
      <c r="E117" s="177" t="s">
        <v>2364</v>
      </c>
      <c r="F117" s="178" t="s">
        <v>2365</v>
      </c>
      <c r="G117" s="179" t="s">
        <v>1820</v>
      </c>
      <c r="H117" s="180">
        <v>50</v>
      </c>
      <c r="I117" s="181"/>
      <c r="J117" s="182">
        <f t="shared" si="10"/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154</v>
      </c>
      <c r="AT117" s="187" t="s">
        <v>149</v>
      </c>
      <c r="AU117" s="187" t="s">
        <v>85</v>
      </c>
      <c r="AY117" s="20" t="s">
        <v>144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20" t="s">
        <v>85</v>
      </c>
      <c r="BK117" s="188">
        <f t="shared" si="19"/>
        <v>0</v>
      </c>
      <c r="BL117" s="20" t="s">
        <v>154</v>
      </c>
      <c r="BM117" s="187" t="s">
        <v>1285</v>
      </c>
    </row>
    <row r="118" spans="1:65" s="2" customFormat="1" ht="16.5" customHeight="1">
      <c r="A118" s="37"/>
      <c r="B118" s="38"/>
      <c r="C118" s="176" t="s">
        <v>849</v>
      </c>
      <c r="D118" s="176" t="s">
        <v>149</v>
      </c>
      <c r="E118" s="177" t="s">
        <v>2366</v>
      </c>
      <c r="F118" s="178" t="s">
        <v>2367</v>
      </c>
      <c r="G118" s="179" t="s">
        <v>956</v>
      </c>
      <c r="H118" s="180">
        <v>250</v>
      </c>
      <c r="I118" s="181"/>
      <c r="J118" s="182">
        <f t="shared" si="10"/>
        <v>0</v>
      </c>
      <c r="K118" s="178" t="s">
        <v>19</v>
      </c>
      <c r="L118" s="42"/>
      <c r="M118" s="183" t="s">
        <v>19</v>
      </c>
      <c r="N118" s="184" t="s">
        <v>48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154</v>
      </c>
      <c r="AT118" s="187" t="s">
        <v>149</v>
      </c>
      <c r="AU118" s="187" t="s">
        <v>85</v>
      </c>
      <c r="AY118" s="20" t="s">
        <v>144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20" t="s">
        <v>85</v>
      </c>
      <c r="BK118" s="188">
        <f t="shared" si="19"/>
        <v>0</v>
      </c>
      <c r="BL118" s="20" t="s">
        <v>154</v>
      </c>
      <c r="BM118" s="187" t="s">
        <v>1295</v>
      </c>
    </row>
    <row r="119" spans="1:65" s="12" customFormat="1" ht="25.9" customHeight="1">
      <c r="B119" s="160"/>
      <c r="C119" s="161"/>
      <c r="D119" s="162" t="s">
        <v>76</v>
      </c>
      <c r="E119" s="163" t="s">
        <v>2368</v>
      </c>
      <c r="F119" s="163" t="s">
        <v>2369</v>
      </c>
      <c r="G119" s="161"/>
      <c r="H119" s="161"/>
      <c r="I119" s="164"/>
      <c r="J119" s="165">
        <f>BK119</f>
        <v>0</v>
      </c>
      <c r="K119" s="161"/>
      <c r="L119" s="166"/>
      <c r="M119" s="167"/>
      <c r="N119" s="168"/>
      <c r="O119" s="168"/>
      <c r="P119" s="169">
        <f>SUM(P120:P135)</f>
        <v>0</v>
      </c>
      <c r="Q119" s="168"/>
      <c r="R119" s="169">
        <f>SUM(R120:R135)</f>
        <v>0</v>
      </c>
      <c r="S119" s="168"/>
      <c r="T119" s="170">
        <f>SUM(T120:T135)</f>
        <v>0</v>
      </c>
      <c r="AR119" s="171" t="s">
        <v>85</v>
      </c>
      <c r="AT119" s="172" t="s">
        <v>76</v>
      </c>
      <c r="AU119" s="172" t="s">
        <v>77</v>
      </c>
      <c r="AY119" s="171" t="s">
        <v>144</v>
      </c>
      <c r="BK119" s="173">
        <f>SUM(BK120:BK135)</f>
        <v>0</v>
      </c>
    </row>
    <row r="120" spans="1:65" s="2" customFormat="1" ht="16.5" customHeight="1">
      <c r="A120" s="37"/>
      <c r="B120" s="38"/>
      <c r="C120" s="176" t="s">
        <v>856</v>
      </c>
      <c r="D120" s="176" t="s">
        <v>149</v>
      </c>
      <c r="E120" s="177" t="s">
        <v>2370</v>
      </c>
      <c r="F120" s="178" t="s">
        <v>2371</v>
      </c>
      <c r="G120" s="179" t="s">
        <v>2372</v>
      </c>
      <c r="H120" s="180">
        <v>16</v>
      </c>
      <c r="I120" s="181"/>
      <c r="J120" s="182">
        <f t="shared" ref="J120:J135" si="20">ROUND(I120*H120,2)</f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 t="shared" ref="P120:P135" si="21">O120*H120</f>
        <v>0</v>
      </c>
      <c r="Q120" s="185">
        <v>0</v>
      </c>
      <c r="R120" s="185">
        <f t="shared" ref="R120:R135" si="22">Q120*H120</f>
        <v>0</v>
      </c>
      <c r="S120" s="185">
        <v>0</v>
      </c>
      <c r="T120" s="186">
        <f t="shared" ref="T120:T135" si="2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154</v>
      </c>
      <c r="AT120" s="187" t="s">
        <v>149</v>
      </c>
      <c r="AU120" s="187" t="s">
        <v>85</v>
      </c>
      <c r="AY120" s="20" t="s">
        <v>144</v>
      </c>
      <c r="BE120" s="188">
        <f t="shared" ref="BE120:BE135" si="24">IF(N120="základní",J120,0)</f>
        <v>0</v>
      </c>
      <c r="BF120" s="188">
        <f t="shared" ref="BF120:BF135" si="25">IF(N120="snížená",J120,0)</f>
        <v>0</v>
      </c>
      <c r="BG120" s="188">
        <f t="shared" ref="BG120:BG135" si="26">IF(N120="zákl. přenesená",J120,0)</f>
        <v>0</v>
      </c>
      <c r="BH120" s="188">
        <f t="shared" ref="BH120:BH135" si="27">IF(N120="sníž. přenesená",J120,0)</f>
        <v>0</v>
      </c>
      <c r="BI120" s="188">
        <f t="shared" ref="BI120:BI135" si="28">IF(N120="nulová",J120,0)</f>
        <v>0</v>
      </c>
      <c r="BJ120" s="20" t="s">
        <v>85</v>
      </c>
      <c r="BK120" s="188">
        <f t="shared" ref="BK120:BK135" si="29">ROUND(I120*H120,2)</f>
        <v>0</v>
      </c>
      <c r="BL120" s="20" t="s">
        <v>154</v>
      </c>
      <c r="BM120" s="187" t="s">
        <v>1305</v>
      </c>
    </row>
    <row r="121" spans="1:65" s="2" customFormat="1" ht="16.5" customHeight="1">
      <c r="A121" s="37"/>
      <c r="B121" s="38"/>
      <c r="C121" s="176" t="s">
        <v>911</v>
      </c>
      <c r="D121" s="176" t="s">
        <v>149</v>
      </c>
      <c r="E121" s="177" t="s">
        <v>2373</v>
      </c>
      <c r="F121" s="178" t="s">
        <v>2374</v>
      </c>
      <c r="G121" s="179" t="s">
        <v>2220</v>
      </c>
      <c r="H121" s="180">
        <v>1</v>
      </c>
      <c r="I121" s="181"/>
      <c r="J121" s="182">
        <f t="shared" si="20"/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 t="shared" si="21"/>
        <v>0</v>
      </c>
      <c r="Q121" s="185">
        <v>0</v>
      </c>
      <c r="R121" s="185">
        <f t="shared" si="22"/>
        <v>0</v>
      </c>
      <c r="S121" s="185">
        <v>0</v>
      </c>
      <c r="T121" s="186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154</v>
      </c>
      <c r="AT121" s="187" t="s">
        <v>149</v>
      </c>
      <c r="AU121" s="187" t="s">
        <v>85</v>
      </c>
      <c r="AY121" s="20" t="s">
        <v>144</v>
      </c>
      <c r="BE121" s="188">
        <f t="shared" si="24"/>
        <v>0</v>
      </c>
      <c r="BF121" s="188">
        <f t="shared" si="25"/>
        <v>0</v>
      </c>
      <c r="BG121" s="188">
        <f t="shared" si="26"/>
        <v>0</v>
      </c>
      <c r="BH121" s="188">
        <f t="shared" si="27"/>
        <v>0</v>
      </c>
      <c r="BI121" s="188">
        <f t="shared" si="28"/>
        <v>0</v>
      </c>
      <c r="BJ121" s="20" t="s">
        <v>85</v>
      </c>
      <c r="BK121" s="188">
        <f t="shared" si="29"/>
        <v>0</v>
      </c>
      <c r="BL121" s="20" t="s">
        <v>154</v>
      </c>
      <c r="BM121" s="187" t="s">
        <v>1315</v>
      </c>
    </row>
    <row r="122" spans="1:65" s="2" customFormat="1" ht="16.5" customHeight="1">
      <c r="A122" s="37"/>
      <c r="B122" s="38"/>
      <c r="C122" s="176" t="s">
        <v>919</v>
      </c>
      <c r="D122" s="176" t="s">
        <v>149</v>
      </c>
      <c r="E122" s="177" t="s">
        <v>2375</v>
      </c>
      <c r="F122" s="178" t="s">
        <v>2376</v>
      </c>
      <c r="G122" s="179" t="s">
        <v>2220</v>
      </c>
      <c r="H122" s="180">
        <v>1</v>
      </c>
      <c r="I122" s="181"/>
      <c r="J122" s="182">
        <f t="shared" si="20"/>
        <v>0</v>
      </c>
      <c r="K122" s="178" t="s">
        <v>19</v>
      </c>
      <c r="L122" s="42"/>
      <c r="M122" s="183" t="s">
        <v>19</v>
      </c>
      <c r="N122" s="184" t="s">
        <v>48</v>
      </c>
      <c r="O122" s="67"/>
      <c r="P122" s="185">
        <f t="shared" si="21"/>
        <v>0</v>
      </c>
      <c r="Q122" s="185">
        <v>0</v>
      </c>
      <c r="R122" s="185">
        <f t="shared" si="22"/>
        <v>0</v>
      </c>
      <c r="S122" s="185">
        <v>0</v>
      </c>
      <c r="T122" s="186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154</v>
      </c>
      <c r="AT122" s="187" t="s">
        <v>149</v>
      </c>
      <c r="AU122" s="187" t="s">
        <v>85</v>
      </c>
      <c r="AY122" s="20" t="s">
        <v>144</v>
      </c>
      <c r="BE122" s="188">
        <f t="shared" si="24"/>
        <v>0</v>
      </c>
      <c r="BF122" s="188">
        <f t="shared" si="25"/>
        <v>0</v>
      </c>
      <c r="BG122" s="188">
        <f t="shared" si="26"/>
        <v>0</v>
      </c>
      <c r="BH122" s="188">
        <f t="shared" si="27"/>
        <v>0</v>
      </c>
      <c r="BI122" s="188">
        <f t="shared" si="28"/>
        <v>0</v>
      </c>
      <c r="BJ122" s="20" t="s">
        <v>85</v>
      </c>
      <c r="BK122" s="188">
        <f t="shared" si="29"/>
        <v>0</v>
      </c>
      <c r="BL122" s="20" t="s">
        <v>154</v>
      </c>
      <c r="BM122" s="187" t="s">
        <v>1378</v>
      </c>
    </row>
    <row r="123" spans="1:65" s="2" customFormat="1" ht="16.5" customHeight="1">
      <c r="A123" s="37"/>
      <c r="B123" s="38"/>
      <c r="C123" s="176" t="s">
        <v>833</v>
      </c>
      <c r="D123" s="176" t="s">
        <v>149</v>
      </c>
      <c r="E123" s="177" t="s">
        <v>2377</v>
      </c>
      <c r="F123" s="178" t="s">
        <v>2378</v>
      </c>
      <c r="G123" s="179" t="s">
        <v>2372</v>
      </c>
      <c r="H123" s="180">
        <v>16</v>
      </c>
      <c r="I123" s="181"/>
      <c r="J123" s="182">
        <f t="shared" si="20"/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154</v>
      </c>
      <c r="AT123" s="187" t="s">
        <v>149</v>
      </c>
      <c r="AU123" s="187" t="s">
        <v>85</v>
      </c>
      <c r="AY123" s="20" t="s">
        <v>144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20" t="s">
        <v>85</v>
      </c>
      <c r="BK123" s="188">
        <f t="shared" si="29"/>
        <v>0</v>
      </c>
      <c r="BL123" s="20" t="s">
        <v>154</v>
      </c>
      <c r="BM123" s="187" t="s">
        <v>1388</v>
      </c>
    </row>
    <row r="124" spans="1:65" s="2" customFormat="1" ht="16.5" customHeight="1">
      <c r="A124" s="37"/>
      <c r="B124" s="38"/>
      <c r="C124" s="176" t="s">
        <v>933</v>
      </c>
      <c r="D124" s="176" t="s">
        <v>149</v>
      </c>
      <c r="E124" s="177" t="s">
        <v>2379</v>
      </c>
      <c r="F124" s="178" t="s">
        <v>2380</v>
      </c>
      <c r="G124" s="179" t="s">
        <v>2372</v>
      </c>
      <c r="H124" s="180">
        <v>16</v>
      </c>
      <c r="I124" s="181"/>
      <c r="J124" s="182">
        <f t="shared" si="20"/>
        <v>0</v>
      </c>
      <c r="K124" s="178" t="s">
        <v>19</v>
      </c>
      <c r="L124" s="42"/>
      <c r="M124" s="183" t="s">
        <v>19</v>
      </c>
      <c r="N124" s="184" t="s">
        <v>48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154</v>
      </c>
      <c r="AT124" s="187" t="s">
        <v>149</v>
      </c>
      <c r="AU124" s="187" t="s">
        <v>85</v>
      </c>
      <c r="AY124" s="20" t="s">
        <v>144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20" t="s">
        <v>85</v>
      </c>
      <c r="BK124" s="188">
        <f t="shared" si="29"/>
        <v>0</v>
      </c>
      <c r="BL124" s="20" t="s">
        <v>154</v>
      </c>
      <c r="BM124" s="187" t="s">
        <v>1454</v>
      </c>
    </row>
    <row r="125" spans="1:65" s="2" customFormat="1" ht="16.5" customHeight="1">
      <c r="A125" s="37"/>
      <c r="B125" s="38"/>
      <c r="C125" s="176" t="s">
        <v>940</v>
      </c>
      <c r="D125" s="176" t="s">
        <v>149</v>
      </c>
      <c r="E125" s="177" t="s">
        <v>2381</v>
      </c>
      <c r="F125" s="178" t="s">
        <v>2382</v>
      </c>
      <c r="G125" s="179" t="s">
        <v>1820</v>
      </c>
      <c r="H125" s="180">
        <v>1</v>
      </c>
      <c r="I125" s="181"/>
      <c r="J125" s="182">
        <f t="shared" si="20"/>
        <v>0</v>
      </c>
      <c r="K125" s="178" t="s">
        <v>19</v>
      </c>
      <c r="L125" s="42"/>
      <c r="M125" s="183" t="s">
        <v>19</v>
      </c>
      <c r="N125" s="184" t="s">
        <v>48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154</v>
      </c>
      <c r="AT125" s="187" t="s">
        <v>149</v>
      </c>
      <c r="AU125" s="187" t="s">
        <v>85</v>
      </c>
      <c r="AY125" s="20" t="s">
        <v>144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20" t="s">
        <v>85</v>
      </c>
      <c r="BK125" s="188">
        <f t="shared" si="29"/>
        <v>0</v>
      </c>
      <c r="BL125" s="20" t="s">
        <v>154</v>
      </c>
      <c r="BM125" s="187" t="s">
        <v>1518</v>
      </c>
    </row>
    <row r="126" spans="1:65" s="2" customFormat="1" ht="16.5" customHeight="1">
      <c r="A126" s="37"/>
      <c r="B126" s="38"/>
      <c r="C126" s="176" t="s">
        <v>948</v>
      </c>
      <c r="D126" s="176" t="s">
        <v>149</v>
      </c>
      <c r="E126" s="177" t="s">
        <v>2383</v>
      </c>
      <c r="F126" s="178" t="s">
        <v>2384</v>
      </c>
      <c r="G126" s="179" t="s">
        <v>2372</v>
      </c>
      <c r="H126" s="180">
        <v>14</v>
      </c>
      <c r="I126" s="181"/>
      <c r="J126" s="182">
        <f t="shared" si="20"/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154</v>
      </c>
      <c r="AT126" s="187" t="s">
        <v>149</v>
      </c>
      <c r="AU126" s="187" t="s">
        <v>85</v>
      </c>
      <c r="AY126" s="20" t="s">
        <v>144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20" t="s">
        <v>85</v>
      </c>
      <c r="BK126" s="188">
        <f t="shared" si="29"/>
        <v>0</v>
      </c>
      <c r="BL126" s="20" t="s">
        <v>154</v>
      </c>
      <c r="BM126" s="187" t="s">
        <v>1636</v>
      </c>
    </row>
    <row r="127" spans="1:65" s="2" customFormat="1" ht="16.5" customHeight="1">
      <c r="A127" s="37"/>
      <c r="B127" s="38"/>
      <c r="C127" s="176" t="s">
        <v>953</v>
      </c>
      <c r="D127" s="176" t="s">
        <v>149</v>
      </c>
      <c r="E127" s="177" t="s">
        <v>2385</v>
      </c>
      <c r="F127" s="178" t="s">
        <v>2386</v>
      </c>
      <c r="G127" s="179" t="s">
        <v>2372</v>
      </c>
      <c r="H127" s="180">
        <v>10</v>
      </c>
      <c r="I127" s="181"/>
      <c r="J127" s="182">
        <f t="shared" si="20"/>
        <v>0</v>
      </c>
      <c r="K127" s="178" t="s">
        <v>19</v>
      </c>
      <c r="L127" s="42"/>
      <c r="M127" s="183" t="s">
        <v>19</v>
      </c>
      <c r="N127" s="184" t="s">
        <v>48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154</v>
      </c>
      <c r="AT127" s="187" t="s">
        <v>149</v>
      </c>
      <c r="AU127" s="187" t="s">
        <v>85</v>
      </c>
      <c r="AY127" s="20" t="s">
        <v>144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20" t="s">
        <v>85</v>
      </c>
      <c r="BK127" s="188">
        <f t="shared" si="29"/>
        <v>0</v>
      </c>
      <c r="BL127" s="20" t="s">
        <v>154</v>
      </c>
      <c r="BM127" s="187" t="s">
        <v>1646</v>
      </c>
    </row>
    <row r="128" spans="1:65" s="2" customFormat="1" ht="16.5" customHeight="1">
      <c r="A128" s="37"/>
      <c r="B128" s="38"/>
      <c r="C128" s="176" t="s">
        <v>1013</v>
      </c>
      <c r="D128" s="176" t="s">
        <v>149</v>
      </c>
      <c r="E128" s="177" t="s">
        <v>2387</v>
      </c>
      <c r="F128" s="178" t="s">
        <v>2388</v>
      </c>
      <c r="G128" s="179" t="s">
        <v>2372</v>
      </c>
      <c r="H128" s="180">
        <v>10</v>
      </c>
      <c r="I128" s="181"/>
      <c r="J128" s="182">
        <f t="shared" si="20"/>
        <v>0</v>
      </c>
      <c r="K128" s="178" t="s">
        <v>19</v>
      </c>
      <c r="L128" s="42"/>
      <c r="M128" s="183" t="s">
        <v>19</v>
      </c>
      <c r="N128" s="184" t="s">
        <v>48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154</v>
      </c>
      <c r="AT128" s="187" t="s">
        <v>149</v>
      </c>
      <c r="AU128" s="187" t="s">
        <v>85</v>
      </c>
      <c r="AY128" s="20" t="s">
        <v>144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20" t="s">
        <v>85</v>
      </c>
      <c r="BK128" s="188">
        <f t="shared" si="29"/>
        <v>0</v>
      </c>
      <c r="BL128" s="20" t="s">
        <v>154</v>
      </c>
      <c r="BM128" s="187" t="s">
        <v>1710</v>
      </c>
    </row>
    <row r="129" spans="1:65" s="2" customFormat="1" ht="16.5" customHeight="1">
      <c r="A129" s="37"/>
      <c r="B129" s="38"/>
      <c r="C129" s="176" t="s">
        <v>1018</v>
      </c>
      <c r="D129" s="176" t="s">
        <v>149</v>
      </c>
      <c r="E129" s="177" t="s">
        <v>2389</v>
      </c>
      <c r="F129" s="178" t="s">
        <v>2390</v>
      </c>
      <c r="G129" s="179" t="s">
        <v>2372</v>
      </c>
      <c r="H129" s="180">
        <v>10</v>
      </c>
      <c r="I129" s="181"/>
      <c r="J129" s="182">
        <f t="shared" si="20"/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154</v>
      </c>
      <c r="AT129" s="187" t="s">
        <v>149</v>
      </c>
      <c r="AU129" s="187" t="s">
        <v>85</v>
      </c>
      <c r="AY129" s="20" t="s">
        <v>144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20" t="s">
        <v>85</v>
      </c>
      <c r="BK129" s="188">
        <f t="shared" si="29"/>
        <v>0</v>
      </c>
      <c r="BL129" s="20" t="s">
        <v>154</v>
      </c>
      <c r="BM129" s="187" t="s">
        <v>1774</v>
      </c>
    </row>
    <row r="130" spans="1:65" s="2" customFormat="1" ht="16.5" customHeight="1">
      <c r="A130" s="37"/>
      <c r="B130" s="38"/>
      <c r="C130" s="176" t="s">
        <v>1023</v>
      </c>
      <c r="D130" s="176" t="s">
        <v>149</v>
      </c>
      <c r="E130" s="177" t="s">
        <v>2391</v>
      </c>
      <c r="F130" s="178" t="s">
        <v>2392</v>
      </c>
      <c r="G130" s="179" t="s">
        <v>2220</v>
      </c>
      <c r="H130" s="180">
        <v>1</v>
      </c>
      <c r="I130" s="181"/>
      <c r="J130" s="182">
        <f t="shared" si="20"/>
        <v>0</v>
      </c>
      <c r="K130" s="178" t="s">
        <v>19</v>
      </c>
      <c r="L130" s="42"/>
      <c r="M130" s="183" t="s">
        <v>19</v>
      </c>
      <c r="N130" s="184" t="s">
        <v>48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154</v>
      </c>
      <c r="AT130" s="187" t="s">
        <v>149</v>
      </c>
      <c r="AU130" s="187" t="s">
        <v>85</v>
      </c>
      <c r="AY130" s="20" t="s">
        <v>144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20" t="s">
        <v>85</v>
      </c>
      <c r="BK130" s="188">
        <f t="shared" si="29"/>
        <v>0</v>
      </c>
      <c r="BL130" s="20" t="s">
        <v>154</v>
      </c>
      <c r="BM130" s="187" t="s">
        <v>1789</v>
      </c>
    </row>
    <row r="131" spans="1:65" s="2" customFormat="1" ht="16.5" customHeight="1">
      <c r="A131" s="37"/>
      <c r="B131" s="38"/>
      <c r="C131" s="176" t="s">
        <v>1028</v>
      </c>
      <c r="D131" s="176" t="s">
        <v>149</v>
      </c>
      <c r="E131" s="177" t="s">
        <v>2393</v>
      </c>
      <c r="F131" s="178" t="s">
        <v>2394</v>
      </c>
      <c r="G131" s="179" t="s">
        <v>2372</v>
      </c>
      <c r="H131" s="180">
        <v>8</v>
      </c>
      <c r="I131" s="181"/>
      <c r="J131" s="182">
        <f t="shared" si="20"/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154</v>
      </c>
      <c r="AT131" s="187" t="s">
        <v>149</v>
      </c>
      <c r="AU131" s="187" t="s">
        <v>85</v>
      </c>
      <c r="AY131" s="20" t="s">
        <v>144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20" t="s">
        <v>85</v>
      </c>
      <c r="BK131" s="188">
        <f t="shared" si="29"/>
        <v>0</v>
      </c>
      <c r="BL131" s="20" t="s">
        <v>154</v>
      </c>
      <c r="BM131" s="187" t="s">
        <v>1800</v>
      </c>
    </row>
    <row r="132" spans="1:65" s="2" customFormat="1" ht="16.5" customHeight="1">
      <c r="A132" s="37"/>
      <c r="B132" s="38"/>
      <c r="C132" s="176" t="s">
        <v>1033</v>
      </c>
      <c r="D132" s="176" t="s">
        <v>149</v>
      </c>
      <c r="E132" s="177" t="s">
        <v>2395</v>
      </c>
      <c r="F132" s="178" t="s">
        <v>2396</v>
      </c>
      <c r="G132" s="179" t="s">
        <v>2220</v>
      </c>
      <c r="H132" s="180">
        <v>1</v>
      </c>
      <c r="I132" s="181"/>
      <c r="J132" s="182">
        <f t="shared" si="20"/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154</v>
      </c>
      <c r="AT132" s="187" t="s">
        <v>149</v>
      </c>
      <c r="AU132" s="187" t="s">
        <v>85</v>
      </c>
      <c r="AY132" s="20" t="s">
        <v>144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20" t="s">
        <v>85</v>
      </c>
      <c r="BK132" s="188">
        <f t="shared" si="29"/>
        <v>0</v>
      </c>
      <c r="BL132" s="20" t="s">
        <v>154</v>
      </c>
      <c r="BM132" s="187" t="s">
        <v>1896</v>
      </c>
    </row>
    <row r="133" spans="1:65" s="2" customFormat="1" ht="16.5" customHeight="1">
      <c r="A133" s="37"/>
      <c r="B133" s="38"/>
      <c r="C133" s="176" t="s">
        <v>1038</v>
      </c>
      <c r="D133" s="176" t="s">
        <v>149</v>
      </c>
      <c r="E133" s="177" t="s">
        <v>2397</v>
      </c>
      <c r="F133" s="178" t="s">
        <v>2398</v>
      </c>
      <c r="G133" s="179" t="s">
        <v>2372</v>
      </c>
      <c r="H133" s="180">
        <v>20</v>
      </c>
      <c r="I133" s="181"/>
      <c r="J133" s="182">
        <f t="shared" si="20"/>
        <v>0</v>
      </c>
      <c r="K133" s="178" t="s">
        <v>19</v>
      </c>
      <c r="L133" s="42"/>
      <c r="M133" s="183" t="s">
        <v>19</v>
      </c>
      <c r="N133" s="184" t="s">
        <v>48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154</v>
      </c>
      <c r="AT133" s="187" t="s">
        <v>149</v>
      </c>
      <c r="AU133" s="187" t="s">
        <v>85</v>
      </c>
      <c r="AY133" s="20" t="s">
        <v>144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20" t="s">
        <v>85</v>
      </c>
      <c r="BK133" s="188">
        <f t="shared" si="29"/>
        <v>0</v>
      </c>
      <c r="BL133" s="20" t="s">
        <v>154</v>
      </c>
      <c r="BM133" s="187" t="s">
        <v>1899</v>
      </c>
    </row>
    <row r="134" spans="1:65" s="2" customFormat="1" ht="24.2" customHeight="1">
      <c r="A134" s="37"/>
      <c r="B134" s="38"/>
      <c r="C134" s="176" t="s">
        <v>1097</v>
      </c>
      <c r="D134" s="176" t="s">
        <v>149</v>
      </c>
      <c r="E134" s="177" t="s">
        <v>2399</v>
      </c>
      <c r="F134" s="178" t="s">
        <v>2400</v>
      </c>
      <c r="G134" s="179" t="s">
        <v>2220</v>
      </c>
      <c r="H134" s="180">
        <v>1</v>
      </c>
      <c r="I134" s="181"/>
      <c r="J134" s="182">
        <f t="shared" si="20"/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154</v>
      </c>
      <c r="AT134" s="187" t="s">
        <v>149</v>
      </c>
      <c r="AU134" s="187" t="s">
        <v>85</v>
      </c>
      <c r="AY134" s="20" t="s">
        <v>144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20" t="s">
        <v>85</v>
      </c>
      <c r="BK134" s="188">
        <f t="shared" si="29"/>
        <v>0</v>
      </c>
      <c r="BL134" s="20" t="s">
        <v>154</v>
      </c>
      <c r="BM134" s="187" t="s">
        <v>1902</v>
      </c>
    </row>
    <row r="135" spans="1:65" s="2" customFormat="1" ht="16.5" customHeight="1">
      <c r="A135" s="37"/>
      <c r="B135" s="38"/>
      <c r="C135" s="176" t="s">
        <v>1156</v>
      </c>
      <c r="D135" s="176" t="s">
        <v>149</v>
      </c>
      <c r="E135" s="177" t="s">
        <v>2401</v>
      </c>
      <c r="F135" s="178" t="s">
        <v>2402</v>
      </c>
      <c r="G135" s="179" t="s">
        <v>2220</v>
      </c>
      <c r="H135" s="180">
        <v>1</v>
      </c>
      <c r="I135" s="181"/>
      <c r="J135" s="182">
        <f t="shared" si="20"/>
        <v>0</v>
      </c>
      <c r="K135" s="178" t="s">
        <v>19</v>
      </c>
      <c r="L135" s="42"/>
      <c r="M135" s="254" t="s">
        <v>19</v>
      </c>
      <c r="N135" s="255" t="s">
        <v>48</v>
      </c>
      <c r="O135" s="252"/>
      <c r="P135" s="256">
        <f t="shared" si="21"/>
        <v>0</v>
      </c>
      <c r="Q135" s="256">
        <v>0</v>
      </c>
      <c r="R135" s="256">
        <f t="shared" si="22"/>
        <v>0</v>
      </c>
      <c r="S135" s="256">
        <v>0</v>
      </c>
      <c r="T135" s="257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154</v>
      </c>
      <c r="AT135" s="187" t="s">
        <v>149</v>
      </c>
      <c r="AU135" s="187" t="s">
        <v>85</v>
      </c>
      <c r="AY135" s="20" t="s">
        <v>144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20" t="s">
        <v>85</v>
      </c>
      <c r="BK135" s="188">
        <f t="shared" si="29"/>
        <v>0</v>
      </c>
      <c r="BL135" s="20" t="s">
        <v>154</v>
      </c>
      <c r="BM135" s="187" t="s">
        <v>1905</v>
      </c>
    </row>
    <row r="136" spans="1:65" s="2" customFormat="1" ht="6.95" customHeight="1">
      <c r="A136" s="37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42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algorithmName="SHA-512" hashValue="ISdo4OCz/Y0uLpXHug2AqSnEg9oUtTIOAUwdHsGby2wIXxjQ/SBA5MyGqA1UwKJ/0pmE80RylihNchLNe8O4rQ==" saltValue="+SWXma0OKtC2tc18B9wYreR/NxXWAh0mJIxN5Yw2QGVsbgUrTl3nm4RqMBrvNmGN1UJOIv0SOFvjoqeVdreDtw==" spinCount="100000" sheet="1" objects="1" scenarios="1" formatColumns="0" formatRows="0" autoFilter="0"/>
  <autoFilter ref="C84:K13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2403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ROUND(J87,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ROUND((SUM(BE87:BE154)),  2)</f>
        <v>0</v>
      </c>
      <c r="G33" s="37"/>
      <c r="H33" s="37"/>
      <c r="I33" s="121">
        <v>0.21</v>
      </c>
      <c r="J33" s="120">
        <f>ROUND(((SUM(BE87:BE154))*I33),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ROUND((SUM(BF87:BF154)),  2)</f>
        <v>0</v>
      </c>
      <c r="G34" s="37"/>
      <c r="H34" s="37"/>
      <c r="I34" s="121">
        <v>0.12</v>
      </c>
      <c r="J34" s="120">
        <f>ROUND(((SUM(BF87:BF154))*I34),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ROUND((SUM(BG87:BG154)),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ROUND((SUM(BH87:BH154)),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ROUND((SUM(BI87:BI154)),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05 - Přístupový systém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2404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9" customFormat="1" ht="24.95" customHeight="1">
      <c r="B61" s="137"/>
      <c r="C61" s="138"/>
      <c r="D61" s="139" t="s">
        <v>2405</v>
      </c>
      <c r="E61" s="140"/>
      <c r="F61" s="140"/>
      <c r="G61" s="140"/>
      <c r="H61" s="140"/>
      <c r="I61" s="140"/>
      <c r="J61" s="141">
        <f>J100</f>
        <v>0</v>
      </c>
      <c r="K61" s="138"/>
      <c r="L61" s="142"/>
    </row>
    <row r="62" spans="1:47" s="9" customFormat="1" ht="24.95" customHeight="1">
      <c r="B62" s="137"/>
      <c r="C62" s="138"/>
      <c r="D62" s="139" t="s">
        <v>2406</v>
      </c>
      <c r="E62" s="140"/>
      <c r="F62" s="140"/>
      <c r="G62" s="140"/>
      <c r="H62" s="140"/>
      <c r="I62" s="140"/>
      <c r="J62" s="141">
        <f>J104</f>
        <v>0</v>
      </c>
      <c r="K62" s="138"/>
      <c r="L62" s="142"/>
    </row>
    <row r="63" spans="1:47" s="9" customFormat="1" ht="24.95" customHeight="1">
      <c r="B63" s="137"/>
      <c r="C63" s="138"/>
      <c r="D63" s="139" t="s">
        <v>2407</v>
      </c>
      <c r="E63" s="140"/>
      <c r="F63" s="140"/>
      <c r="G63" s="140"/>
      <c r="H63" s="140"/>
      <c r="I63" s="140"/>
      <c r="J63" s="141">
        <f>J116</f>
        <v>0</v>
      </c>
      <c r="K63" s="138"/>
      <c r="L63" s="142"/>
    </row>
    <row r="64" spans="1:47" s="9" customFormat="1" ht="24.95" customHeight="1">
      <c r="B64" s="137"/>
      <c r="C64" s="138"/>
      <c r="D64" s="139" t="s">
        <v>2408</v>
      </c>
      <c r="E64" s="140"/>
      <c r="F64" s="140"/>
      <c r="G64" s="140"/>
      <c r="H64" s="140"/>
      <c r="I64" s="140"/>
      <c r="J64" s="141">
        <f>J121</f>
        <v>0</v>
      </c>
      <c r="K64" s="138"/>
      <c r="L64" s="142"/>
    </row>
    <row r="65" spans="1:31" s="9" customFormat="1" ht="24.95" customHeight="1">
      <c r="B65" s="137"/>
      <c r="C65" s="138"/>
      <c r="D65" s="139" t="s">
        <v>2409</v>
      </c>
      <c r="E65" s="140"/>
      <c r="F65" s="140"/>
      <c r="G65" s="140"/>
      <c r="H65" s="140"/>
      <c r="I65" s="140"/>
      <c r="J65" s="141">
        <f>J136</f>
        <v>0</v>
      </c>
      <c r="K65" s="138"/>
      <c r="L65" s="142"/>
    </row>
    <row r="66" spans="1:31" s="9" customFormat="1" ht="24.95" customHeight="1">
      <c r="B66" s="137"/>
      <c r="C66" s="138"/>
      <c r="D66" s="139" t="s">
        <v>2410</v>
      </c>
      <c r="E66" s="140"/>
      <c r="F66" s="140"/>
      <c r="G66" s="140"/>
      <c r="H66" s="140"/>
      <c r="I66" s="140"/>
      <c r="J66" s="141">
        <f>J138</f>
        <v>0</v>
      </c>
      <c r="K66" s="138"/>
      <c r="L66" s="142"/>
    </row>
    <row r="67" spans="1:31" s="9" customFormat="1" ht="24.95" customHeight="1">
      <c r="B67" s="137"/>
      <c r="C67" s="138"/>
      <c r="D67" s="139" t="s">
        <v>2411</v>
      </c>
      <c r="E67" s="140"/>
      <c r="F67" s="140"/>
      <c r="G67" s="140"/>
      <c r="H67" s="140"/>
      <c r="I67" s="140"/>
      <c r="J67" s="141">
        <f>J153</f>
        <v>0</v>
      </c>
      <c r="K67" s="138"/>
      <c r="L67" s="142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129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5" t="str">
        <f>E7</f>
        <v>Rekonstrukce ubytovacích jednotek University hotelu Palachovy koleje</v>
      </c>
      <c r="F77" s="396"/>
      <c r="G77" s="396"/>
      <c r="H77" s="396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107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48" t="str">
        <f>E9</f>
        <v>05 - Přístupový systém</v>
      </c>
      <c r="F79" s="397"/>
      <c r="G79" s="397"/>
      <c r="H79" s="397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F12</f>
        <v>Hartigova 198, 130 00 Praha 3</v>
      </c>
      <c r="G81" s="39"/>
      <c r="H81" s="39"/>
      <c r="I81" s="32" t="s">
        <v>23</v>
      </c>
      <c r="J81" s="62" t="str">
        <f>IF(J12="","",J12)</f>
        <v>11. 9. 2025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25</v>
      </c>
      <c r="D83" s="39"/>
      <c r="E83" s="39"/>
      <c r="F83" s="30" t="str">
        <f>E15</f>
        <v>Vysoká škola ekonomická v Praze</v>
      </c>
      <c r="G83" s="39"/>
      <c r="H83" s="39"/>
      <c r="I83" s="32" t="s">
        <v>33</v>
      </c>
      <c r="J83" s="35" t="str">
        <f>E21</f>
        <v>Drobný Architects, s.r.o.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31</v>
      </c>
      <c r="D84" s="39"/>
      <c r="E84" s="39"/>
      <c r="F84" s="30" t="str">
        <f>IF(E18="","",E18)</f>
        <v>Vyplň údaj</v>
      </c>
      <c r="G84" s="39"/>
      <c r="H84" s="39"/>
      <c r="I84" s="32" t="s">
        <v>38</v>
      </c>
      <c r="J84" s="35" t="str">
        <f>E24</f>
        <v>Ing. Jaroslav Stolička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9"/>
      <c r="B86" s="150"/>
      <c r="C86" s="151" t="s">
        <v>130</v>
      </c>
      <c r="D86" s="152" t="s">
        <v>62</v>
      </c>
      <c r="E86" s="152" t="s">
        <v>58</v>
      </c>
      <c r="F86" s="152" t="s">
        <v>59</v>
      </c>
      <c r="G86" s="152" t="s">
        <v>131</v>
      </c>
      <c r="H86" s="152" t="s">
        <v>132</v>
      </c>
      <c r="I86" s="152" t="s">
        <v>133</v>
      </c>
      <c r="J86" s="152" t="s">
        <v>111</v>
      </c>
      <c r="K86" s="153" t="s">
        <v>134</v>
      </c>
      <c r="L86" s="154"/>
      <c r="M86" s="71" t="s">
        <v>19</v>
      </c>
      <c r="N86" s="72" t="s">
        <v>47</v>
      </c>
      <c r="O86" s="72" t="s">
        <v>135</v>
      </c>
      <c r="P86" s="72" t="s">
        <v>136</v>
      </c>
      <c r="Q86" s="72" t="s">
        <v>137</v>
      </c>
      <c r="R86" s="72" t="s">
        <v>138</v>
      </c>
      <c r="S86" s="72" t="s">
        <v>139</v>
      </c>
      <c r="T86" s="73" t="s">
        <v>140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7"/>
      <c r="B87" s="38"/>
      <c r="C87" s="78" t="s">
        <v>141</v>
      </c>
      <c r="D87" s="39"/>
      <c r="E87" s="39"/>
      <c r="F87" s="39"/>
      <c r="G87" s="39"/>
      <c r="H87" s="39"/>
      <c r="I87" s="39"/>
      <c r="J87" s="155">
        <f>BK87</f>
        <v>0</v>
      </c>
      <c r="K87" s="39"/>
      <c r="L87" s="42"/>
      <c r="M87" s="74"/>
      <c r="N87" s="156"/>
      <c r="O87" s="75"/>
      <c r="P87" s="157">
        <f>P88+P100+P104+P116+P121+P136+P138+P153</f>
        <v>0</v>
      </c>
      <c r="Q87" s="75"/>
      <c r="R87" s="157">
        <f>R88+R100+R104+R116+R121+R136+R138+R153</f>
        <v>0</v>
      </c>
      <c r="S87" s="75"/>
      <c r="T87" s="158">
        <f>T88+T100+T104+T116+T121+T136+T138+T153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76</v>
      </c>
      <c r="AU87" s="20" t="s">
        <v>112</v>
      </c>
      <c r="BK87" s="159">
        <f>BK88+BK100+BK104+BK116+BK121+BK136+BK138+BK153</f>
        <v>0</v>
      </c>
    </row>
    <row r="88" spans="1:65" s="12" customFormat="1" ht="25.9" customHeight="1">
      <c r="B88" s="160"/>
      <c r="C88" s="161"/>
      <c r="D88" s="162" t="s">
        <v>76</v>
      </c>
      <c r="E88" s="163" t="s">
        <v>1810</v>
      </c>
      <c r="F88" s="163" t="s">
        <v>2412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SUM(P89:P99)</f>
        <v>0</v>
      </c>
      <c r="Q88" s="168"/>
      <c r="R88" s="169">
        <f>SUM(R89:R99)</f>
        <v>0</v>
      </c>
      <c r="S88" s="168"/>
      <c r="T88" s="170">
        <f>SUM(T89:T99)</f>
        <v>0</v>
      </c>
      <c r="AR88" s="171" t="s">
        <v>85</v>
      </c>
      <c r="AT88" s="172" t="s">
        <v>76</v>
      </c>
      <c r="AU88" s="172" t="s">
        <v>77</v>
      </c>
      <c r="AY88" s="171" t="s">
        <v>144</v>
      </c>
      <c r="BK88" s="173">
        <f>SUM(BK89:BK99)</f>
        <v>0</v>
      </c>
    </row>
    <row r="89" spans="1:65" s="2" customFormat="1" ht="16.5" customHeight="1">
      <c r="A89" s="37"/>
      <c r="B89" s="38"/>
      <c r="C89" s="176" t="s">
        <v>85</v>
      </c>
      <c r="D89" s="176" t="s">
        <v>149</v>
      </c>
      <c r="E89" s="177" t="s">
        <v>2413</v>
      </c>
      <c r="F89" s="178" t="s">
        <v>2414</v>
      </c>
      <c r="G89" s="179" t="s">
        <v>1820</v>
      </c>
      <c r="H89" s="180">
        <v>54</v>
      </c>
      <c r="I89" s="181"/>
      <c r="J89" s="182">
        <f t="shared" ref="J89:J99" si="0">ROUND(I89*H89,2)</f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 t="shared" ref="P89:P99" si="1">O89*H89</f>
        <v>0</v>
      </c>
      <c r="Q89" s="185">
        <v>0</v>
      </c>
      <c r="R89" s="185">
        <f t="shared" ref="R89:R99" si="2">Q89*H89</f>
        <v>0</v>
      </c>
      <c r="S89" s="185">
        <v>0</v>
      </c>
      <c r="T89" s="186">
        <f t="shared" ref="T89:T99" si="3"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154</v>
      </c>
      <c r="AT89" s="187" t="s">
        <v>149</v>
      </c>
      <c r="AU89" s="187" t="s">
        <v>85</v>
      </c>
      <c r="AY89" s="20" t="s">
        <v>144</v>
      </c>
      <c r="BE89" s="188">
        <f t="shared" ref="BE89:BE99" si="4">IF(N89="základní",J89,0)</f>
        <v>0</v>
      </c>
      <c r="BF89" s="188">
        <f t="shared" ref="BF89:BF99" si="5">IF(N89="snížená",J89,0)</f>
        <v>0</v>
      </c>
      <c r="BG89" s="188">
        <f t="shared" ref="BG89:BG99" si="6">IF(N89="zákl. přenesená",J89,0)</f>
        <v>0</v>
      </c>
      <c r="BH89" s="188">
        <f t="shared" ref="BH89:BH99" si="7">IF(N89="sníž. přenesená",J89,0)</f>
        <v>0</v>
      </c>
      <c r="BI89" s="188">
        <f t="shared" ref="BI89:BI99" si="8">IF(N89="nulová",J89,0)</f>
        <v>0</v>
      </c>
      <c r="BJ89" s="20" t="s">
        <v>85</v>
      </c>
      <c r="BK89" s="188">
        <f t="shared" ref="BK89:BK99" si="9">ROUND(I89*H89,2)</f>
        <v>0</v>
      </c>
      <c r="BL89" s="20" t="s">
        <v>154</v>
      </c>
      <c r="BM89" s="187" t="s">
        <v>87</v>
      </c>
    </row>
    <row r="90" spans="1:65" s="2" customFormat="1" ht="21.75" customHeight="1">
      <c r="A90" s="37"/>
      <c r="B90" s="38"/>
      <c r="C90" s="176" t="s">
        <v>87</v>
      </c>
      <c r="D90" s="176" t="s">
        <v>149</v>
      </c>
      <c r="E90" s="177" t="s">
        <v>2415</v>
      </c>
      <c r="F90" s="178" t="s">
        <v>2416</v>
      </c>
      <c r="G90" s="179" t="s">
        <v>1820</v>
      </c>
      <c r="H90" s="180">
        <v>1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154</v>
      </c>
      <c r="AT90" s="187" t="s">
        <v>149</v>
      </c>
      <c r="AU90" s="187" t="s">
        <v>85</v>
      </c>
      <c r="AY90" s="20" t="s">
        <v>144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85</v>
      </c>
      <c r="BK90" s="188">
        <f t="shared" si="9"/>
        <v>0</v>
      </c>
      <c r="BL90" s="20" t="s">
        <v>154</v>
      </c>
      <c r="BM90" s="187" t="s">
        <v>154</v>
      </c>
    </row>
    <row r="91" spans="1:65" s="2" customFormat="1" ht="16.5" customHeight="1">
      <c r="A91" s="37"/>
      <c r="B91" s="38"/>
      <c r="C91" s="176" t="s">
        <v>155</v>
      </c>
      <c r="D91" s="176" t="s">
        <v>149</v>
      </c>
      <c r="E91" s="177" t="s">
        <v>2417</v>
      </c>
      <c r="F91" s="178" t="s">
        <v>2418</v>
      </c>
      <c r="G91" s="179" t="s">
        <v>1820</v>
      </c>
      <c r="H91" s="180">
        <v>1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154</v>
      </c>
      <c r="AT91" s="187" t="s">
        <v>149</v>
      </c>
      <c r="AU91" s="187" t="s">
        <v>85</v>
      </c>
      <c r="AY91" s="20" t="s">
        <v>144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85</v>
      </c>
      <c r="BK91" s="188">
        <f t="shared" si="9"/>
        <v>0</v>
      </c>
      <c r="BL91" s="20" t="s">
        <v>154</v>
      </c>
      <c r="BM91" s="187" t="s">
        <v>145</v>
      </c>
    </row>
    <row r="92" spans="1:65" s="2" customFormat="1" ht="16.5" customHeight="1">
      <c r="A92" s="37"/>
      <c r="B92" s="38"/>
      <c r="C92" s="176" t="s">
        <v>154</v>
      </c>
      <c r="D92" s="176" t="s">
        <v>149</v>
      </c>
      <c r="E92" s="177" t="s">
        <v>2419</v>
      </c>
      <c r="F92" s="178" t="s">
        <v>2420</v>
      </c>
      <c r="G92" s="179" t="s">
        <v>1820</v>
      </c>
      <c r="H92" s="180">
        <v>1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154</v>
      </c>
      <c r="AT92" s="187" t="s">
        <v>149</v>
      </c>
      <c r="AU92" s="187" t="s">
        <v>85</v>
      </c>
      <c r="AY92" s="20" t="s">
        <v>144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85</v>
      </c>
      <c r="BK92" s="188">
        <f t="shared" si="9"/>
        <v>0</v>
      </c>
      <c r="BL92" s="20" t="s">
        <v>154</v>
      </c>
      <c r="BM92" s="187" t="s">
        <v>527</v>
      </c>
    </row>
    <row r="93" spans="1:65" s="2" customFormat="1" ht="16.5" customHeight="1">
      <c r="A93" s="37"/>
      <c r="B93" s="38"/>
      <c r="C93" s="176" t="s">
        <v>510</v>
      </c>
      <c r="D93" s="176" t="s">
        <v>149</v>
      </c>
      <c r="E93" s="177" t="s">
        <v>2421</v>
      </c>
      <c r="F93" s="178" t="s">
        <v>2422</v>
      </c>
      <c r="G93" s="179" t="s">
        <v>1820</v>
      </c>
      <c r="H93" s="180">
        <v>1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154</v>
      </c>
      <c r="AT93" s="187" t="s">
        <v>149</v>
      </c>
      <c r="AU93" s="187" t="s">
        <v>85</v>
      </c>
      <c r="AY93" s="20" t="s">
        <v>144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85</v>
      </c>
      <c r="BK93" s="188">
        <f t="shared" si="9"/>
        <v>0</v>
      </c>
      <c r="BL93" s="20" t="s">
        <v>154</v>
      </c>
      <c r="BM93" s="187" t="s">
        <v>537</v>
      </c>
    </row>
    <row r="94" spans="1:65" s="2" customFormat="1" ht="16.5" customHeight="1">
      <c r="A94" s="37"/>
      <c r="B94" s="38"/>
      <c r="C94" s="176" t="s">
        <v>145</v>
      </c>
      <c r="D94" s="176" t="s">
        <v>149</v>
      </c>
      <c r="E94" s="177" t="s">
        <v>2423</v>
      </c>
      <c r="F94" s="178" t="s">
        <v>2424</v>
      </c>
      <c r="G94" s="179" t="s">
        <v>1820</v>
      </c>
      <c r="H94" s="180">
        <v>1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154</v>
      </c>
      <c r="AT94" s="187" t="s">
        <v>149</v>
      </c>
      <c r="AU94" s="187" t="s">
        <v>85</v>
      </c>
      <c r="AY94" s="20" t="s">
        <v>144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85</v>
      </c>
      <c r="BK94" s="188">
        <f t="shared" si="9"/>
        <v>0</v>
      </c>
      <c r="BL94" s="20" t="s">
        <v>154</v>
      </c>
      <c r="BM94" s="187" t="s">
        <v>8</v>
      </c>
    </row>
    <row r="95" spans="1:65" s="2" customFormat="1" ht="24.2" customHeight="1">
      <c r="A95" s="37"/>
      <c r="B95" s="38"/>
      <c r="C95" s="176" t="s">
        <v>522</v>
      </c>
      <c r="D95" s="176" t="s">
        <v>149</v>
      </c>
      <c r="E95" s="177" t="s">
        <v>2425</v>
      </c>
      <c r="F95" s="178" t="s">
        <v>2426</v>
      </c>
      <c r="G95" s="179" t="s">
        <v>1820</v>
      </c>
      <c r="H95" s="180">
        <v>1</v>
      </c>
      <c r="I95" s="181"/>
      <c r="J95" s="182">
        <f t="shared" si="0"/>
        <v>0</v>
      </c>
      <c r="K95" s="178" t="s">
        <v>19</v>
      </c>
      <c r="L95" s="42"/>
      <c r="M95" s="183" t="s">
        <v>19</v>
      </c>
      <c r="N95" s="184" t="s">
        <v>48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154</v>
      </c>
      <c r="AT95" s="187" t="s">
        <v>149</v>
      </c>
      <c r="AU95" s="187" t="s">
        <v>85</v>
      </c>
      <c r="AY95" s="20" t="s">
        <v>144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85</v>
      </c>
      <c r="BK95" s="188">
        <f t="shared" si="9"/>
        <v>0</v>
      </c>
      <c r="BL95" s="20" t="s">
        <v>154</v>
      </c>
      <c r="BM95" s="187" t="s">
        <v>618</v>
      </c>
    </row>
    <row r="96" spans="1:65" s="2" customFormat="1" ht="16.5" customHeight="1">
      <c r="A96" s="37"/>
      <c r="B96" s="38"/>
      <c r="C96" s="176" t="s">
        <v>527</v>
      </c>
      <c r="D96" s="176" t="s">
        <v>149</v>
      </c>
      <c r="E96" s="177" t="s">
        <v>2427</v>
      </c>
      <c r="F96" s="178" t="s">
        <v>2428</v>
      </c>
      <c r="G96" s="179" t="s">
        <v>1820</v>
      </c>
      <c r="H96" s="180">
        <v>3</v>
      </c>
      <c r="I96" s="181"/>
      <c r="J96" s="182">
        <f t="shared" si="0"/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154</v>
      </c>
      <c r="AT96" s="187" t="s">
        <v>149</v>
      </c>
      <c r="AU96" s="187" t="s">
        <v>85</v>
      </c>
      <c r="AY96" s="20" t="s">
        <v>144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0" t="s">
        <v>85</v>
      </c>
      <c r="BK96" s="188">
        <f t="shared" si="9"/>
        <v>0</v>
      </c>
      <c r="BL96" s="20" t="s">
        <v>154</v>
      </c>
      <c r="BM96" s="187" t="s">
        <v>556</v>
      </c>
    </row>
    <row r="97" spans="1:65" s="2" customFormat="1" ht="16.5" customHeight="1">
      <c r="A97" s="37"/>
      <c r="B97" s="38"/>
      <c r="C97" s="176" t="s">
        <v>392</v>
      </c>
      <c r="D97" s="176" t="s">
        <v>149</v>
      </c>
      <c r="E97" s="177" t="s">
        <v>2429</v>
      </c>
      <c r="F97" s="178" t="s">
        <v>2430</v>
      </c>
      <c r="G97" s="179" t="s">
        <v>1820</v>
      </c>
      <c r="H97" s="180">
        <v>3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48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154</v>
      </c>
      <c r="AT97" s="187" t="s">
        <v>149</v>
      </c>
      <c r="AU97" s="187" t="s">
        <v>85</v>
      </c>
      <c r="AY97" s="20" t="s">
        <v>144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85</v>
      </c>
      <c r="BK97" s="188">
        <f t="shared" si="9"/>
        <v>0</v>
      </c>
      <c r="BL97" s="20" t="s">
        <v>154</v>
      </c>
      <c r="BM97" s="187" t="s">
        <v>746</v>
      </c>
    </row>
    <row r="98" spans="1:65" s="2" customFormat="1" ht="16.5" customHeight="1">
      <c r="A98" s="37"/>
      <c r="B98" s="38"/>
      <c r="C98" s="176" t="s">
        <v>537</v>
      </c>
      <c r="D98" s="176" t="s">
        <v>149</v>
      </c>
      <c r="E98" s="177" t="s">
        <v>2431</v>
      </c>
      <c r="F98" s="178" t="s">
        <v>2432</v>
      </c>
      <c r="G98" s="179" t="s">
        <v>1820</v>
      </c>
      <c r="H98" s="180">
        <v>2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154</v>
      </c>
      <c r="AT98" s="187" t="s">
        <v>149</v>
      </c>
      <c r="AU98" s="187" t="s">
        <v>85</v>
      </c>
      <c r="AY98" s="20" t="s">
        <v>144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85</v>
      </c>
      <c r="BK98" s="188">
        <f t="shared" si="9"/>
        <v>0</v>
      </c>
      <c r="BL98" s="20" t="s">
        <v>154</v>
      </c>
      <c r="BM98" s="187" t="s">
        <v>756</v>
      </c>
    </row>
    <row r="99" spans="1:65" s="2" customFormat="1" ht="16.5" customHeight="1">
      <c r="A99" s="37"/>
      <c r="B99" s="38"/>
      <c r="C99" s="176" t="s">
        <v>544</v>
      </c>
      <c r="D99" s="176" t="s">
        <v>149</v>
      </c>
      <c r="E99" s="177" t="s">
        <v>2433</v>
      </c>
      <c r="F99" s="178" t="s">
        <v>2434</v>
      </c>
      <c r="G99" s="179" t="s">
        <v>1820</v>
      </c>
      <c r="H99" s="180">
        <v>56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154</v>
      </c>
      <c r="AT99" s="187" t="s">
        <v>149</v>
      </c>
      <c r="AU99" s="187" t="s">
        <v>85</v>
      </c>
      <c r="AY99" s="20" t="s">
        <v>144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85</v>
      </c>
      <c r="BK99" s="188">
        <f t="shared" si="9"/>
        <v>0</v>
      </c>
      <c r="BL99" s="20" t="s">
        <v>154</v>
      </c>
      <c r="BM99" s="187" t="s">
        <v>819</v>
      </c>
    </row>
    <row r="100" spans="1:65" s="12" customFormat="1" ht="25.9" customHeight="1">
      <c r="B100" s="160"/>
      <c r="C100" s="161"/>
      <c r="D100" s="162" t="s">
        <v>76</v>
      </c>
      <c r="E100" s="163" t="s">
        <v>1870</v>
      </c>
      <c r="F100" s="163" t="s">
        <v>2435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SUM(P101:P103)</f>
        <v>0</v>
      </c>
      <c r="Q100" s="168"/>
      <c r="R100" s="169">
        <f>SUM(R101:R103)</f>
        <v>0</v>
      </c>
      <c r="S100" s="168"/>
      <c r="T100" s="170">
        <f>SUM(T101:T103)</f>
        <v>0</v>
      </c>
      <c r="AR100" s="171" t="s">
        <v>85</v>
      </c>
      <c r="AT100" s="172" t="s">
        <v>76</v>
      </c>
      <c r="AU100" s="172" t="s">
        <v>77</v>
      </c>
      <c r="AY100" s="171" t="s">
        <v>144</v>
      </c>
      <c r="BK100" s="173">
        <f>SUM(BK101:BK103)</f>
        <v>0</v>
      </c>
    </row>
    <row r="101" spans="1:65" s="2" customFormat="1" ht="24.2" customHeight="1">
      <c r="A101" s="37"/>
      <c r="B101" s="38"/>
      <c r="C101" s="176" t="s">
        <v>8</v>
      </c>
      <c r="D101" s="176" t="s">
        <v>149</v>
      </c>
      <c r="E101" s="177" t="s">
        <v>2436</v>
      </c>
      <c r="F101" s="178" t="s">
        <v>2437</v>
      </c>
      <c r="G101" s="179" t="s">
        <v>1820</v>
      </c>
      <c r="H101" s="180">
        <v>54</v>
      </c>
      <c r="I101" s="181"/>
      <c r="J101" s="182">
        <f>ROUND(I101*H101,2)</f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154</v>
      </c>
      <c r="AT101" s="187" t="s">
        <v>149</v>
      </c>
      <c r="AU101" s="187" t="s">
        <v>85</v>
      </c>
      <c r="AY101" s="20" t="s">
        <v>144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85</v>
      </c>
      <c r="BK101" s="188">
        <f>ROUND(I101*H101,2)</f>
        <v>0</v>
      </c>
      <c r="BL101" s="20" t="s">
        <v>154</v>
      </c>
      <c r="BM101" s="187" t="s">
        <v>829</v>
      </c>
    </row>
    <row r="102" spans="1:65" s="2" customFormat="1" ht="16.5" customHeight="1">
      <c r="A102" s="37"/>
      <c r="B102" s="38"/>
      <c r="C102" s="176" t="s">
        <v>613</v>
      </c>
      <c r="D102" s="176" t="s">
        <v>149</v>
      </c>
      <c r="E102" s="177" t="s">
        <v>2438</v>
      </c>
      <c r="F102" s="178" t="s">
        <v>2439</v>
      </c>
      <c r="G102" s="179" t="s">
        <v>1820</v>
      </c>
      <c r="H102" s="180">
        <v>54</v>
      </c>
      <c r="I102" s="181"/>
      <c r="J102" s="182">
        <f>ROUND(I102*H102,2)</f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154</v>
      </c>
      <c r="AT102" s="187" t="s">
        <v>149</v>
      </c>
      <c r="AU102" s="187" t="s">
        <v>85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154</v>
      </c>
      <c r="BM102" s="187" t="s">
        <v>840</v>
      </c>
    </row>
    <row r="103" spans="1:65" s="2" customFormat="1" ht="24.2" customHeight="1">
      <c r="A103" s="37"/>
      <c r="B103" s="38"/>
      <c r="C103" s="176" t="s">
        <v>618</v>
      </c>
      <c r="D103" s="176" t="s">
        <v>149</v>
      </c>
      <c r="E103" s="177" t="s">
        <v>2440</v>
      </c>
      <c r="F103" s="178" t="s">
        <v>2441</v>
      </c>
      <c r="G103" s="179" t="s">
        <v>1820</v>
      </c>
      <c r="H103" s="180">
        <v>54</v>
      </c>
      <c r="I103" s="181"/>
      <c r="J103" s="182">
        <f>ROUND(I103*H103,2)</f>
        <v>0</v>
      </c>
      <c r="K103" s="178" t="s">
        <v>19</v>
      </c>
      <c r="L103" s="42"/>
      <c r="M103" s="183" t="s">
        <v>19</v>
      </c>
      <c r="N103" s="184" t="s">
        <v>48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154</v>
      </c>
      <c r="AT103" s="187" t="s">
        <v>149</v>
      </c>
      <c r="AU103" s="187" t="s">
        <v>85</v>
      </c>
      <c r="AY103" s="20" t="s">
        <v>144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85</v>
      </c>
      <c r="BK103" s="188">
        <f>ROUND(I103*H103,2)</f>
        <v>0</v>
      </c>
      <c r="BL103" s="20" t="s">
        <v>154</v>
      </c>
      <c r="BM103" s="187" t="s">
        <v>849</v>
      </c>
    </row>
    <row r="104" spans="1:65" s="12" customFormat="1" ht="25.9" customHeight="1">
      <c r="B104" s="160"/>
      <c r="C104" s="161"/>
      <c r="D104" s="162" t="s">
        <v>76</v>
      </c>
      <c r="E104" s="163" t="s">
        <v>1921</v>
      </c>
      <c r="F104" s="163" t="s">
        <v>2442</v>
      </c>
      <c r="G104" s="161"/>
      <c r="H104" s="161"/>
      <c r="I104" s="164"/>
      <c r="J104" s="165">
        <f>BK104</f>
        <v>0</v>
      </c>
      <c r="K104" s="161"/>
      <c r="L104" s="166"/>
      <c r="M104" s="167"/>
      <c r="N104" s="168"/>
      <c r="O104" s="168"/>
      <c r="P104" s="169">
        <f>SUM(P105:P115)</f>
        <v>0</v>
      </c>
      <c r="Q104" s="168"/>
      <c r="R104" s="169">
        <f>SUM(R105:R115)</f>
        <v>0</v>
      </c>
      <c r="S104" s="168"/>
      <c r="T104" s="170">
        <f>SUM(T105:T115)</f>
        <v>0</v>
      </c>
      <c r="AR104" s="171" t="s">
        <v>85</v>
      </c>
      <c r="AT104" s="172" t="s">
        <v>76</v>
      </c>
      <c r="AU104" s="172" t="s">
        <v>77</v>
      </c>
      <c r="AY104" s="171" t="s">
        <v>144</v>
      </c>
      <c r="BK104" s="173">
        <f>SUM(BK105:BK115)</f>
        <v>0</v>
      </c>
    </row>
    <row r="105" spans="1:65" s="2" customFormat="1" ht="24.2" customHeight="1">
      <c r="A105" s="37"/>
      <c r="B105" s="38"/>
      <c r="C105" s="176" t="s">
        <v>625</v>
      </c>
      <c r="D105" s="176" t="s">
        <v>149</v>
      </c>
      <c r="E105" s="177" t="s">
        <v>2443</v>
      </c>
      <c r="F105" s="178" t="s">
        <v>2444</v>
      </c>
      <c r="G105" s="179" t="s">
        <v>1820</v>
      </c>
      <c r="H105" s="180">
        <v>54</v>
      </c>
      <c r="I105" s="181"/>
      <c r="J105" s="182">
        <f t="shared" ref="J105:J115" si="10">ROUND(I105*H105,2)</f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 t="shared" ref="P105:P115" si="11">O105*H105</f>
        <v>0</v>
      </c>
      <c r="Q105" s="185">
        <v>0</v>
      </c>
      <c r="R105" s="185">
        <f t="shared" ref="R105:R115" si="12">Q105*H105</f>
        <v>0</v>
      </c>
      <c r="S105" s="185">
        <v>0</v>
      </c>
      <c r="T105" s="186">
        <f t="shared" ref="T105:T115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154</v>
      </c>
      <c r="AT105" s="187" t="s">
        <v>149</v>
      </c>
      <c r="AU105" s="187" t="s">
        <v>85</v>
      </c>
      <c r="AY105" s="20" t="s">
        <v>144</v>
      </c>
      <c r="BE105" s="188">
        <f t="shared" ref="BE105:BE115" si="14">IF(N105="základní",J105,0)</f>
        <v>0</v>
      </c>
      <c r="BF105" s="188">
        <f t="shared" ref="BF105:BF115" si="15">IF(N105="snížená",J105,0)</f>
        <v>0</v>
      </c>
      <c r="BG105" s="188">
        <f t="shared" ref="BG105:BG115" si="16">IF(N105="zákl. přenesená",J105,0)</f>
        <v>0</v>
      </c>
      <c r="BH105" s="188">
        <f t="shared" ref="BH105:BH115" si="17">IF(N105="sníž. přenesená",J105,0)</f>
        <v>0</v>
      </c>
      <c r="BI105" s="188">
        <f t="shared" ref="BI105:BI115" si="18">IF(N105="nulová",J105,0)</f>
        <v>0</v>
      </c>
      <c r="BJ105" s="20" t="s">
        <v>85</v>
      </c>
      <c r="BK105" s="188">
        <f t="shared" ref="BK105:BK115" si="19">ROUND(I105*H105,2)</f>
        <v>0</v>
      </c>
      <c r="BL105" s="20" t="s">
        <v>154</v>
      </c>
      <c r="BM105" s="187" t="s">
        <v>911</v>
      </c>
    </row>
    <row r="106" spans="1:65" s="2" customFormat="1" ht="16.5" customHeight="1">
      <c r="A106" s="37"/>
      <c r="B106" s="38"/>
      <c r="C106" s="176" t="s">
        <v>556</v>
      </c>
      <c r="D106" s="176" t="s">
        <v>149</v>
      </c>
      <c r="E106" s="177" t="s">
        <v>2445</v>
      </c>
      <c r="F106" s="178" t="s">
        <v>2446</v>
      </c>
      <c r="G106" s="179" t="s">
        <v>1820</v>
      </c>
      <c r="H106" s="180">
        <v>54</v>
      </c>
      <c r="I106" s="181"/>
      <c r="J106" s="182">
        <f t="shared" si="10"/>
        <v>0</v>
      </c>
      <c r="K106" s="178" t="s">
        <v>19</v>
      </c>
      <c r="L106" s="42"/>
      <c r="M106" s="183" t="s">
        <v>19</v>
      </c>
      <c r="N106" s="184" t="s">
        <v>48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154</v>
      </c>
      <c r="AT106" s="187" t="s">
        <v>149</v>
      </c>
      <c r="AU106" s="187" t="s">
        <v>85</v>
      </c>
      <c r="AY106" s="20" t="s">
        <v>144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20" t="s">
        <v>85</v>
      </c>
      <c r="BK106" s="188">
        <f t="shared" si="19"/>
        <v>0</v>
      </c>
      <c r="BL106" s="20" t="s">
        <v>154</v>
      </c>
      <c r="BM106" s="187" t="s">
        <v>833</v>
      </c>
    </row>
    <row r="107" spans="1:65" s="2" customFormat="1" ht="16.5" customHeight="1">
      <c r="A107" s="37"/>
      <c r="B107" s="38"/>
      <c r="C107" s="176" t="s">
        <v>742</v>
      </c>
      <c r="D107" s="176" t="s">
        <v>149</v>
      </c>
      <c r="E107" s="177" t="s">
        <v>2447</v>
      </c>
      <c r="F107" s="178" t="s">
        <v>2448</v>
      </c>
      <c r="G107" s="179" t="s">
        <v>1820</v>
      </c>
      <c r="H107" s="180">
        <v>54</v>
      </c>
      <c r="I107" s="181"/>
      <c r="J107" s="182">
        <f t="shared" si="10"/>
        <v>0</v>
      </c>
      <c r="K107" s="178" t="s">
        <v>19</v>
      </c>
      <c r="L107" s="42"/>
      <c r="M107" s="183" t="s">
        <v>19</v>
      </c>
      <c r="N107" s="184" t="s">
        <v>48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154</v>
      </c>
      <c r="AT107" s="187" t="s">
        <v>149</v>
      </c>
      <c r="AU107" s="187" t="s">
        <v>85</v>
      </c>
      <c r="AY107" s="20" t="s">
        <v>144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20" t="s">
        <v>85</v>
      </c>
      <c r="BK107" s="188">
        <f t="shared" si="19"/>
        <v>0</v>
      </c>
      <c r="BL107" s="20" t="s">
        <v>154</v>
      </c>
      <c r="BM107" s="187" t="s">
        <v>940</v>
      </c>
    </row>
    <row r="108" spans="1:65" s="2" customFormat="1" ht="16.5" customHeight="1">
      <c r="A108" s="37"/>
      <c r="B108" s="38"/>
      <c r="C108" s="176" t="s">
        <v>746</v>
      </c>
      <c r="D108" s="176" t="s">
        <v>149</v>
      </c>
      <c r="E108" s="177" t="s">
        <v>2449</v>
      </c>
      <c r="F108" s="178" t="s">
        <v>2450</v>
      </c>
      <c r="G108" s="179" t="s">
        <v>1820</v>
      </c>
      <c r="H108" s="180">
        <v>54</v>
      </c>
      <c r="I108" s="181"/>
      <c r="J108" s="182">
        <f t="shared" si="10"/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154</v>
      </c>
      <c r="AT108" s="187" t="s">
        <v>149</v>
      </c>
      <c r="AU108" s="187" t="s">
        <v>85</v>
      </c>
      <c r="AY108" s="20" t="s">
        <v>144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20" t="s">
        <v>85</v>
      </c>
      <c r="BK108" s="188">
        <f t="shared" si="19"/>
        <v>0</v>
      </c>
      <c r="BL108" s="20" t="s">
        <v>154</v>
      </c>
      <c r="BM108" s="187" t="s">
        <v>953</v>
      </c>
    </row>
    <row r="109" spans="1:65" s="2" customFormat="1" ht="16.5" customHeight="1">
      <c r="A109" s="37"/>
      <c r="B109" s="38"/>
      <c r="C109" s="176" t="s">
        <v>751</v>
      </c>
      <c r="D109" s="176" t="s">
        <v>149</v>
      </c>
      <c r="E109" s="177" t="s">
        <v>2451</v>
      </c>
      <c r="F109" s="178" t="s">
        <v>2452</v>
      </c>
      <c r="G109" s="179" t="s">
        <v>1820</v>
      </c>
      <c r="H109" s="180">
        <v>54</v>
      </c>
      <c r="I109" s="181"/>
      <c r="J109" s="182">
        <f t="shared" si="10"/>
        <v>0</v>
      </c>
      <c r="K109" s="178" t="s">
        <v>19</v>
      </c>
      <c r="L109" s="42"/>
      <c r="M109" s="183" t="s">
        <v>19</v>
      </c>
      <c r="N109" s="184" t="s">
        <v>48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154</v>
      </c>
      <c r="AT109" s="187" t="s">
        <v>149</v>
      </c>
      <c r="AU109" s="187" t="s">
        <v>85</v>
      </c>
      <c r="AY109" s="20" t="s">
        <v>144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20" t="s">
        <v>85</v>
      </c>
      <c r="BK109" s="188">
        <f t="shared" si="19"/>
        <v>0</v>
      </c>
      <c r="BL109" s="20" t="s">
        <v>154</v>
      </c>
      <c r="BM109" s="187" t="s">
        <v>1018</v>
      </c>
    </row>
    <row r="110" spans="1:65" s="2" customFormat="1" ht="16.5" customHeight="1">
      <c r="A110" s="37"/>
      <c r="B110" s="38"/>
      <c r="C110" s="176" t="s">
        <v>756</v>
      </c>
      <c r="D110" s="176" t="s">
        <v>149</v>
      </c>
      <c r="E110" s="177" t="s">
        <v>2453</v>
      </c>
      <c r="F110" s="178" t="s">
        <v>2454</v>
      </c>
      <c r="G110" s="179" t="s">
        <v>1820</v>
      </c>
      <c r="H110" s="180">
        <v>54</v>
      </c>
      <c r="I110" s="181"/>
      <c r="J110" s="182">
        <f t="shared" si="10"/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154</v>
      </c>
      <c r="AT110" s="187" t="s">
        <v>149</v>
      </c>
      <c r="AU110" s="187" t="s">
        <v>85</v>
      </c>
      <c r="AY110" s="20" t="s">
        <v>144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20" t="s">
        <v>85</v>
      </c>
      <c r="BK110" s="188">
        <f t="shared" si="19"/>
        <v>0</v>
      </c>
      <c r="BL110" s="20" t="s">
        <v>154</v>
      </c>
      <c r="BM110" s="187" t="s">
        <v>1028</v>
      </c>
    </row>
    <row r="111" spans="1:65" s="2" customFormat="1" ht="16.5" customHeight="1">
      <c r="A111" s="37"/>
      <c r="B111" s="38"/>
      <c r="C111" s="176" t="s">
        <v>7</v>
      </c>
      <c r="D111" s="176" t="s">
        <v>149</v>
      </c>
      <c r="E111" s="177" t="s">
        <v>2455</v>
      </c>
      <c r="F111" s="178" t="s">
        <v>2456</v>
      </c>
      <c r="G111" s="179" t="s">
        <v>1820</v>
      </c>
      <c r="H111" s="180">
        <v>54</v>
      </c>
      <c r="I111" s="181"/>
      <c r="J111" s="182">
        <f t="shared" si="10"/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154</v>
      </c>
      <c r="AT111" s="187" t="s">
        <v>149</v>
      </c>
      <c r="AU111" s="187" t="s">
        <v>85</v>
      </c>
      <c r="AY111" s="20" t="s">
        <v>144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20" t="s">
        <v>85</v>
      </c>
      <c r="BK111" s="188">
        <f t="shared" si="19"/>
        <v>0</v>
      </c>
      <c r="BL111" s="20" t="s">
        <v>154</v>
      </c>
      <c r="BM111" s="187" t="s">
        <v>1038</v>
      </c>
    </row>
    <row r="112" spans="1:65" s="2" customFormat="1" ht="16.5" customHeight="1">
      <c r="A112" s="37"/>
      <c r="B112" s="38"/>
      <c r="C112" s="176" t="s">
        <v>819</v>
      </c>
      <c r="D112" s="176" t="s">
        <v>149</v>
      </c>
      <c r="E112" s="177" t="s">
        <v>2457</v>
      </c>
      <c r="F112" s="178" t="s">
        <v>2458</v>
      </c>
      <c r="G112" s="179" t="s">
        <v>1820</v>
      </c>
      <c r="H112" s="180">
        <v>54</v>
      </c>
      <c r="I112" s="181"/>
      <c r="J112" s="182">
        <f t="shared" si="10"/>
        <v>0</v>
      </c>
      <c r="K112" s="178" t="s">
        <v>19</v>
      </c>
      <c r="L112" s="42"/>
      <c r="M112" s="183" t="s">
        <v>19</v>
      </c>
      <c r="N112" s="184" t="s">
        <v>48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154</v>
      </c>
      <c r="AT112" s="187" t="s">
        <v>149</v>
      </c>
      <c r="AU112" s="187" t="s">
        <v>85</v>
      </c>
      <c r="AY112" s="20" t="s">
        <v>144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20" t="s">
        <v>85</v>
      </c>
      <c r="BK112" s="188">
        <f t="shared" si="19"/>
        <v>0</v>
      </c>
      <c r="BL112" s="20" t="s">
        <v>154</v>
      </c>
      <c r="BM112" s="187" t="s">
        <v>1156</v>
      </c>
    </row>
    <row r="113" spans="1:65" s="2" customFormat="1" ht="16.5" customHeight="1">
      <c r="A113" s="37"/>
      <c r="B113" s="38"/>
      <c r="C113" s="176" t="s">
        <v>824</v>
      </c>
      <c r="D113" s="176" t="s">
        <v>149</v>
      </c>
      <c r="E113" s="177" t="s">
        <v>2459</v>
      </c>
      <c r="F113" s="178" t="s">
        <v>2460</v>
      </c>
      <c r="G113" s="179" t="s">
        <v>1820</v>
      </c>
      <c r="H113" s="180">
        <v>108</v>
      </c>
      <c r="I113" s="181"/>
      <c r="J113" s="182">
        <f t="shared" si="10"/>
        <v>0</v>
      </c>
      <c r="K113" s="178" t="s">
        <v>19</v>
      </c>
      <c r="L113" s="42"/>
      <c r="M113" s="183" t="s">
        <v>19</v>
      </c>
      <c r="N113" s="184" t="s">
        <v>48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154</v>
      </c>
      <c r="AT113" s="187" t="s">
        <v>149</v>
      </c>
      <c r="AU113" s="187" t="s">
        <v>85</v>
      </c>
      <c r="AY113" s="20" t="s">
        <v>144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20" t="s">
        <v>85</v>
      </c>
      <c r="BK113" s="188">
        <f t="shared" si="19"/>
        <v>0</v>
      </c>
      <c r="BL113" s="20" t="s">
        <v>154</v>
      </c>
      <c r="BM113" s="187" t="s">
        <v>1187</v>
      </c>
    </row>
    <row r="114" spans="1:65" s="2" customFormat="1" ht="24.2" customHeight="1">
      <c r="A114" s="37"/>
      <c r="B114" s="38"/>
      <c r="C114" s="176" t="s">
        <v>829</v>
      </c>
      <c r="D114" s="176" t="s">
        <v>149</v>
      </c>
      <c r="E114" s="177" t="s">
        <v>2461</v>
      </c>
      <c r="F114" s="178" t="s">
        <v>2462</v>
      </c>
      <c r="G114" s="179" t="s">
        <v>1820</v>
      </c>
      <c r="H114" s="180">
        <v>54</v>
      </c>
      <c r="I114" s="181"/>
      <c r="J114" s="182">
        <f t="shared" si="10"/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154</v>
      </c>
      <c r="AT114" s="187" t="s">
        <v>149</v>
      </c>
      <c r="AU114" s="187" t="s">
        <v>85</v>
      </c>
      <c r="AY114" s="20" t="s">
        <v>144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20" t="s">
        <v>85</v>
      </c>
      <c r="BK114" s="188">
        <f t="shared" si="19"/>
        <v>0</v>
      </c>
      <c r="BL114" s="20" t="s">
        <v>154</v>
      </c>
      <c r="BM114" s="187" t="s">
        <v>1197</v>
      </c>
    </row>
    <row r="115" spans="1:65" s="2" customFormat="1" ht="16.5" customHeight="1">
      <c r="A115" s="37"/>
      <c r="B115" s="38"/>
      <c r="C115" s="176" t="s">
        <v>835</v>
      </c>
      <c r="D115" s="176" t="s">
        <v>149</v>
      </c>
      <c r="E115" s="177" t="s">
        <v>2463</v>
      </c>
      <c r="F115" s="178" t="s">
        <v>2464</v>
      </c>
      <c r="G115" s="179" t="s">
        <v>1820</v>
      </c>
      <c r="H115" s="180">
        <v>54</v>
      </c>
      <c r="I115" s="181"/>
      <c r="J115" s="182">
        <f t="shared" si="1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154</v>
      </c>
      <c r="AT115" s="187" t="s">
        <v>149</v>
      </c>
      <c r="AU115" s="187" t="s">
        <v>85</v>
      </c>
      <c r="AY115" s="20" t="s">
        <v>144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20" t="s">
        <v>85</v>
      </c>
      <c r="BK115" s="188">
        <f t="shared" si="19"/>
        <v>0</v>
      </c>
      <c r="BL115" s="20" t="s">
        <v>154</v>
      </c>
      <c r="BM115" s="187" t="s">
        <v>1207</v>
      </c>
    </row>
    <row r="116" spans="1:65" s="12" customFormat="1" ht="25.9" customHeight="1">
      <c r="B116" s="160"/>
      <c r="C116" s="161"/>
      <c r="D116" s="162" t="s">
        <v>76</v>
      </c>
      <c r="E116" s="163" t="s">
        <v>2022</v>
      </c>
      <c r="F116" s="163" t="s">
        <v>2465</v>
      </c>
      <c r="G116" s="161"/>
      <c r="H116" s="161"/>
      <c r="I116" s="164"/>
      <c r="J116" s="165">
        <f>BK116</f>
        <v>0</v>
      </c>
      <c r="K116" s="161"/>
      <c r="L116" s="166"/>
      <c r="M116" s="167"/>
      <c r="N116" s="168"/>
      <c r="O116" s="168"/>
      <c r="P116" s="169">
        <f>SUM(P117:P120)</f>
        <v>0</v>
      </c>
      <c r="Q116" s="168"/>
      <c r="R116" s="169">
        <f>SUM(R117:R120)</f>
        <v>0</v>
      </c>
      <c r="S116" s="168"/>
      <c r="T116" s="170">
        <f>SUM(T117:T120)</f>
        <v>0</v>
      </c>
      <c r="AR116" s="171" t="s">
        <v>85</v>
      </c>
      <c r="AT116" s="172" t="s">
        <v>76</v>
      </c>
      <c r="AU116" s="172" t="s">
        <v>77</v>
      </c>
      <c r="AY116" s="171" t="s">
        <v>144</v>
      </c>
      <c r="BK116" s="173">
        <f>SUM(BK117:BK120)</f>
        <v>0</v>
      </c>
    </row>
    <row r="117" spans="1:65" s="2" customFormat="1" ht="16.5" customHeight="1">
      <c r="A117" s="37"/>
      <c r="B117" s="38"/>
      <c r="C117" s="176" t="s">
        <v>840</v>
      </c>
      <c r="D117" s="176" t="s">
        <v>149</v>
      </c>
      <c r="E117" s="177" t="s">
        <v>2466</v>
      </c>
      <c r="F117" s="178" t="s">
        <v>2467</v>
      </c>
      <c r="G117" s="179" t="s">
        <v>1820</v>
      </c>
      <c r="H117" s="180">
        <v>1</v>
      </c>
      <c r="I117" s="181"/>
      <c r="J117" s="182">
        <f>ROUND(I117*H117,2)</f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154</v>
      </c>
      <c r="AT117" s="187" t="s">
        <v>149</v>
      </c>
      <c r="AU117" s="187" t="s">
        <v>85</v>
      </c>
      <c r="AY117" s="20" t="s">
        <v>144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85</v>
      </c>
      <c r="BK117" s="188">
        <f>ROUND(I117*H117,2)</f>
        <v>0</v>
      </c>
      <c r="BL117" s="20" t="s">
        <v>154</v>
      </c>
      <c r="BM117" s="187" t="s">
        <v>1221</v>
      </c>
    </row>
    <row r="118" spans="1:65" s="2" customFormat="1" ht="16.5" customHeight="1">
      <c r="A118" s="37"/>
      <c r="B118" s="38"/>
      <c r="C118" s="176" t="s">
        <v>842</v>
      </c>
      <c r="D118" s="176" t="s">
        <v>149</v>
      </c>
      <c r="E118" s="177" t="s">
        <v>2468</v>
      </c>
      <c r="F118" s="178" t="s">
        <v>2469</v>
      </c>
      <c r="G118" s="179" t="s">
        <v>1820</v>
      </c>
      <c r="H118" s="180">
        <v>1</v>
      </c>
      <c r="I118" s="181"/>
      <c r="J118" s="182">
        <f>ROUND(I118*H118,2)</f>
        <v>0</v>
      </c>
      <c r="K118" s="178" t="s">
        <v>19</v>
      </c>
      <c r="L118" s="42"/>
      <c r="M118" s="183" t="s">
        <v>19</v>
      </c>
      <c r="N118" s="184" t="s">
        <v>48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154</v>
      </c>
      <c r="AT118" s="187" t="s">
        <v>149</v>
      </c>
      <c r="AU118" s="187" t="s">
        <v>85</v>
      </c>
      <c r="AY118" s="20" t="s">
        <v>144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85</v>
      </c>
      <c r="BK118" s="188">
        <f>ROUND(I118*H118,2)</f>
        <v>0</v>
      </c>
      <c r="BL118" s="20" t="s">
        <v>154</v>
      </c>
      <c r="BM118" s="187" t="s">
        <v>1285</v>
      </c>
    </row>
    <row r="119" spans="1:65" s="2" customFormat="1" ht="16.5" customHeight="1">
      <c r="A119" s="37"/>
      <c r="B119" s="38"/>
      <c r="C119" s="176" t="s">
        <v>849</v>
      </c>
      <c r="D119" s="176" t="s">
        <v>149</v>
      </c>
      <c r="E119" s="177" t="s">
        <v>2470</v>
      </c>
      <c r="F119" s="178" t="s">
        <v>2471</v>
      </c>
      <c r="G119" s="179" t="s">
        <v>1820</v>
      </c>
      <c r="H119" s="180">
        <v>1</v>
      </c>
      <c r="I119" s="181"/>
      <c r="J119" s="182">
        <f>ROUND(I119*H119,2)</f>
        <v>0</v>
      </c>
      <c r="K119" s="178" t="s">
        <v>19</v>
      </c>
      <c r="L119" s="42"/>
      <c r="M119" s="183" t="s">
        <v>19</v>
      </c>
      <c r="N119" s="184" t="s">
        <v>48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154</v>
      </c>
      <c r="AT119" s="187" t="s">
        <v>149</v>
      </c>
      <c r="AU119" s="187" t="s">
        <v>85</v>
      </c>
      <c r="AY119" s="20" t="s">
        <v>144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85</v>
      </c>
      <c r="BK119" s="188">
        <f>ROUND(I119*H119,2)</f>
        <v>0</v>
      </c>
      <c r="BL119" s="20" t="s">
        <v>154</v>
      </c>
      <c r="BM119" s="187" t="s">
        <v>1295</v>
      </c>
    </row>
    <row r="120" spans="1:65" s="2" customFormat="1" ht="16.5" customHeight="1">
      <c r="A120" s="37"/>
      <c r="B120" s="38"/>
      <c r="C120" s="176" t="s">
        <v>856</v>
      </c>
      <c r="D120" s="176" t="s">
        <v>149</v>
      </c>
      <c r="E120" s="177" t="s">
        <v>2472</v>
      </c>
      <c r="F120" s="178" t="s">
        <v>2473</v>
      </c>
      <c r="G120" s="179" t="s">
        <v>2220</v>
      </c>
      <c r="H120" s="180">
        <v>2</v>
      </c>
      <c r="I120" s="181"/>
      <c r="J120" s="182">
        <f>ROUND(I120*H120,2)</f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154</v>
      </c>
      <c r="AT120" s="187" t="s">
        <v>149</v>
      </c>
      <c r="AU120" s="187" t="s">
        <v>85</v>
      </c>
      <c r="AY120" s="20" t="s">
        <v>144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85</v>
      </c>
      <c r="BK120" s="188">
        <f>ROUND(I120*H120,2)</f>
        <v>0</v>
      </c>
      <c r="BL120" s="20" t="s">
        <v>154</v>
      </c>
      <c r="BM120" s="187" t="s">
        <v>1305</v>
      </c>
    </row>
    <row r="121" spans="1:65" s="12" customFormat="1" ht="25.9" customHeight="1">
      <c r="B121" s="160"/>
      <c r="C121" s="161"/>
      <c r="D121" s="162" t="s">
        <v>76</v>
      </c>
      <c r="E121" s="163" t="s">
        <v>2342</v>
      </c>
      <c r="F121" s="163" t="s">
        <v>2474</v>
      </c>
      <c r="G121" s="161"/>
      <c r="H121" s="161"/>
      <c r="I121" s="164"/>
      <c r="J121" s="165">
        <f>BK121</f>
        <v>0</v>
      </c>
      <c r="K121" s="161"/>
      <c r="L121" s="166"/>
      <c r="M121" s="167"/>
      <c r="N121" s="168"/>
      <c r="O121" s="168"/>
      <c r="P121" s="169">
        <f>SUM(P122:P135)</f>
        <v>0</v>
      </c>
      <c r="Q121" s="168"/>
      <c r="R121" s="169">
        <f>SUM(R122:R135)</f>
        <v>0</v>
      </c>
      <c r="S121" s="168"/>
      <c r="T121" s="170">
        <f>SUM(T122:T135)</f>
        <v>0</v>
      </c>
      <c r="AR121" s="171" t="s">
        <v>85</v>
      </c>
      <c r="AT121" s="172" t="s">
        <v>76</v>
      </c>
      <c r="AU121" s="172" t="s">
        <v>77</v>
      </c>
      <c r="AY121" s="171" t="s">
        <v>144</v>
      </c>
      <c r="BK121" s="173">
        <f>SUM(BK122:BK135)</f>
        <v>0</v>
      </c>
    </row>
    <row r="122" spans="1:65" s="2" customFormat="1" ht="24.2" customHeight="1">
      <c r="A122" s="37"/>
      <c r="B122" s="38"/>
      <c r="C122" s="176" t="s">
        <v>911</v>
      </c>
      <c r="D122" s="176" t="s">
        <v>149</v>
      </c>
      <c r="E122" s="177" t="s">
        <v>2475</v>
      </c>
      <c r="F122" s="178" t="s">
        <v>2476</v>
      </c>
      <c r="G122" s="179" t="s">
        <v>956</v>
      </c>
      <c r="H122" s="180">
        <v>2538</v>
      </c>
      <c r="I122" s="181"/>
      <c r="J122" s="182">
        <f t="shared" ref="J122:J135" si="20">ROUND(I122*H122,2)</f>
        <v>0</v>
      </c>
      <c r="K122" s="178" t="s">
        <v>19</v>
      </c>
      <c r="L122" s="42"/>
      <c r="M122" s="183" t="s">
        <v>19</v>
      </c>
      <c r="N122" s="184" t="s">
        <v>48</v>
      </c>
      <c r="O122" s="67"/>
      <c r="P122" s="185">
        <f t="shared" ref="P122:P135" si="21">O122*H122</f>
        <v>0</v>
      </c>
      <c r="Q122" s="185">
        <v>0</v>
      </c>
      <c r="R122" s="185">
        <f t="shared" ref="R122:R135" si="22">Q122*H122</f>
        <v>0</v>
      </c>
      <c r="S122" s="185">
        <v>0</v>
      </c>
      <c r="T122" s="186">
        <f t="shared" ref="T122:T135" si="23"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154</v>
      </c>
      <c r="AT122" s="187" t="s">
        <v>149</v>
      </c>
      <c r="AU122" s="187" t="s">
        <v>85</v>
      </c>
      <c r="AY122" s="20" t="s">
        <v>144</v>
      </c>
      <c r="BE122" s="188">
        <f t="shared" ref="BE122:BE135" si="24">IF(N122="základní",J122,0)</f>
        <v>0</v>
      </c>
      <c r="BF122" s="188">
        <f t="shared" ref="BF122:BF135" si="25">IF(N122="snížená",J122,0)</f>
        <v>0</v>
      </c>
      <c r="BG122" s="188">
        <f t="shared" ref="BG122:BG135" si="26">IF(N122="zákl. přenesená",J122,0)</f>
        <v>0</v>
      </c>
      <c r="BH122" s="188">
        <f t="shared" ref="BH122:BH135" si="27">IF(N122="sníž. přenesená",J122,0)</f>
        <v>0</v>
      </c>
      <c r="BI122" s="188">
        <f t="shared" ref="BI122:BI135" si="28">IF(N122="nulová",J122,0)</f>
        <v>0</v>
      </c>
      <c r="BJ122" s="20" t="s">
        <v>85</v>
      </c>
      <c r="BK122" s="188">
        <f t="shared" ref="BK122:BK135" si="29">ROUND(I122*H122,2)</f>
        <v>0</v>
      </c>
      <c r="BL122" s="20" t="s">
        <v>154</v>
      </c>
      <c r="BM122" s="187" t="s">
        <v>1315</v>
      </c>
    </row>
    <row r="123" spans="1:65" s="2" customFormat="1" ht="16.5" customHeight="1">
      <c r="A123" s="37"/>
      <c r="B123" s="38"/>
      <c r="C123" s="176" t="s">
        <v>919</v>
      </c>
      <c r="D123" s="176" t="s">
        <v>149</v>
      </c>
      <c r="E123" s="177" t="s">
        <v>2477</v>
      </c>
      <c r="F123" s="178" t="s">
        <v>2478</v>
      </c>
      <c r="G123" s="179" t="s">
        <v>956</v>
      </c>
      <c r="H123" s="180">
        <v>30</v>
      </c>
      <c r="I123" s="181"/>
      <c r="J123" s="182">
        <f t="shared" si="20"/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154</v>
      </c>
      <c r="AT123" s="187" t="s">
        <v>149</v>
      </c>
      <c r="AU123" s="187" t="s">
        <v>85</v>
      </c>
      <c r="AY123" s="20" t="s">
        <v>144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20" t="s">
        <v>85</v>
      </c>
      <c r="BK123" s="188">
        <f t="shared" si="29"/>
        <v>0</v>
      </c>
      <c r="BL123" s="20" t="s">
        <v>154</v>
      </c>
      <c r="BM123" s="187" t="s">
        <v>1378</v>
      </c>
    </row>
    <row r="124" spans="1:65" s="2" customFormat="1" ht="16.5" customHeight="1">
      <c r="A124" s="37"/>
      <c r="B124" s="38"/>
      <c r="C124" s="176" t="s">
        <v>833</v>
      </c>
      <c r="D124" s="176" t="s">
        <v>149</v>
      </c>
      <c r="E124" s="177" t="s">
        <v>2479</v>
      </c>
      <c r="F124" s="178" t="s">
        <v>2480</v>
      </c>
      <c r="G124" s="179" t="s">
        <v>956</v>
      </c>
      <c r="H124" s="180">
        <v>10</v>
      </c>
      <c r="I124" s="181"/>
      <c r="J124" s="182">
        <f t="shared" si="20"/>
        <v>0</v>
      </c>
      <c r="K124" s="178" t="s">
        <v>19</v>
      </c>
      <c r="L124" s="42"/>
      <c r="M124" s="183" t="s">
        <v>19</v>
      </c>
      <c r="N124" s="184" t="s">
        <v>48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154</v>
      </c>
      <c r="AT124" s="187" t="s">
        <v>149</v>
      </c>
      <c r="AU124" s="187" t="s">
        <v>85</v>
      </c>
      <c r="AY124" s="20" t="s">
        <v>144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20" t="s">
        <v>85</v>
      </c>
      <c r="BK124" s="188">
        <f t="shared" si="29"/>
        <v>0</v>
      </c>
      <c r="BL124" s="20" t="s">
        <v>154</v>
      </c>
      <c r="BM124" s="187" t="s">
        <v>1388</v>
      </c>
    </row>
    <row r="125" spans="1:65" s="2" customFormat="1" ht="16.5" customHeight="1">
      <c r="A125" s="37"/>
      <c r="B125" s="38"/>
      <c r="C125" s="176" t="s">
        <v>933</v>
      </c>
      <c r="D125" s="176" t="s">
        <v>149</v>
      </c>
      <c r="E125" s="177" t="s">
        <v>2481</v>
      </c>
      <c r="F125" s="178" t="s">
        <v>2482</v>
      </c>
      <c r="G125" s="179" t="s">
        <v>956</v>
      </c>
      <c r="H125" s="180">
        <v>10</v>
      </c>
      <c r="I125" s="181"/>
      <c r="J125" s="182">
        <f t="shared" si="20"/>
        <v>0</v>
      </c>
      <c r="K125" s="178" t="s">
        <v>19</v>
      </c>
      <c r="L125" s="42"/>
      <c r="M125" s="183" t="s">
        <v>19</v>
      </c>
      <c r="N125" s="184" t="s">
        <v>48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154</v>
      </c>
      <c r="AT125" s="187" t="s">
        <v>149</v>
      </c>
      <c r="AU125" s="187" t="s">
        <v>85</v>
      </c>
      <c r="AY125" s="20" t="s">
        <v>144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20" t="s">
        <v>85</v>
      </c>
      <c r="BK125" s="188">
        <f t="shared" si="29"/>
        <v>0</v>
      </c>
      <c r="BL125" s="20" t="s">
        <v>154</v>
      </c>
      <c r="BM125" s="187" t="s">
        <v>1454</v>
      </c>
    </row>
    <row r="126" spans="1:65" s="2" customFormat="1" ht="24.2" customHeight="1">
      <c r="A126" s="37"/>
      <c r="B126" s="38"/>
      <c r="C126" s="176" t="s">
        <v>940</v>
      </c>
      <c r="D126" s="176" t="s">
        <v>149</v>
      </c>
      <c r="E126" s="177" t="s">
        <v>2483</v>
      </c>
      <c r="F126" s="178" t="s">
        <v>2484</v>
      </c>
      <c r="G126" s="179" t="s">
        <v>1820</v>
      </c>
      <c r="H126" s="180">
        <v>380</v>
      </c>
      <c r="I126" s="181"/>
      <c r="J126" s="182">
        <f t="shared" si="20"/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154</v>
      </c>
      <c r="AT126" s="187" t="s">
        <v>149</v>
      </c>
      <c r="AU126" s="187" t="s">
        <v>85</v>
      </c>
      <c r="AY126" s="20" t="s">
        <v>144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20" t="s">
        <v>85</v>
      </c>
      <c r="BK126" s="188">
        <f t="shared" si="29"/>
        <v>0</v>
      </c>
      <c r="BL126" s="20" t="s">
        <v>154</v>
      </c>
      <c r="BM126" s="187" t="s">
        <v>1518</v>
      </c>
    </row>
    <row r="127" spans="1:65" s="2" customFormat="1" ht="16.5" customHeight="1">
      <c r="A127" s="37"/>
      <c r="B127" s="38"/>
      <c r="C127" s="176" t="s">
        <v>948</v>
      </c>
      <c r="D127" s="176" t="s">
        <v>149</v>
      </c>
      <c r="E127" s="177" t="s">
        <v>2485</v>
      </c>
      <c r="F127" s="178" t="s">
        <v>2486</v>
      </c>
      <c r="G127" s="179" t="s">
        <v>956</v>
      </c>
      <c r="H127" s="180">
        <v>10</v>
      </c>
      <c r="I127" s="181"/>
      <c r="J127" s="182">
        <f t="shared" si="20"/>
        <v>0</v>
      </c>
      <c r="K127" s="178" t="s">
        <v>19</v>
      </c>
      <c r="L127" s="42"/>
      <c r="M127" s="183" t="s">
        <v>19</v>
      </c>
      <c r="N127" s="184" t="s">
        <v>48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154</v>
      </c>
      <c r="AT127" s="187" t="s">
        <v>149</v>
      </c>
      <c r="AU127" s="187" t="s">
        <v>85</v>
      </c>
      <c r="AY127" s="20" t="s">
        <v>144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20" t="s">
        <v>85</v>
      </c>
      <c r="BK127" s="188">
        <f t="shared" si="29"/>
        <v>0</v>
      </c>
      <c r="BL127" s="20" t="s">
        <v>154</v>
      </c>
      <c r="BM127" s="187" t="s">
        <v>1636</v>
      </c>
    </row>
    <row r="128" spans="1:65" s="2" customFormat="1" ht="16.5" customHeight="1">
      <c r="A128" s="37"/>
      <c r="B128" s="38"/>
      <c r="C128" s="176" t="s">
        <v>953</v>
      </c>
      <c r="D128" s="176" t="s">
        <v>149</v>
      </c>
      <c r="E128" s="177" t="s">
        <v>2487</v>
      </c>
      <c r="F128" s="178" t="s">
        <v>2488</v>
      </c>
      <c r="G128" s="179" t="s">
        <v>956</v>
      </c>
      <c r="H128" s="180">
        <v>17</v>
      </c>
      <c r="I128" s="181"/>
      <c r="J128" s="182">
        <f t="shared" si="20"/>
        <v>0</v>
      </c>
      <c r="K128" s="178" t="s">
        <v>19</v>
      </c>
      <c r="L128" s="42"/>
      <c r="M128" s="183" t="s">
        <v>19</v>
      </c>
      <c r="N128" s="184" t="s">
        <v>48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154</v>
      </c>
      <c r="AT128" s="187" t="s">
        <v>149</v>
      </c>
      <c r="AU128" s="187" t="s">
        <v>85</v>
      </c>
      <c r="AY128" s="20" t="s">
        <v>144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20" t="s">
        <v>85</v>
      </c>
      <c r="BK128" s="188">
        <f t="shared" si="29"/>
        <v>0</v>
      </c>
      <c r="BL128" s="20" t="s">
        <v>154</v>
      </c>
      <c r="BM128" s="187" t="s">
        <v>1646</v>
      </c>
    </row>
    <row r="129" spans="1:65" s="2" customFormat="1" ht="16.5" customHeight="1">
      <c r="A129" s="37"/>
      <c r="B129" s="38"/>
      <c r="C129" s="176" t="s">
        <v>1013</v>
      </c>
      <c r="D129" s="176" t="s">
        <v>149</v>
      </c>
      <c r="E129" s="177" t="s">
        <v>2489</v>
      </c>
      <c r="F129" s="178" t="s">
        <v>2490</v>
      </c>
      <c r="G129" s="179" t="s">
        <v>956</v>
      </c>
      <c r="H129" s="180">
        <v>12</v>
      </c>
      <c r="I129" s="181"/>
      <c r="J129" s="182">
        <f t="shared" si="20"/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154</v>
      </c>
      <c r="AT129" s="187" t="s">
        <v>149</v>
      </c>
      <c r="AU129" s="187" t="s">
        <v>85</v>
      </c>
      <c r="AY129" s="20" t="s">
        <v>144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20" t="s">
        <v>85</v>
      </c>
      <c r="BK129" s="188">
        <f t="shared" si="29"/>
        <v>0</v>
      </c>
      <c r="BL129" s="20" t="s">
        <v>154</v>
      </c>
      <c r="BM129" s="187" t="s">
        <v>1710</v>
      </c>
    </row>
    <row r="130" spans="1:65" s="2" customFormat="1" ht="16.5" customHeight="1">
      <c r="A130" s="37"/>
      <c r="B130" s="38"/>
      <c r="C130" s="176" t="s">
        <v>1018</v>
      </c>
      <c r="D130" s="176" t="s">
        <v>149</v>
      </c>
      <c r="E130" s="177" t="s">
        <v>2491</v>
      </c>
      <c r="F130" s="178" t="s">
        <v>2492</v>
      </c>
      <c r="G130" s="179" t="s">
        <v>2220</v>
      </c>
      <c r="H130" s="180">
        <v>1</v>
      </c>
      <c r="I130" s="181"/>
      <c r="J130" s="182">
        <f t="shared" si="20"/>
        <v>0</v>
      </c>
      <c r="K130" s="178" t="s">
        <v>19</v>
      </c>
      <c r="L130" s="42"/>
      <c r="M130" s="183" t="s">
        <v>19</v>
      </c>
      <c r="N130" s="184" t="s">
        <v>48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154</v>
      </c>
      <c r="AT130" s="187" t="s">
        <v>149</v>
      </c>
      <c r="AU130" s="187" t="s">
        <v>85</v>
      </c>
      <c r="AY130" s="20" t="s">
        <v>144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20" t="s">
        <v>85</v>
      </c>
      <c r="BK130" s="188">
        <f t="shared" si="29"/>
        <v>0</v>
      </c>
      <c r="BL130" s="20" t="s">
        <v>154</v>
      </c>
      <c r="BM130" s="187" t="s">
        <v>1774</v>
      </c>
    </row>
    <row r="131" spans="1:65" s="2" customFormat="1" ht="16.5" customHeight="1">
      <c r="A131" s="37"/>
      <c r="B131" s="38"/>
      <c r="C131" s="176" t="s">
        <v>1023</v>
      </c>
      <c r="D131" s="176" t="s">
        <v>149</v>
      </c>
      <c r="E131" s="177" t="s">
        <v>2493</v>
      </c>
      <c r="F131" s="178" t="s">
        <v>2494</v>
      </c>
      <c r="G131" s="179" t="s">
        <v>956</v>
      </c>
      <c r="H131" s="180">
        <v>324</v>
      </c>
      <c r="I131" s="181"/>
      <c r="J131" s="182">
        <f t="shared" si="20"/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154</v>
      </c>
      <c r="AT131" s="187" t="s">
        <v>149</v>
      </c>
      <c r="AU131" s="187" t="s">
        <v>85</v>
      </c>
      <c r="AY131" s="20" t="s">
        <v>144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20" t="s">
        <v>85</v>
      </c>
      <c r="BK131" s="188">
        <f t="shared" si="29"/>
        <v>0</v>
      </c>
      <c r="BL131" s="20" t="s">
        <v>154</v>
      </c>
      <c r="BM131" s="187" t="s">
        <v>1789</v>
      </c>
    </row>
    <row r="132" spans="1:65" s="2" customFormat="1" ht="16.5" customHeight="1">
      <c r="A132" s="37"/>
      <c r="B132" s="38"/>
      <c r="C132" s="176" t="s">
        <v>1028</v>
      </c>
      <c r="D132" s="176" t="s">
        <v>149</v>
      </c>
      <c r="E132" s="177" t="s">
        <v>2495</v>
      </c>
      <c r="F132" s="178" t="s">
        <v>2496</v>
      </c>
      <c r="G132" s="179" t="s">
        <v>956</v>
      </c>
      <c r="H132" s="180">
        <v>324</v>
      </c>
      <c r="I132" s="181"/>
      <c r="J132" s="182">
        <f t="shared" si="20"/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154</v>
      </c>
      <c r="AT132" s="187" t="s">
        <v>149</v>
      </c>
      <c r="AU132" s="187" t="s">
        <v>85</v>
      </c>
      <c r="AY132" s="20" t="s">
        <v>144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20" t="s">
        <v>85</v>
      </c>
      <c r="BK132" s="188">
        <f t="shared" si="29"/>
        <v>0</v>
      </c>
      <c r="BL132" s="20" t="s">
        <v>154</v>
      </c>
      <c r="BM132" s="187" t="s">
        <v>1800</v>
      </c>
    </row>
    <row r="133" spans="1:65" s="2" customFormat="1" ht="16.5" customHeight="1">
      <c r="A133" s="37"/>
      <c r="B133" s="38"/>
      <c r="C133" s="176" t="s">
        <v>1033</v>
      </c>
      <c r="D133" s="176" t="s">
        <v>149</v>
      </c>
      <c r="E133" s="177" t="s">
        <v>2497</v>
      </c>
      <c r="F133" s="178" t="s">
        <v>2498</v>
      </c>
      <c r="G133" s="179" t="s">
        <v>1820</v>
      </c>
      <c r="H133" s="180">
        <v>17</v>
      </c>
      <c r="I133" s="181"/>
      <c r="J133" s="182">
        <f t="shared" si="20"/>
        <v>0</v>
      </c>
      <c r="K133" s="178" t="s">
        <v>19</v>
      </c>
      <c r="L133" s="42"/>
      <c r="M133" s="183" t="s">
        <v>19</v>
      </c>
      <c r="N133" s="184" t="s">
        <v>48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154</v>
      </c>
      <c r="AT133" s="187" t="s">
        <v>149</v>
      </c>
      <c r="AU133" s="187" t="s">
        <v>85</v>
      </c>
      <c r="AY133" s="20" t="s">
        <v>144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20" t="s">
        <v>85</v>
      </c>
      <c r="BK133" s="188">
        <f t="shared" si="29"/>
        <v>0</v>
      </c>
      <c r="BL133" s="20" t="s">
        <v>154</v>
      </c>
      <c r="BM133" s="187" t="s">
        <v>1896</v>
      </c>
    </row>
    <row r="134" spans="1:65" s="2" customFormat="1" ht="16.5" customHeight="1">
      <c r="A134" s="37"/>
      <c r="B134" s="38"/>
      <c r="C134" s="176" t="s">
        <v>1038</v>
      </c>
      <c r="D134" s="176" t="s">
        <v>149</v>
      </c>
      <c r="E134" s="177" t="s">
        <v>2499</v>
      </c>
      <c r="F134" s="178" t="s">
        <v>2500</v>
      </c>
      <c r="G134" s="179" t="s">
        <v>1820</v>
      </c>
      <c r="H134" s="180">
        <v>54</v>
      </c>
      <c r="I134" s="181"/>
      <c r="J134" s="182">
        <f t="shared" si="20"/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154</v>
      </c>
      <c r="AT134" s="187" t="s">
        <v>149</v>
      </c>
      <c r="AU134" s="187" t="s">
        <v>85</v>
      </c>
      <c r="AY134" s="20" t="s">
        <v>144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20" t="s">
        <v>85</v>
      </c>
      <c r="BK134" s="188">
        <f t="shared" si="29"/>
        <v>0</v>
      </c>
      <c r="BL134" s="20" t="s">
        <v>154</v>
      </c>
      <c r="BM134" s="187" t="s">
        <v>1899</v>
      </c>
    </row>
    <row r="135" spans="1:65" s="2" customFormat="1" ht="33" customHeight="1">
      <c r="A135" s="37"/>
      <c r="B135" s="38"/>
      <c r="C135" s="176" t="s">
        <v>1097</v>
      </c>
      <c r="D135" s="176" t="s">
        <v>149</v>
      </c>
      <c r="E135" s="177" t="s">
        <v>2501</v>
      </c>
      <c r="F135" s="178" t="s">
        <v>2502</v>
      </c>
      <c r="G135" s="179" t="s">
        <v>2503</v>
      </c>
      <c r="H135" s="180">
        <v>1</v>
      </c>
      <c r="I135" s="181"/>
      <c r="J135" s="182">
        <f t="shared" si="20"/>
        <v>0</v>
      </c>
      <c r="K135" s="178" t="s">
        <v>19</v>
      </c>
      <c r="L135" s="42"/>
      <c r="M135" s="183" t="s">
        <v>19</v>
      </c>
      <c r="N135" s="184" t="s">
        <v>48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154</v>
      </c>
      <c r="AT135" s="187" t="s">
        <v>149</v>
      </c>
      <c r="AU135" s="187" t="s">
        <v>85</v>
      </c>
      <c r="AY135" s="20" t="s">
        <v>144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20" t="s">
        <v>85</v>
      </c>
      <c r="BK135" s="188">
        <f t="shared" si="29"/>
        <v>0</v>
      </c>
      <c r="BL135" s="20" t="s">
        <v>154</v>
      </c>
      <c r="BM135" s="187" t="s">
        <v>1902</v>
      </c>
    </row>
    <row r="136" spans="1:65" s="12" customFormat="1" ht="25.9" customHeight="1">
      <c r="B136" s="160"/>
      <c r="C136" s="161"/>
      <c r="D136" s="162" t="s">
        <v>76</v>
      </c>
      <c r="E136" s="163" t="s">
        <v>2368</v>
      </c>
      <c r="F136" s="163" t="s">
        <v>2504</v>
      </c>
      <c r="G136" s="161"/>
      <c r="H136" s="161"/>
      <c r="I136" s="164"/>
      <c r="J136" s="165">
        <f>BK136</f>
        <v>0</v>
      </c>
      <c r="K136" s="161"/>
      <c r="L136" s="166"/>
      <c r="M136" s="167"/>
      <c r="N136" s="168"/>
      <c r="O136" s="168"/>
      <c r="P136" s="169">
        <f>P137</f>
        <v>0</v>
      </c>
      <c r="Q136" s="168"/>
      <c r="R136" s="169">
        <f>R137</f>
        <v>0</v>
      </c>
      <c r="S136" s="168"/>
      <c r="T136" s="170">
        <f>T137</f>
        <v>0</v>
      </c>
      <c r="AR136" s="171" t="s">
        <v>85</v>
      </c>
      <c r="AT136" s="172" t="s">
        <v>76</v>
      </c>
      <c r="AU136" s="172" t="s">
        <v>77</v>
      </c>
      <c r="AY136" s="171" t="s">
        <v>144</v>
      </c>
      <c r="BK136" s="173">
        <f>BK137</f>
        <v>0</v>
      </c>
    </row>
    <row r="137" spans="1:65" s="2" customFormat="1" ht="16.5" customHeight="1">
      <c r="A137" s="37"/>
      <c r="B137" s="38"/>
      <c r="C137" s="176" t="s">
        <v>1156</v>
      </c>
      <c r="D137" s="176" t="s">
        <v>149</v>
      </c>
      <c r="E137" s="177" t="s">
        <v>2505</v>
      </c>
      <c r="F137" s="178" t="s">
        <v>2506</v>
      </c>
      <c r="G137" s="179" t="s">
        <v>2507</v>
      </c>
      <c r="H137" s="180">
        <v>1</v>
      </c>
      <c r="I137" s="181"/>
      <c r="J137" s="182">
        <f>ROUND(I137*H137,2)</f>
        <v>0</v>
      </c>
      <c r="K137" s="178" t="s">
        <v>19</v>
      </c>
      <c r="L137" s="42"/>
      <c r="M137" s="183" t="s">
        <v>19</v>
      </c>
      <c r="N137" s="184" t="s">
        <v>48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154</v>
      </c>
      <c r="AT137" s="187" t="s">
        <v>149</v>
      </c>
      <c r="AU137" s="187" t="s">
        <v>85</v>
      </c>
      <c r="AY137" s="20" t="s">
        <v>144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85</v>
      </c>
      <c r="BK137" s="188">
        <f>ROUND(I137*H137,2)</f>
        <v>0</v>
      </c>
      <c r="BL137" s="20" t="s">
        <v>154</v>
      </c>
      <c r="BM137" s="187" t="s">
        <v>1905</v>
      </c>
    </row>
    <row r="138" spans="1:65" s="12" customFormat="1" ht="25.9" customHeight="1">
      <c r="B138" s="160"/>
      <c r="C138" s="161"/>
      <c r="D138" s="162" t="s">
        <v>76</v>
      </c>
      <c r="E138" s="163" t="s">
        <v>2508</v>
      </c>
      <c r="F138" s="163" t="s">
        <v>2509</v>
      </c>
      <c r="G138" s="161"/>
      <c r="H138" s="161"/>
      <c r="I138" s="164"/>
      <c r="J138" s="165">
        <f>BK138</f>
        <v>0</v>
      </c>
      <c r="K138" s="161"/>
      <c r="L138" s="166"/>
      <c r="M138" s="167"/>
      <c r="N138" s="168"/>
      <c r="O138" s="168"/>
      <c r="P138" s="169">
        <f>SUM(P139:P152)</f>
        <v>0</v>
      </c>
      <c r="Q138" s="168"/>
      <c r="R138" s="169">
        <f>SUM(R139:R152)</f>
        <v>0</v>
      </c>
      <c r="S138" s="168"/>
      <c r="T138" s="170">
        <f>SUM(T139:T152)</f>
        <v>0</v>
      </c>
      <c r="AR138" s="171" t="s">
        <v>85</v>
      </c>
      <c r="AT138" s="172" t="s">
        <v>76</v>
      </c>
      <c r="AU138" s="172" t="s">
        <v>77</v>
      </c>
      <c r="AY138" s="171" t="s">
        <v>144</v>
      </c>
      <c r="BK138" s="173">
        <f>SUM(BK139:BK152)</f>
        <v>0</v>
      </c>
    </row>
    <row r="139" spans="1:65" s="2" customFormat="1" ht="16.5" customHeight="1">
      <c r="A139" s="37"/>
      <c r="B139" s="38"/>
      <c r="C139" s="176" t="s">
        <v>1182</v>
      </c>
      <c r="D139" s="176" t="s">
        <v>149</v>
      </c>
      <c r="E139" s="177" t="s">
        <v>2510</v>
      </c>
      <c r="F139" s="178" t="s">
        <v>2511</v>
      </c>
      <c r="G139" s="179" t="s">
        <v>2155</v>
      </c>
      <c r="H139" s="180">
        <v>54</v>
      </c>
      <c r="I139" s="181"/>
      <c r="J139" s="182">
        <f t="shared" ref="J139:J152" si="30">ROUND(I139*H139,2)</f>
        <v>0</v>
      </c>
      <c r="K139" s="178" t="s">
        <v>19</v>
      </c>
      <c r="L139" s="42"/>
      <c r="M139" s="183" t="s">
        <v>19</v>
      </c>
      <c r="N139" s="184" t="s">
        <v>48</v>
      </c>
      <c r="O139" s="67"/>
      <c r="P139" s="185">
        <f t="shared" ref="P139:P152" si="31">O139*H139</f>
        <v>0</v>
      </c>
      <c r="Q139" s="185">
        <v>0</v>
      </c>
      <c r="R139" s="185">
        <f t="shared" ref="R139:R152" si="32">Q139*H139</f>
        <v>0</v>
      </c>
      <c r="S139" s="185">
        <v>0</v>
      </c>
      <c r="T139" s="186">
        <f t="shared" ref="T139:T152" si="33"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154</v>
      </c>
      <c r="AT139" s="187" t="s">
        <v>149</v>
      </c>
      <c r="AU139" s="187" t="s">
        <v>85</v>
      </c>
      <c r="AY139" s="20" t="s">
        <v>144</v>
      </c>
      <c r="BE139" s="188">
        <f t="shared" ref="BE139:BE152" si="34">IF(N139="základní",J139,0)</f>
        <v>0</v>
      </c>
      <c r="BF139" s="188">
        <f t="shared" ref="BF139:BF152" si="35">IF(N139="snížená",J139,0)</f>
        <v>0</v>
      </c>
      <c r="BG139" s="188">
        <f t="shared" ref="BG139:BG152" si="36">IF(N139="zákl. přenesená",J139,0)</f>
        <v>0</v>
      </c>
      <c r="BH139" s="188">
        <f t="shared" ref="BH139:BH152" si="37">IF(N139="sníž. přenesená",J139,0)</f>
        <v>0</v>
      </c>
      <c r="BI139" s="188">
        <f t="shared" ref="BI139:BI152" si="38">IF(N139="nulová",J139,0)</f>
        <v>0</v>
      </c>
      <c r="BJ139" s="20" t="s">
        <v>85</v>
      </c>
      <c r="BK139" s="188">
        <f t="shared" ref="BK139:BK152" si="39">ROUND(I139*H139,2)</f>
        <v>0</v>
      </c>
      <c r="BL139" s="20" t="s">
        <v>154</v>
      </c>
      <c r="BM139" s="187" t="s">
        <v>1908</v>
      </c>
    </row>
    <row r="140" spans="1:65" s="2" customFormat="1" ht="16.5" customHeight="1">
      <c r="A140" s="37"/>
      <c r="B140" s="38"/>
      <c r="C140" s="176" t="s">
        <v>1187</v>
      </c>
      <c r="D140" s="176" t="s">
        <v>149</v>
      </c>
      <c r="E140" s="177" t="s">
        <v>2512</v>
      </c>
      <c r="F140" s="178" t="s">
        <v>2513</v>
      </c>
      <c r="G140" s="179" t="s">
        <v>2507</v>
      </c>
      <c r="H140" s="180">
        <v>1</v>
      </c>
      <c r="I140" s="181"/>
      <c r="J140" s="182">
        <f t="shared" si="30"/>
        <v>0</v>
      </c>
      <c r="K140" s="178" t="s">
        <v>19</v>
      </c>
      <c r="L140" s="42"/>
      <c r="M140" s="183" t="s">
        <v>19</v>
      </c>
      <c r="N140" s="184" t="s">
        <v>48</v>
      </c>
      <c r="O140" s="67"/>
      <c r="P140" s="185">
        <f t="shared" si="31"/>
        <v>0</v>
      </c>
      <c r="Q140" s="185">
        <v>0</v>
      </c>
      <c r="R140" s="185">
        <f t="shared" si="32"/>
        <v>0</v>
      </c>
      <c r="S140" s="185">
        <v>0</v>
      </c>
      <c r="T140" s="186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154</v>
      </c>
      <c r="AT140" s="187" t="s">
        <v>149</v>
      </c>
      <c r="AU140" s="187" t="s">
        <v>85</v>
      </c>
      <c r="AY140" s="20" t="s">
        <v>144</v>
      </c>
      <c r="BE140" s="188">
        <f t="shared" si="34"/>
        <v>0</v>
      </c>
      <c r="BF140" s="188">
        <f t="shared" si="35"/>
        <v>0</v>
      </c>
      <c r="BG140" s="188">
        <f t="shared" si="36"/>
        <v>0</v>
      </c>
      <c r="BH140" s="188">
        <f t="shared" si="37"/>
        <v>0</v>
      </c>
      <c r="BI140" s="188">
        <f t="shared" si="38"/>
        <v>0</v>
      </c>
      <c r="BJ140" s="20" t="s">
        <v>85</v>
      </c>
      <c r="BK140" s="188">
        <f t="shared" si="39"/>
        <v>0</v>
      </c>
      <c r="BL140" s="20" t="s">
        <v>154</v>
      </c>
      <c r="BM140" s="187" t="s">
        <v>1911</v>
      </c>
    </row>
    <row r="141" spans="1:65" s="2" customFormat="1" ht="16.5" customHeight="1">
      <c r="A141" s="37"/>
      <c r="B141" s="38"/>
      <c r="C141" s="176" t="s">
        <v>1192</v>
      </c>
      <c r="D141" s="176" t="s">
        <v>149</v>
      </c>
      <c r="E141" s="177" t="s">
        <v>2514</v>
      </c>
      <c r="F141" s="178" t="s">
        <v>2515</v>
      </c>
      <c r="G141" s="179" t="s">
        <v>2507</v>
      </c>
      <c r="H141" s="180">
        <v>5</v>
      </c>
      <c r="I141" s="181"/>
      <c r="J141" s="182">
        <f t="shared" si="30"/>
        <v>0</v>
      </c>
      <c r="K141" s="178" t="s">
        <v>19</v>
      </c>
      <c r="L141" s="42"/>
      <c r="M141" s="183" t="s">
        <v>19</v>
      </c>
      <c r="N141" s="184" t="s">
        <v>48</v>
      </c>
      <c r="O141" s="67"/>
      <c r="P141" s="185">
        <f t="shared" si="31"/>
        <v>0</v>
      </c>
      <c r="Q141" s="185">
        <v>0</v>
      </c>
      <c r="R141" s="185">
        <f t="shared" si="32"/>
        <v>0</v>
      </c>
      <c r="S141" s="185">
        <v>0</v>
      </c>
      <c r="T141" s="186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154</v>
      </c>
      <c r="AT141" s="187" t="s">
        <v>149</v>
      </c>
      <c r="AU141" s="187" t="s">
        <v>85</v>
      </c>
      <c r="AY141" s="20" t="s">
        <v>144</v>
      </c>
      <c r="BE141" s="188">
        <f t="shared" si="34"/>
        <v>0</v>
      </c>
      <c r="BF141" s="188">
        <f t="shared" si="35"/>
        <v>0</v>
      </c>
      <c r="BG141" s="188">
        <f t="shared" si="36"/>
        <v>0</v>
      </c>
      <c r="BH141" s="188">
        <f t="shared" si="37"/>
        <v>0</v>
      </c>
      <c r="BI141" s="188">
        <f t="shared" si="38"/>
        <v>0</v>
      </c>
      <c r="BJ141" s="20" t="s">
        <v>85</v>
      </c>
      <c r="BK141" s="188">
        <f t="shared" si="39"/>
        <v>0</v>
      </c>
      <c r="BL141" s="20" t="s">
        <v>154</v>
      </c>
      <c r="BM141" s="187" t="s">
        <v>394</v>
      </c>
    </row>
    <row r="142" spans="1:65" s="2" customFormat="1" ht="16.5" customHeight="1">
      <c r="A142" s="37"/>
      <c r="B142" s="38"/>
      <c r="C142" s="176" t="s">
        <v>1197</v>
      </c>
      <c r="D142" s="176" t="s">
        <v>149</v>
      </c>
      <c r="E142" s="177" t="s">
        <v>2516</v>
      </c>
      <c r="F142" s="178" t="s">
        <v>2517</v>
      </c>
      <c r="G142" s="179" t="s">
        <v>2507</v>
      </c>
      <c r="H142" s="180">
        <v>61</v>
      </c>
      <c r="I142" s="181"/>
      <c r="J142" s="182">
        <f t="shared" si="30"/>
        <v>0</v>
      </c>
      <c r="K142" s="178" t="s">
        <v>19</v>
      </c>
      <c r="L142" s="42"/>
      <c r="M142" s="183" t="s">
        <v>19</v>
      </c>
      <c r="N142" s="184" t="s">
        <v>48</v>
      </c>
      <c r="O142" s="67"/>
      <c r="P142" s="185">
        <f t="shared" si="31"/>
        <v>0</v>
      </c>
      <c r="Q142" s="185">
        <v>0</v>
      </c>
      <c r="R142" s="185">
        <f t="shared" si="32"/>
        <v>0</v>
      </c>
      <c r="S142" s="185">
        <v>0</v>
      </c>
      <c r="T142" s="186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154</v>
      </c>
      <c r="AT142" s="187" t="s">
        <v>149</v>
      </c>
      <c r="AU142" s="187" t="s">
        <v>85</v>
      </c>
      <c r="AY142" s="20" t="s">
        <v>144</v>
      </c>
      <c r="BE142" s="188">
        <f t="shared" si="34"/>
        <v>0</v>
      </c>
      <c r="BF142" s="188">
        <f t="shared" si="35"/>
        <v>0</v>
      </c>
      <c r="BG142" s="188">
        <f t="shared" si="36"/>
        <v>0</v>
      </c>
      <c r="BH142" s="188">
        <f t="shared" si="37"/>
        <v>0</v>
      </c>
      <c r="BI142" s="188">
        <f t="shared" si="38"/>
        <v>0</v>
      </c>
      <c r="BJ142" s="20" t="s">
        <v>85</v>
      </c>
      <c r="BK142" s="188">
        <f t="shared" si="39"/>
        <v>0</v>
      </c>
      <c r="BL142" s="20" t="s">
        <v>154</v>
      </c>
      <c r="BM142" s="187" t="s">
        <v>1916</v>
      </c>
    </row>
    <row r="143" spans="1:65" s="2" customFormat="1" ht="16.5" customHeight="1">
      <c r="A143" s="37"/>
      <c r="B143" s="38"/>
      <c r="C143" s="176" t="s">
        <v>1202</v>
      </c>
      <c r="D143" s="176" t="s">
        <v>149</v>
      </c>
      <c r="E143" s="177" t="s">
        <v>2518</v>
      </c>
      <c r="F143" s="178" t="s">
        <v>2519</v>
      </c>
      <c r="G143" s="179" t="s">
        <v>2220</v>
      </c>
      <c r="H143" s="180">
        <v>12</v>
      </c>
      <c r="I143" s="181"/>
      <c r="J143" s="182">
        <f t="shared" si="30"/>
        <v>0</v>
      </c>
      <c r="K143" s="178" t="s">
        <v>19</v>
      </c>
      <c r="L143" s="42"/>
      <c r="M143" s="183" t="s">
        <v>19</v>
      </c>
      <c r="N143" s="184" t="s">
        <v>48</v>
      </c>
      <c r="O143" s="67"/>
      <c r="P143" s="185">
        <f t="shared" si="31"/>
        <v>0</v>
      </c>
      <c r="Q143" s="185">
        <v>0</v>
      </c>
      <c r="R143" s="185">
        <f t="shared" si="32"/>
        <v>0</v>
      </c>
      <c r="S143" s="185">
        <v>0</v>
      </c>
      <c r="T143" s="186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154</v>
      </c>
      <c r="AT143" s="187" t="s">
        <v>149</v>
      </c>
      <c r="AU143" s="187" t="s">
        <v>85</v>
      </c>
      <c r="AY143" s="20" t="s">
        <v>144</v>
      </c>
      <c r="BE143" s="188">
        <f t="shared" si="34"/>
        <v>0</v>
      </c>
      <c r="BF143" s="188">
        <f t="shared" si="35"/>
        <v>0</v>
      </c>
      <c r="BG143" s="188">
        <f t="shared" si="36"/>
        <v>0</v>
      </c>
      <c r="BH143" s="188">
        <f t="shared" si="37"/>
        <v>0</v>
      </c>
      <c r="BI143" s="188">
        <f t="shared" si="38"/>
        <v>0</v>
      </c>
      <c r="BJ143" s="20" t="s">
        <v>85</v>
      </c>
      <c r="BK143" s="188">
        <f t="shared" si="39"/>
        <v>0</v>
      </c>
      <c r="BL143" s="20" t="s">
        <v>154</v>
      </c>
      <c r="BM143" s="187" t="s">
        <v>1917</v>
      </c>
    </row>
    <row r="144" spans="1:65" s="2" customFormat="1" ht="24.2" customHeight="1">
      <c r="A144" s="37"/>
      <c r="B144" s="38"/>
      <c r="C144" s="176" t="s">
        <v>1207</v>
      </c>
      <c r="D144" s="176" t="s">
        <v>149</v>
      </c>
      <c r="E144" s="177" t="s">
        <v>2520</v>
      </c>
      <c r="F144" s="178" t="s">
        <v>2521</v>
      </c>
      <c r="G144" s="179" t="s">
        <v>2155</v>
      </c>
      <c r="H144" s="180">
        <v>54</v>
      </c>
      <c r="I144" s="181"/>
      <c r="J144" s="182">
        <f t="shared" si="30"/>
        <v>0</v>
      </c>
      <c r="K144" s="178" t="s">
        <v>19</v>
      </c>
      <c r="L144" s="42"/>
      <c r="M144" s="183" t="s">
        <v>19</v>
      </c>
      <c r="N144" s="184" t="s">
        <v>48</v>
      </c>
      <c r="O144" s="67"/>
      <c r="P144" s="185">
        <f t="shared" si="31"/>
        <v>0</v>
      </c>
      <c r="Q144" s="185">
        <v>0</v>
      </c>
      <c r="R144" s="185">
        <f t="shared" si="32"/>
        <v>0</v>
      </c>
      <c r="S144" s="185">
        <v>0</v>
      </c>
      <c r="T144" s="186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154</v>
      </c>
      <c r="AT144" s="187" t="s">
        <v>149</v>
      </c>
      <c r="AU144" s="187" t="s">
        <v>85</v>
      </c>
      <c r="AY144" s="20" t="s">
        <v>144</v>
      </c>
      <c r="BE144" s="188">
        <f t="shared" si="34"/>
        <v>0</v>
      </c>
      <c r="BF144" s="188">
        <f t="shared" si="35"/>
        <v>0</v>
      </c>
      <c r="BG144" s="188">
        <f t="shared" si="36"/>
        <v>0</v>
      </c>
      <c r="BH144" s="188">
        <f t="shared" si="37"/>
        <v>0</v>
      </c>
      <c r="BI144" s="188">
        <f t="shared" si="38"/>
        <v>0</v>
      </c>
      <c r="BJ144" s="20" t="s">
        <v>85</v>
      </c>
      <c r="BK144" s="188">
        <f t="shared" si="39"/>
        <v>0</v>
      </c>
      <c r="BL144" s="20" t="s">
        <v>154</v>
      </c>
      <c r="BM144" s="187" t="s">
        <v>1920</v>
      </c>
    </row>
    <row r="145" spans="1:65" s="2" customFormat="1" ht="16.5" customHeight="1">
      <c r="A145" s="37"/>
      <c r="B145" s="38"/>
      <c r="C145" s="176" t="s">
        <v>1214</v>
      </c>
      <c r="D145" s="176" t="s">
        <v>149</v>
      </c>
      <c r="E145" s="177" t="s">
        <v>2522</v>
      </c>
      <c r="F145" s="178" t="s">
        <v>2523</v>
      </c>
      <c r="G145" s="179" t="s">
        <v>2220</v>
      </c>
      <c r="H145" s="180">
        <v>1</v>
      </c>
      <c r="I145" s="181"/>
      <c r="J145" s="182">
        <f t="shared" si="30"/>
        <v>0</v>
      </c>
      <c r="K145" s="178" t="s">
        <v>19</v>
      </c>
      <c r="L145" s="42"/>
      <c r="M145" s="183" t="s">
        <v>19</v>
      </c>
      <c r="N145" s="184" t="s">
        <v>48</v>
      </c>
      <c r="O145" s="67"/>
      <c r="P145" s="185">
        <f t="shared" si="31"/>
        <v>0</v>
      </c>
      <c r="Q145" s="185">
        <v>0</v>
      </c>
      <c r="R145" s="185">
        <f t="shared" si="32"/>
        <v>0</v>
      </c>
      <c r="S145" s="185">
        <v>0</v>
      </c>
      <c r="T145" s="186">
        <f t="shared" si="3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154</v>
      </c>
      <c r="AT145" s="187" t="s">
        <v>149</v>
      </c>
      <c r="AU145" s="187" t="s">
        <v>85</v>
      </c>
      <c r="AY145" s="20" t="s">
        <v>144</v>
      </c>
      <c r="BE145" s="188">
        <f t="shared" si="34"/>
        <v>0</v>
      </c>
      <c r="BF145" s="188">
        <f t="shared" si="35"/>
        <v>0</v>
      </c>
      <c r="BG145" s="188">
        <f t="shared" si="36"/>
        <v>0</v>
      </c>
      <c r="BH145" s="188">
        <f t="shared" si="37"/>
        <v>0</v>
      </c>
      <c r="BI145" s="188">
        <f t="shared" si="38"/>
        <v>0</v>
      </c>
      <c r="BJ145" s="20" t="s">
        <v>85</v>
      </c>
      <c r="BK145" s="188">
        <f t="shared" si="39"/>
        <v>0</v>
      </c>
      <c r="BL145" s="20" t="s">
        <v>154</v>
      </c>
      <c r="BM145" s="187" t="s">
        <v>1925</v>
      </c>
    </row>
    <row r="146" spans="1:65" s="2" customFormat="1" ht="16.5" customHeight="1">
      <c r="A146" s="37"/>
      <c r="B146" s="38"/>
      <c r="C146" s="176" t="s">
        <v>1221</v>
      </c>
      <c r="D146" s="176" t="s">
        <v>149</v>
      </c>
      <c r="E146" s="177" t="s">
        <v>2524</v>
      </c>
      <c r="F146" s="178" t="s">
        <v>2525</v>
      </c>
      <c r="G146" s="179" t="s">
        <v>2220</v>
      </c>
      <c r="H146" s="180">
        <v>1</v>
      </c>
      <c r="I146" s="181"/>
      <c r="J146" s="182">
        <f t="shared" si="30"/>
        <v>0</v>
      </c>
      <c r="K146" s="178" t="s">
        <v>19</v>
      </c>
      <c r="L146" s="42"/>
      <c r="M146" s="183" t="s">
        <v>19</v>
      </c>
      <c r="N146" s="184" t="s">
        <v>48</v>
      </c>
      <c r="O146" s="67"/>
      <c r="P146" s="185">
        <f t="shared" si="31"/>
        <v>0</v>
      </c>
      <c r="Q146" s="185">
        <v>0</v>
      </c>
      <c r="R146" s="185">
        <f t="shared" si="32"/>
        <v>0</v>
      </c>
      <c r="S146" s="185">
        <v>0</v>
      </c>
      <c r="T146" s="186">
        <f t="shared" si="3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154</v>
      </c>
      <c r="AT146" s="187" t="s">
        <v>149</v>
      </c>
      <c r="AU146" s="187" t="s">
        <v>85</v>
      </c>
      <c r="AY146" s="20" t="s">
        <v>144</v>
      </c>
      <c r="BE146" s="188">
        <f t="shared" si="34"/>
        <v>0</v>
      </c>
      <c r="BF146" s="188">
        <f t="shared" si="35"/>
        <v>0</v>
      </c>
      <c r="BG146" s="188">
        <f t="shared" si="36"/>
        <v>0</v>
      </c>
      <c r="BH146" s="188">
        <f t="shared" si="37"/>
        <v>0</v>
      </c>
      <c r="BI146" s="188">
        <f t="shared" si="38"/>
        <v>0</v>
      </c>
      <c r="BJ146" s="20" t="s">
        <v>85</v>
      </c>
      <c r="BK146" s="188">
        <f t="shared" si="39"/>
        <v>0</v>
      </c>
      <c r="BL146" s="20" t="s">
        <v>154</v>
      </c>
      <c r="BM146" s="187" t="s">
        <v>1928</v>
      </c>
    </row>
    <row r="147" spans="1:65" s="2" customFormat="1" ht="16.5" customHeight="1">
      <c r="A147" s="37"/>
      <c r="B147" s="38"/>
      <c r="C147" s="176" t="s">
        <v>1226</v>
      </c>
      <c r="D147" s="176" t="s">
        <v>149</v>
      </c>
      <c r="E147" s="177" t="s">
        <v>2526</v>
      </c>
      <c r="F147" s="178" t="s">
        <v>2527</v>
      </c>
      <c r="G147" s="179" t="s">
        <v>1820</v>
      </c>
      <c r="H147" s="180">
        <v>54</v>
      </c>
      <c r="I147" s="181"/>
      <c r="J147" s="182">
        <f t="shared" si="30"/>
        <v>0</v>
      </c>
      <c r="K147" s="178" t="s">
        <v>19</v>
      </c>
      <c r="L147" s="42"/>
      <c r="M147" s="183" t="s">
        <v>19</v>
      </c>
      <c r="N147" s="184" t="s">
        <v>48</v>
      </c>
      <c r="O147" s="67"/>
      <c r="P147" s="185">
        <f t="shared" si="31"/>
        <v>0</v>
      </c>
      <c r="Q147" s="185">
        <v>0</v>
      </c>
      <c r="R147" s="185">
        <f t="shared" si="32"/>
        <v>0</v>
      </c>
      <c r="S147" s="185">
        <v>0</v>
      </c>
      <c r="T147" s="186">
        <f t="shared" si="3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154</v>
      </c>
      <c r="AT147" s="187" t="s">
        <v>149</v>
      </c>
      <c r="AU147" s="187" t="s">
        <v>85</v>
      </c>
      <c r="AY147" s="20" t="s">
        <v>144</v>
      </c>
      <c r="BE147" s="188">
        <f t="shared" si="34"/>
        <v>0</v>
      </c>
      <c r="BF147" s="188">
        <f t="shared" si="35"/>
        <v>0</v>
      </c>
      <c r="BG147" s="188">
        <f t="shared" si="36"/>
        <v>0</v>
      </c>
      <c r="BH147" s="188">
        <f t="shared" si="37"/>
        <v>0</v>
      </c>
      <c r="BI147" s="188">
        <f t="shared" si="38"/>
        <v>0</v>
      </c>
      <c r="BJ147" s="20" t="s">
        <v>85</v>
      </c>
      <c r="BK147" s="188">
        <f t="shared" si="39"/>
        <v>0</v>
      </c>
      <c r="BL147" s="20" t="s">
        <v>154</v>
      </c>
      <c r="BM147" s="187" t="s">
        <v>1931</v>
      </c>
    </row>
    <row r="148" spans="1:65" s="2" customFormat="1" ht="16.5" customHeight="1">
      <c r="A148" s="37"/>
      <c r="B148" s="38"/>
      <c r="C148" s="176" t="s">
        <v>1285</v>
      </c>
      <c r="D148" s="176" t="s">
        <v>149</v>
      </c>
      <c r="E148" s="177" t="s">
        <v>2528</v>
      </c>
      <c r="F148" s="178" t="s">
        <v>2529</v>
      </c>
      <c r="G148" s="179" t="s">
        <v>2155</v>
      </c>
      <c r="H148" s="180">
        <v>8</v>
      </c>
      <c r="I148" s="181"/>
      <c r="J148" s="182">
        <f t="shared" si="30"/>
        <v>0</v>
      </c>
      <c r="K148" s="178" t="s">
        <v>19</v>
      </c>
      <c r="L148" s="42"/>
      <c r="M148" s="183" t="s">
        <v>19</v>
      </c>
      <c r="N148" s="184" t="s">
        <v>48</v>
      </c>
      <c r="O148" s="67"/>
      <c r="P148" s="185">
        <f t="shared" si="31"/>
        <v>0</v>
      </c>
      <c r="Q148" s="185">
        <v>0</v>
      </c>
      <c r="R148" s="185">
        <f t="shared" si="32"/>
        <v>0</v>
      </c>
      <c r="S148" s="185">
        <v>0</v>
      </c>
      <c r="T148" s="186">
        <f t="shared" si="3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154</v>
      </c>
      <c r="AT148" s="187" t="s">
        <v>149</v>
      </c>
      <c r="AU148" s="187" t="s">
        <v>85</v>
      </c>
      <c r="AY148" s="20" t="s">
        <v>144</v>
      </c>
      <c r="BE148" s="188">
        <f t="shared" si="34"/>
        <v>0</v>
      </c>
      <c r="BF148" s="188">
        <f t="shared" si="35"/>
        <v>0</v>
      </c>
      <c r="BG148" s="188">
        <f t="shared" si="36"/>
        <v>0</v>
      </c>
      <c r="BH148" s="188">
        <f t="shared" si="37"/>
        <v>0</v>
      </c>
      <c r="BI148" s="188">
        <f t="shared" si="38"/>
        <v>0</v>
      </c>
      <c r="BJ148" s="20" t="s">
        <v>85</v>
      </c>
      <c r="BK148" s="188">
        <f t="shared" si="39"/>
        <v>0</v>
      </c>
      <c r="BL148" s="20" t="s">
        <v>154</v>
      </c>
      <c r="BM148" s="187" t="s">
        <v>1934</v>
      </c>
    </row>
    <row r="149" spans="1:65" s="2" customFormat="1" ht="16.5" customHeight="1">
      <c r="A149" s="37"/>
      <c r="B149" s="38"/>
      <c r="C149" s="176" t="s">
        <v>1290</v>
      </c>
      <c r="D149" s="176" t="s">
        <v>149</v>
      </c>
      <c r="E149" s="177" t="s">
        <v>2530</v>
      </c>
      <c r="F149" s="178" t="s">
        <v>2531</v>
      </c>
      <c r="G149" s="179" t="s">
        <v>2220</v>
      </c>
      <c r="H149" s="180">
        <v>1</v>
      </c>
      <c r="I149" s="181"/>
      <c r="J149" s="182">
        <f t="shared" si="30"/>
        <v>0</v>
      </c>
      <c r="K149" s="178" t="s">
        <v>19</v>
      </c>
      <c r="L149" s="42"/>
      <c r="M149" s="183" t="s">
        <v>19</v>
      </c>
      <c r="N149" s="184" t="s">
        <v>48</v>
      </c>
      <c r="O149" s="67"/>
      <c r="P149" s="185">
        <f t="shared" si="31"/>
        <v>0</v>
      </c>
      <c r="Q149" s="185">
        <v>0</v>
      </c>
      <c r="R149" s="185">
        <f t="shared" si="32"/>
        <v>0</v>
      </c>
      <c r="S149" s="185">
        <v>0</v>
      </c>
      <c r="T149" s="186">
        <f t="shared" si="3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154</v>
      </c>
      <c r="AT149" s="187" t="s">
        <v>149</v>
      </c>
      <c r="AU149" s="187" t="s">
        <v>85</v>
      </c>
      <c r="AY149" s="20" t="s">
        <v>144</v>
      </c>
      <c r="BE149" s="188">
        <f t="shared" si="34"/>
        <v>0</v>
      </c>
      <c r="BF149" s="188">
        <f t="shared" si="35"/>
        <v>0</v>
      </c>
      <c r="BG149" s="188">
        <f t="shared" si="36"/>
        <v>0</v>
      </c>
      <c r="BH149" s="188">
        <f t="shared" si="37"/>
        <v>0</v>
      </c>
      <c r="BI149" s="188">
        <f t="shared" si="38"/>
        <v>0</v>
      </c>
      <c r="BJ149" s="20" t="s">
        <v>85</v>
      </c>
      <c r="BK149" s="188">
        <f t="shared" si="39"/>
        <v>0</v>
      </c>
      <c r="BL149" s="20" t="s">
        <v>154</v>
      </c>
      <c r="BM149" s="187" t="s">
        <v>1937</v>
      </c>
    </row>
    <row r="150" spans="1:65" s="2" customFormat="1" ht="16.5" customHeight="1">
      <c r="A150" s="37"/>
      <c r="B150" s="38"/>
      <c r="C150" s="176" t="s">
        <v>1295</v>
      </c>
      <c r="D150" s="176" t="s">
        <v>149</v>
      </c>
      <c r="E150" s="177" t="s">
        <v>2532</v>
      </c>
      <c r="F150" s="178" t="s">
        <v>2533</v>
      </c>
      <c r="G150" s="179" t="s">
        <v>2507</v>
      </c>
      <c r="H150" s="180">
        <v>1</v>
      </c>
      <c r="I150" s="181"/>
      <c r="J150" s="182">
        <f t="shared" si="30"/>
        <v>0</v>
      </c>
      <c r="K150" s="178" t="s">
        <v>19</v>
      </c>
      <c r="L150" s="42"/>
      <c r="M150" s="183" t="s">
        <v>19</v>
      </c>
      <c r="N150" s="184" t="s">
        <v>48</v>
      </c>
      <c r="O150" s="67"/>
      <c r="P150" s="185">
        <f t="shared" si="31"/>
        <v>0</v>
      </c>
      <c r="Q150" s="185">
        <v>0</v>
      </c>
      <c r="R150" s="185">
        <f t="shared" si="32"/>
        <v>0</v>
      </c>
      <c r="S150" s="185">
        <v>0</v>
      </c>
      <c r="T150" s="186">
        <f t="shared" si="3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154</v>
      </c>
      <c r="AT150" s="187" t="s">
        <v>149</v>
      </c>
      <c r="AU150" s="187" t="s">
        <v>85</v>
      </c>
      <c r="AY150" s="20" t="s">
        <v>144</v>
      </c>
      <c r="BE150" s="188">
        <f t="shared" si="34"/>
        <v>0</v>
      </c>
      <c r="BF150" s="188">
        <f t="shared" si="35"/>
        <v>0</v>
      </c>
      <c r="BG150" s="188">
        <f t="shared" si="36"/>
        <v>0</v>
      </c>
      <c r="BH150" s="188">
        <f t="shared" si="37"/>
        <v>0</v>
      </c>
      <c r="BI150" s="188">
        <f t="shared" si="38"/>
        <v>0</v>
      </c>
      <c r="BJ150" s="20" t="s">
        <v>85</v>
      </c>
      <c r="BK150" s="188">
        <f t="shared" si="39"/>
        <v>0</v>
      </c>
      <c r="BL150" s="20" t="s">
        <v>154</v>
      </c>
      <c r="BM150" s="187" t="s">
        <v>1940</v>
      </c>
    </row>
    <row r="151" spans="1:65" s="2" customFormat="1" ht="16.5" customHeight="1">
      <c r="A151" s="37"/>
      <c r="B151" s="38"/>
      <c r="C151" s="176" t="s">
        <v>1300</v>
      </c>
      <c r="D151" s="176" t="s">
        <v>149</v>
      </c>
      <c r="E151" s="177" t="s">
        <v>2534</v>
      </c>
      <c r="F151" s="178" t="s">
        <v>2535</v>
      </c>
      <c r="G151" s="179" t="s">
        <v>2507</v>
      </c>
      <c r="H151" s="180">
        <v>1</v>
      </c>
      <c r="I151" s="181"/>
      <c r="J151" s="182">
        <f t="shared" si="30"/>
        <v>0</v>
      </c>
      <c r="K151" s="178" t="s">
        <v>19</v>
      </c>
      <c r="L151" s="42"/>
      <c r="M151" s="183" t="s">
        <v>19</v>
      </c>
      <c r="N151" s="184" t="s">
        <v>48</v>
      </c>
      <c r="O151" s="67"/>
      <c r="P151" s="185">
        <f t="shared" si="31"/>
        <v>0</v>
      </c>
      <c r="Q151" s="185">
        <v>0</v>
      </c>
      <c r="R151" s="185">
        <f t="shared" si="32"/>
        <v>0</v>
      </c>
      <c r="S151" s="185">
        <v>0</v>
      </c>
      <c r="T151" s="186">
        <f t="shared" si="3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154</v>
      </c>
      <c r="AT151" s="187" t="s">
        <v>149</v>
      </c>
      <c r="AU151" s="187" t="s">
        <v>85</v>
      </c>
      <c r="AY151" s="20" t="s">
        <v>144</v>
      </c>
      <c r="BE151" s="188">
        <f t="shared" si="34"/>
        <v>0</v>
      </c>
      <c r="BF151" s="188">
        <f t="shared" si="35"/>
        <v>0</v>
      </c>
      <c r="BG151" s="188">
        <f t="shared" si="36"/>
        <v>0</v>
      </c>
      <c r="BH151" s="188">
        <f t="shared" si="37"/>
        <v>0</v>
      </c>
      <c r="BI151" s="188">
        <f t="shared" si="38"/>
        <v>0</v>
      </c>
      <c r="BJ151" s="20" t="s">
        <v>85</v>
      </c>
      <c r="BK151" s="188">
        <f t="shared" si="39"/>
        <v>0</v>
      </c>
      <c r="BL151" s="20" t="s">
        <v>154</v>
      </c>
      <c r="BM151" s="187" t="s">
        <v>1943</v>
      </c>
    </row>
    <row r="152" spans="1:65" s="2" customFormat="1" ht="16.5" customHeight="1">
      <c r="A152" s="37"/>
      <c r="B152" s="38"/>
      <c r="C152" s="176" t="s">
        <v>1305</v>
      </c>
      <c r="D152" s="176" t="s">
        <v>149</v>
      </c>
      <c r="E152" s="177" t="s">
        <v>2536</v>
      </c>
      <c r="F152" s="178" t="s">
        <v>2537</v>
      </c>
      <c r="G152" s="179" t="s">
        <v>2507</v>
      </c>
      <c r="H152" s="180">
        <v>1</v>
      </c>
      <c r="I152" s="181"/>
      <c r="J152" s="182">
        <f t="shared" si="30"/>
        <v>0</v>
      </c>
      <c r="K152" s="178" t="s">
        <v>19</v>
      </c>
      <c r="L152" s="42"/>
      <c r="M152" s="183" t="s">
        <v>19</v>
      </c>
      <c r="N152" s="184" t="s">
        <v>48</v>
      </c>
      <c r="O152" s="67"/>
      <c r="P152" s="185">
        <f t="shared" si="31"/>
        <v>0</v>
      </c>
      <c r="Q152" s="185">
        <v>0</v>
      </c>
      <c r="R152" s="185">
        <f t="shared" si="32"/>
        <v>0</v>
      </c>
      <c r="S152" s="185">
        <v>0</v>
      </c>
      <c r="T152" s="186">
        <f t="shared" si="3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154</v>
      </c>
      <c r="AT152" s="187" t="s">
        <v>149</v>
      </c>
      <c r="AU152" s="187" t="s">
        <v>85</v>
      </c>
      <c r="AY152" s="20" t="s">
        <v>144</v>
      </c>
      <c r="BE152" s="188">
        <f t="shared" si="34"/>
        <v>0</v>
      </c>
      <c r="BF152" s="188">
        <f t="shared" si="35"/>
        <v>0</v>
      </c>
      <c r="BG152" s="188">
        <f t="shared" si="36"/>
        <v>0</v>
      </c>
      <c r="BH152" s="188">
        <f t="shared" si="37"/>
        <v>0</v>
      </c>
      <c r="BI152" s="188">
        <f t="shared" si="38"/>
        <v>0</v>
      </c>
      <c r="BJ152" s="20" t="s">
        <v>85</v>
      </c>
      <c r="BK152" s="188">
        <f t="shared" si="39"/>
        <v>0</v>
      </c>
      <c r="BL152" s="20" t="s">
        <v>154</v>
      </c>
      <c r="BM152" s="187" t="s">
        <v>1946</v>
      </c>
    </row>
    <row r="153" spans="1:65" s="12" customFormat="1" ht="25.9" customHeight="1">
      <c r="B153" s="160"/>
      <c r="C153" s="161"/>
      <c r="D153" s="162" t="s">
        <v>76</v>
      </c>
      <c r="E153" s="163" t="s">
        <v>2538</v>
      </c>
      <c r="F153" s="163" t="s">
        <v>104</v>
      </c>
      <c r="G153" s="161"/>
      <c r="H153" s="161"/>
      <c r="I153" s="164"/>
      <c r="J153" s="165">
        <f>BK153</f>
        <v>0</v>
      </c>
      <c r="K153" s="161"/>
      <c r="L153" s="166"/>
      <c r="M153" s="167"/>
      <c r="N153" s="168"/>
      <c r="O153" s="168"/>
      <c r="P153" s="169">
        <f>P154</f>
        <v>0</v>
      </c>
      <c r="Q153" s="168"/>
      <c r="R153" s="169">
        <f>R154</f>
        <v>0</v>
      </c>
      <c r="S153" s="168"/>
      <c r="T153" s="170">
        <f>T154</f>
        <v>0</v>
      </c>
      <c r="AR153" s="171" t="s">
        <v>85</v>
      </c>
      <c r="AT153" s="172" t="s">
        <v>76</v>
      </c>
      <c r="AU153" s="172" t="s">
        <v>77</v>
      </c>
      <c r="AY153" s="171" t="s">
        <v>144</v>
      </c>
      <c r="BK153" s="173">
        <f>BK154</f>
        <v>0</v>
      </c>
    </row>
    <row r="154" spans="1:65" s="2" customFormat="1" ht="16.5" customHeight="1">
      <c r="A154" s="37"/>
      <c r="B154" s="38"/>
      <c r="C154" s="176" t="s">
        <v>1310</v>
      </c>
      <c r="D154" s="176" t="s">
        <v>149</v>
      </c>
      <c r="E154" s="177" t="s">
        <v>2539</v>
      </c>
      <c r="F154" s="178" t="s">
        <v>2540</v>
      </c>
      <c r="G154" s="179" t="s">
        <v>2507</v>
      </c>
      <c r="H154" s="180">
        <v>1</v>
      </c>
      <c r="I154" s="181"/>
      <c r="J154" s="182">
        <f>ROUND(I154*H154,2)</f>
        <v>0</v>
      </c>
      <c r="K154" s="178" t="s">
        <v>19</v>
      </c>
      <c r="L154" s="42"/>
      <c r="M154" s="254" t="s">
        <v>19</v>
      </c>
      <c r="N154" s="255" t="s">
        <v>48</v>
      </c>
      <c r="O154" s="252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154</v>
      </c>
      <c r="AT154" s="187" t="s">
        <v>149</v>
      </c>
      <c r="AU154" s="187" t="s">
        <v>85</v>
      </c>
      <c r="AY154" s="20" t="s">
        <v>144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85</v>
      </c>
      <c r="BK154" s="188">
        <f>ROUND(I154*H154,2)</f>
        <v>0</v>
      </c>
      <c r="BL154" s="20" t="s">
        <v>154</v>
      </c>
      <c r="BM154" s="187" t="s">
        <v>1949</v>
      </c>
    </row>
    <row r="155" spans="1:65" s="2" customFormat="1" ht="6.95" customHeight="1">
      <c r="A155" s="37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42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sheetProtection algorithmName="SHA-512" hashValue="IOmp2YCqBR8eRK6WjssJ1qrCYVn6wiG5feUA5mFxPqBTp+X1ltPSNyYDgF9g8LQti5/M4jaZtO16IVmogcGKaA==" saltValue="wA7hnPL6XZVZYuWlCL51iLiyRmjuOic4hwdo02LlUfqvM3VMbjkLnaH6EkYZuSfGB6UpM186VfzSOQWhecIPQA==" spinCount="100000" sheet="1" objects="1" scenarios="1" formatColumns="0" formatRows="0" autoFilter="0"/>
  <autoFilter ref="C86:K154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102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2541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ROUND((SUM(BE81:BE178)),  2)</f>
        <v>0</v>
      </c>
      <c r="G33" s="37"/>
      <c r="H33" s="37"/>
      <c r="I33" s="121">
        <v>0.21</v>
      </c>
      <c r="J33" s="120">
        <f>ROUND(((SUM(BE81:BE178))*I33),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ROUND((SUM(BF81:BF178)),  2)</f>
        <v>0</v>
      </c>
      <c r="G34" s="37"/>
      <c r="H34" s="37"/>
      <c r="I34" s="121">
        <v>0.12</v>
      </c>
      <c r="J34" s="120">
        <f>ROUND(((SUM(BF81:BF178))*I34),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ROUND((SUM(BG81:BG178)),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ROUND((SUM(BH81:BH178)),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ROUND((SUM(BI81:BI178)),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06 - Truhlářské práce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121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124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129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95" t="str">
        <f>E7</f>
        <v>Rekonstrukce ubytovacích jednotek University hotelu Palachovy koleje</v>
      </c>
      <c r="F71" s="396"/>
      <c r="G71" s="396"/>
      <c r="H71" s="396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107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48" t="str">
        <f>E9</f>
        <v>06 - Truhlářské práce</v>
      </c>
      <c r="F73" s="397"/>
      <c r="G73" s="397"/>
      <c r="H73" s="397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>Hartigova 198, 130 00 Praha 3</v>
      </c>
      <c r="G75" s="39"/>
      <c r="H75" s="39"/>
      <c r="I75" s="32" t="s">
        <v>23</v>
      </c>
      <c r="J75" s="62" t="str">
        <f>IF(J12="","",J12)</f>
        <v>11. 9. 2025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.7" customHeight="1">
      <c r="A77" s="37"/>
      <c r="B77" s="38"/>
      <c r="C77" s="32" t="s">
        <v>25</v>
      </c>
      <c r="D77" s="39"/>
      <c r="E77" s="39"/>
      <c r="F77" s="30" t="str">
        <f>E15</f>
        <v>Vysoká škola ekonomická v Praze</v>
      </c>
      <c r="G77" s="39"/>
      <c r="H77" s="39"/>
      <c r="I77" s="32" t="s">
        <v>33</v>
      </c>
      <c r="J77" s="35" t="str">
        <f>E21</f>
        <v>Drobný Architects, s.r.o.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31</v>
      </c>
      <c r="D78" s="39"/>
      <c r="E78" s="39"/>
      <c r="F78" s="30" t="str">
        <f>IF(E18="","",E18)</f>
        <v>Vyplň údaj</v>
      </c>
      <c r="G78" s="39"/>
      <c r="H78" s="39"/>
      <c r="I78" s="32" t="s">
        <v>38</v>
      </c>
      <c r="J78" s="35" t="str">
        <f>E24</f>
        <v>Ing. Jaroslav Stolička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130</v>
      </c>
      <c r="D80" s="152" t="s">
        <v>62</v>
      </c>
      <c r="E80" s="152" t="s">
        <v>58</v>
      </c>
      <c r="F80" s="152" t="s">
        <v>59</v>
      </c>
      <c r="G80" s="152" t="s">
        <v>131</v>
      </c>
      <c r="H80" s="152" t="s">
        <v>132</v>
      </c>
      <c r="I80" s="152" t="s">
        <v>133</v>
      </c>
      <c r="J80" s="152" t="s">
        <v>111</v>
      </c>
      <c r="K80" s="153" t="s">
        <v>134</v>
      </c>
      <c r="L80" s="154"/>
      <c r="M80" s="71" t="s">
        <v>19</v>
      </c>
      <c r="N80" s="72" t="s">
        <v>47</v>
      </c>
      <c r="O80" s="72" t="s">
        <v>135</v>
      </c>
      <c r="P80" s="72" t="s">
        <v>136</v>
      </c>
      <c r="Q80" s="72" t="s">
        <v>137</v>
      </c>
      <c r="R80" s="72" t="s">
        <v>138</v>
      </c>
      <c r="S80" s="72" t="s">
        <v>139</v>
      </c>
      <c r="T80" s="73" t="s">
        <v>140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141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76</v>
      </c>
      <c r="AU81" s="20" t="s">
        <v>112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76</v>
      </c>
      <c r="E82" s="163" t="s">
        <v>549</v>
      </c>
      <c r="F82" s="163" t="s">
        <v>550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87</v>
      </c>
      <c r="AT82" s="172" t="s">
        <v>76</v>
      </c>
      <c r="AU82" s="172" t="s">
        <v>77</v>
      </c>
      <c r="AY82" s="171" t="s">
        <v>144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76</v>
      </c>
      <c r="E83" s="174" t="s">
        <v>847</v>
      </c>
      <c r="F83" s="174" t="s">
        <v>848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SUM(P84:P178)</f>
        <v>0</v>
      </c>
      <c r="Q83" s="168"/>
      <c r="R83" s="169">
        <f>SUM(R84:R178)</f>
        <v>0</v>
      </c>
      <c r="S83" s="168"/>
      <c r="T83" s="170">
        <f>SUM(T84:T178)</f>
        <v>0</v>
      </c>
      <c r="AR83" s="171" t="s">
        <v>87</v>
      </c>
      <c r="AT83" s="172" t="s">
        <v>76</v>
      </c>
      <c r="AU83" s="172" t="s">
        <v>85</v>
      </c>
      <c r="AY83" s="171" t="s">
        <v>144</v>
      </c>
      <c r="BK83" s="173">
        <f>SUM(BK84:BK178)</f>
        <v>0</v>
      </c>
    </row>
    <row r="84" spans="1:65" s="2" customFormat="1" ht="16.5" customHeight="1">
      <c r="A84" s="37"/>
      <c r="B84" s="38"/>
      <c r="C84" s="176" t="s">
        <v>85</v>
      </c>
      <c r="D84" s="176" t="s">
        <v>149</v>
      </c>
      <c r="E84" s="177" t="s">
        <v>2542</v>
      </c>
      <c r="F84" s="178" t="s">
        <v>2543</v>
      </c>
      <c r="G84" s="179" t="s">
        <v>555</v>
      </c>
      <c r="H84" s="180">
        <v>115</v>
      </c>
      <c r="I84" s="181"/>
      <c r="J84" s="182">
        <f>ROUND(I84*H84,2)</f>
        <v>0</v>
      </c>
      <c r="K84" s="178" t="s">
        <v>19</v>
      </c>
      <c r="L84" s="42"/>
      <c r="M84" s="183" t="s">
        <v>19</v>
      </c>
      <c r="N84" s="184" t="s">
        <v>48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2544</v>
      </c>
      <c r="AT84" s="187" t="s">
        <v>149</v>
      </c>
      <c r="AU84" s="187" t="s">
        <v>87</v>
      </c>
      <c r="AY84" s="20" t="s">
        <v>144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85</v>
      </c>
      <c r="BK84" s="188">
        <f>ROUND(I84*H84,2)</f>
        <v>0</v>
      </c>
      <c r="BL84" s="20" t="s">
        <v>2544</v>
      </c>
      <c r="BM84" s="187" t="s">
        <v>2545</v>
      </c>
    </row>
    <row r="85" spans="1:65" s="14" customFormat="1" ht="11.25">
      <c r="B85" s="205"/>
      <c r="C85" s="206"/>
      <c r="D85" s="196" t="s">
        <v>159</v>
      </c>
      <c r="E85" s="207" t="s">
        <v>19</v>
      </c>
      <c r="F85" s="208" t="s">
        <v>2546</v>
      </c>
      <c r="G85" s="206"/>
      <c r="H85" s="209">
        <v>115</v>
      </c>
      <c r="I85" s="210"/>
      <c r="J85" s="206"/>
      <c r="K85" s="206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159</v>
      </c>
      <c r="AU85" s="215" t="s">
        <v>87</v>
      </c>
      <c r="AV85" s="14" t="s">
        <v>87</v>
      </c>
      <c r="AW85" s="14" t="s">
        <v>37</v>
      </c>
      <c r="AX85" s="14" t="s">
        <v>77</v>
      </c>
      <c r="AY85" s="215" t="s">
        <v>144</v>
      </c>
    </row>
    <row r="86" spans="1:65" s="16" customFormat="1" ht="11.25">
      <c r="B86" s="227"/>
      <c r="C86" s="228"/>
      <c r="D86" s="196" t="s">
        <v>159</v>
      </c>
      <c r="E86" s="229" t="s">
        <v>19</v>
      </c>
      <c r="F86" s="230" t="s">
        <v>275</v>
      </c>
      <c r="G86" s="228"/>
      <c r="H86" s="231">
        <v>115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AT86" s="237" t="s">
        <v>159</v>
      </c>
      <c r="AU86" s="237" t="s">
        <v>87</v>
      </c>
      <c r="AV86" s="16" t="s">
        <v>154</v>
      </c>
      <c r="AW86" s="16" t="s">
        <v>37</v>
      </c>
      <c r="AX86" s="16" t="s">
        <v>85</v>
      </c>
      <c r="AY86" s="237" t="s">
        <v>144</v>
      </c>
    </row>
    <row r="87" spans="1:65" s="2" customFormat="1" ht="16.5" customHeight="1">
      <c r="A87" s="37"/>
      <c r="B87" s="38"/>
      <c r="C87" s="176" t="s">
        <v>87</v>
      </c>
      <c r="D87" s="176" t="s">
        <v>149</v>
      </c>
      <c r="E87" s="177" t="s">
        <v>2547</v>
      </c>
      <c r="F87" s="178" t="s">
        <v>2548</v>
      </c>
      <c r="G87" s="179" t="s">
        <v>555</v>
      </c>
      <c r="H87" s="180">
        <v>109</v>
      </c>
      <c r="I87" s="181"/>
      <c r="J87" s="182">
        <f>ROUND(I87*H87,2)</f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2544</v>
      </c>
      <c r="AT87" s="187" t="s">
        <v>149</v>
      </c>
      <c r="AU87" s="187" t="s">
        <v>87</v>
      </c>
      <c r="AY87" s="20" t="s">
        <v>144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85</v>
      </c>
      <c r="BK87" s="188">
        <f>ROUND(I87*H87,2)</f>
        <v>0</v>
      </c>
      <c r="BL87" s="20" t="s">
        <v>2544</v>
      </c>
      <c r="BM87" s="187" t="s">
        <v>2549</v>
      </c>
    </row>
    <row r="88" spans="1:65" s="14" customFormat="1" ht="11.25">
      <c r="B88" s="205"/>
      <c r="C88" s="206"/>
      <c r="D88" s="196" t="s">
        <v>159</v>
      </c>
      <c r="E88" s="207" t="s">
        <v>19</v>
      </c>
      <c r="F88" s="208" t="s">
        <v>2550</v>
      </c>
      <c r="G88" s="206"/>
      <c r="H88" s="209">
        <v>109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159</v>
      </c>
      <c r="AU88" s="215" t="s">
        <v>87</v>
      </c>
      <c r="AV88" s="14" t="s">
        <v>87</v>
      </c>
      <c r="AW88" s="14" t="s">
        <v>37</v>
      </c>
      <c r="AX88" s="14" t="s">
        <v>77</v>
      </c>
      <c r="AY88" s="215" t="s">
        <v>144</v>
      </c>
    </row>
    <row r="89" spans="1:65" s="16" customFormat="1" ht="11.25">
      <c r="B89" s="227"/>
      <c r="C89" s="228"/>
      <c r="D89" s="196" t="s">
        <v>159</v>
      </c>
      <c r="E89" s="229" t="s">
        <v>19</v>
      </c>
      <c r="F89" s="230" t="s">
        <v>275</v>
      </c>
      <c r="G89" s="228"/>
      <c r="H89" s="231">
        <v>109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159</v>
      </c>
      <c r="AU89" s="237" t="s">
        <v>87</v>
      </c>
      <c r="AV89" s="16" t="s">
        <v>154</v>
      </c>
      <c r="AW89" s="16" t="s">
        <v>37</v>
      </c>
      <c r="AX89" s="16" t="s">
        <v>85</v>
      </c>
      <c r="AY89" s="237" t="s">
        <v>144</v>
      </c>
    </row>
    <row r="90" spans="1:65" s="2" customFormat="1" ht="16.5" customHeight="1">
      <c r="A90" s="37"/>
      <c r="B90" s="38"/>
      <c r="C90" s="176" t="s">
        <v>155</v>
      </c>
      <c r="D90" s="176" t="s">
        <v>149</v>
      </c>
      <c r="E90" s="177" t="s">
        <v>2551</v>
      </c>
      <c r="F90" s="178" t="s">
        <v>2552</v>
      </c>
      <c r="G90" s="179" t="s">
        <v>555</v>
      </c>
      <c r="H90" s="180">
        <v>4</v>
      </c>
      <c r="I90" s="181"/>
      <c r="J90" s="182">
        <f>ROUND(I90*H90,2)</f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2544</v>
      </c>
      <c r="AT90" s="187" t="s">
        <v>149</v>
      </c>
      <c r="AU90" s="187" t="s">
        <v>87</v>
      </c>
      <c r="AY90" s="20" t="s">
        <v>144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2544</v>
      </c>
      <c r="BM90" s="187" t="s">
        <v>2553</v>
      </c>
    </row>
    <row r="91" spans="1:65" s="14" customFormat="1" ht="11.25">
      <c r="B91" s="205"/>
      <c r="C91" s="206"/>
      <c r="D91" s="196" t="s">
        <v>159</v>
      </c>
      <c r="E91" s="207" t="s">
        <v>19</v>
      </c>
      <c r="F91" s="208" t="s">
        <v>2554</v>
      </c>
      <c r="G91" s="206"/>
      <c r="H91" s="209">
        <v>4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159</v>
      </c>
      <c r="AU91" s="215" t="s">
        <v>87</v>
      </c>
      <c r="AV91" s="14" t="s">
        <v>87</v>
      </c>
      <c r="AW91" s="14" t="s">
        <v>37</v>
      </c>
      <c r="AX91" s="14" t="s">
        <v>77</v>
      </c>
      <c r="AY91" s="215" t="s">
        <v>144</v>
      </c>
    </row>
    <row r="92" spans="1:65" s="16" customFormat="1" ht="11.25">
      <c r="B92" s="227"/>
      <c r="C92" s="228"/>
      <c r="D92" s="196" t="s">
        <v>159</v>
      </c>
      <c r="E92" s="229" t="s">
        <v>19</v>
      </c>
      <c r="F92" s="230" t="s">
        <v>275</v>
      </c>
      <c r="G92" s="228"/>
      <c r="H92" s="231">
        <v>4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159</v>
      </c>
      <c r="AU92" s="237" t="s">
        <v>87</v>
      </c>
      <c r="AV92" s="16" t="s">
        <v>154</v>
      </c>
      <c r="AW92" s="16" t="s">
        <v>37</v>
      </c>
      <c r="AX92" s="16" t="s">
        <v>85</v>
      </c>
      <c r="AY92" s="237" t="s">
        <v>144</v>
      </c>
    </row>
    <row r="93" spans="1:65" s="2" customFormat="1" ht="16.5" customHeight="1">
      <c r="A93" s="37"/>
      <c r="B93" s="38"/>
      <c r="C93" s="176" t="s">
        <v>154</v>
      </c>
      <c r="D93" s="176" t="s">
        <v>149</v>
      </c>
      <c r="E93" s="177" t="s">
        <v>2555</v>
      </c>
      <c r="F93" s="178" t="s">
        <v>2556</v>
      </c>
      <c r="G93" s="179" t="s">
        <v>555</v>
      </c>
      <c r="H93" s="180">
        <v>49</v>
      </c>
      <c r="I93" s="181"/>
      <c r="J93" s="182">
        <f>ROUND(I93*H93,2)</f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2544</v>
      </c>
      <c r="AT93" s="187" t="s">
        <v>149</v>
      </c>
      <c r="AU93" s="187" t="s">
        <v>87</v>
      </c>
      <c r="AY93" s="20" t="s">
        <v>144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85</v>
      </c>
      <c r="BK93" s="188">
        <f>ROUND(I93*H93,2)</f>
        <v>0</v>
      </c>
      <c r="BL93" s="20" t="s">
        <v>2544</v>
      </c>
      <c r="BM93" s="187" t="s">
        <v>2557</v>
      </c>
    </row>
    <row r="94" spans="1:65" s="14" customFormat="1" ht="11.25">
      <c r="B94" s="205"/>
      <c r="C94" s="206"/>
      <c r="D94" s="196" t="s">
        <v>159</v>
      </c>
      <c r="E94" s="207" t="s">
        <v>19</v>
      </c>
      <c r="F94" s="208" t="s">
        <v>2558</v>
      </c>
      <c r="G94" s="206"/>
      <c r="H94" s="209">
        <v>49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159</v>
      </c>
      <c r="AU94" s="215" t="s">
        <v>87</v>
      </c>
      <c r="AV94" s="14" t="s">
        <v>87</v>
      </c>
      <c r="AW94" s="14" t="s">
        <v>37</v>
      </c>
      <c r="AX94" s="14" t="s">
        <v>77</v>
      </c>
      <c r="AY94" s="215" t="s">
        <v>144</v>
      </c>
    </row>
    <row r="95" spans="1:65" s="16" customFormat="1" ht="11.25">
      <c r="B95" s="227"/>
      <c r="C95" s="228"/>
      <c r="D95" s="196" t="s">
        <v>159</v>
      </c>
      <c r="E95" s="229" t="s">
        <v>19</v>
      </c>
      <c r="F95" s="230" t="s">
        <v>275</v>
      </c>
      <c r="G95" s="228"/>
      <c r="H95" s="231">
        <v>49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159</v>
      </c>
      <c r="AU95" s="237" t="s">
        <v>87</v>
      </c>
      <c r="AV95" s="16" t="s">
        <v>154</v>
      </c>
      <c r="AW95" s="16" t="s">
        <v>37</v>
      </c>
      <c r="AX95" s="16" t="s">
        <v>85</v>
      </c>
      <c r="AY95" s="237" t="s">
        <v>144</v>
      </c>
    </row>
    <row r="96" spans="1:65" s="2" customFormat="1" ht="16.5" customHeight="1">
      <c r="A96" s="37"/>
      <c r="B96" s="38"/>
      <c r="C96" s="176" t="s">
        <v>510</v>
      </c>
      <c r="D96" s="176" t="s">
        <v>149</v>
      </c>
      <c r="E96" s="177" t="s">
        <v>2559</v>
      </c>
      <c r="F96" s="178" t="s">
        <v>2560</v>
      </c>
      <c r="G96" s="179" t="s">
        <v>555</v>
      </c>
      <c r="H96" s="180">
        <v>7</v>
      </c>
      <c r="I96" s="181"/>
      <c r="J96" s="182">
        <f>ROUND(I96*H96,2)</f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2544</v>
      </c>
      <c r="AT96" s="187" t="s">
        <v>149</v>
      </c>
      <c r="AU96" s="187" t="s">
        <v>87</v>
      </c>
      <c r="AY96" s="20" t="s">
        <v>144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85</v>
      </c>
      <c r="BK96" s="188">
        <f>ROUND(I96*H96,2)</f>
        <v>0</v>
      </c>
      <c r="BL96" s="20" t="s">
        <v>2544</v>
      </c>
      <c r="BM96" s="187" t="s">
        <v>2561</v>
      </c>
    </row>
    <row r="97" spans="1:65" s="14" customFormat="1" ht="11.25">
      <c r="B97" s="205"/>
      <c r="C97" s="206"/>
      <c r="D97" s="196" t="s">
        <v>159</v>
      </c>
      <c r="E97" s="207" t="s">
        <v>19</v>
      </c>
      <c r="F97" s="208" t="s">
        <v>2562</v>
      </c>
      <c r="G97" s="206"/>
      <c r="H97" s="209">
        <v>7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159</v>
      </c>
      <c r="AU97" s="215" t="s">
        <v>87</v>
      </c>
      <c r="AV97" s="14" t="s">
        <v>87</v>
      </c>
      <c r="AW97" s="14" t="s">
        <v>37</v>
      </c>
      <c r="AX97" s="14" t="s">
        <v>77</v>
      </c>
      <c r="AY97" s="215" t="s">
        <v>144</v>
      </c>
    </row>
    <row r="98" spans="1:65" s="16" customFormat="1" ht="11.25">
      <c r="B98" s="227"/>
      <c r="C98" s="228"/>
      <c r="D98" s="196" t="s">
        <v>159</v>
      </c>
      <c r="E98" s="229" t="s">
        <v>19</v>
      </c>
      <c r="F98" s="230" t="s">
        <v>275</v>
      </c>
      <c r="G98" s="228"/>
      <c r="H98" s="231">
        <v>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159</v>
      </c>
      <c r="AU98" s="237" t="s">
        <v>87</v>
      </c>
      <c r="AV98" s="16" t="s">
        <v>154</v>
      </c>
      <c r="AW98" s="16" t="s">
        <v>37</v>
      </c>
      <c r="AX98" s="16" t="s">
        <v>85</v>
      </c>
      <c r="AY98" s="237" t="s">
        <v>144</v>
      </c>
    </row>
    <row r="99" spans="1:65" s="2" customFormat="1" ht="16.5" customHeight="1">
      <c r="A99" s="37"/>
      <c r="B99" s="38"/>
      <c r="C99" s="176" t="s">
        <v>145</v>
      </c>
      <c r="D99" s="176" t="s">
        <v>149</v>
      </c>
      <c r="E99" s="177" t="s">
        <v>2563</v>
      </c>
      <c r="F99" s="178" t="s">
        <v>2564</v>
      </c>
      <c r="G99" s="179" t="s">
        <v>555</v>
      </c>
      <c r="H99" s="180">
        <v>49</v>
      </c>
      <c r="I99" s="181"/>
      <c r="J99" s="182">
        <f>ROUND(I99*H99,2)</f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2544</v>
      </c>
      <c r="AT99" s="187" t="s">
        <v>149</v>
      </c>
      <c r="AU99" s="187" t="s">
        <v>87</v>
      </c>
      <c r="AY99" s="20" t="s">
        <v>144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85</v>
      </c>
      <c r="BK99" s="188">
        <f>ROUND(I99*H99,2)</f>
        <v>0</v>
      </c>
      <c r="BL99" s="20" t="s">
        <v>2544</v>
      </c>
      <c r="BM99" s="187" t="s">
        <v>2565</v>
      </c>
    </row>
    <row r="100" spans="1:65" s="14" customFormat="1" ht="11.25">
      <c r="B100" s="205"/>
      <c r="C100" s="206"/>
      <c r="D100" s="196" t="s">
        <v>159</v>
      </c>
      <c r="E100" s="207" t="s">
        <v>19</v>
      </c>
      <c r="F100" s="208" t="s">
        <v>2558</v>
      </c>
      <c r="G100" s="206"/>
      <c r="H100" s="209">
        <v>49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159</v>
      </c>
      <c r="AU100" s="215" t="s">
        <v>87</v>
      </c>
      <c r="AV100" s="14" t="s">
        <v>87</v>
      </c>
      <c r="AW100" s="14" t="s">
        <v>37</v>
      </c>
      <c r="AX100" s="14" t="s">
        <v>77</v>
      </c>
      <c r="AY100" s="215" t="s">
        <v>144</v>
      </c>
    </row>
    <row r="101" spans="1:65" s="16" customFormat="1" ht="11.25">
      <c r="B101" s="227"/>
      <c r="C101" s="228"/>
      <c r="D101" s="196" t="s">
        <v>159</v>
      </c>
      <c r="E101" s="229" t="s">
        <v>19</v>
      </c>
      <c r="F101" s="230" t="s">
        <v>275</v>
      </c>
      <c r="G101" s="228"/>
      <c r="H101" s="231">
        <v>49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159</v>
      </c>
      <c r="AU101" s="237" t="s">
        <v>87</v>
      </c>
      <c r="AV101" s="16" t="s">
        <v>154</v>
      </c>
      <c r="AW101" s="16" t="s">
        <v>37</v>
      </c>
      <c r="AX101" s="16" t="s">
        <v>85</v>
      </c>
      <c r="AY101" s="237" t="s">
        <v>144</v>
      </c>
    </row>
    <row r="102" spans="1:65" s="2" customFormat="1" ht="16.5" customHeight="1">
      <c r="A102" s="37"/>
      <c r="B102" s="38"/>
      <c r="C102" s="176" t="s">
        <v>522</v>
      </c>
      <c r="D102" s="176" t="s">
        <v>149</v>
      </c>
      <c r="E102" s="177" t="s">
        <v>2566</v>
      </c>
      <c r="F102" s="178" t="s">
        <v>2567</v>
      </c>
      <c r="G102" s="179" t="s">
        <v>555</v>
      </c>
      <c r="H102" s="180">
        <v>115</v>
      </c>
      <c r="I102" s="181"/>
      <c r="J102" s="182">
        <f>ROUND(I102*H102,2)</f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2544</v>
      </c>
      <c r="AT102" s="187" t="s">
        <v>149</v>
      </c>
      <c r="AU102" s="187" t="s">
        <v>87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2544</v>
      </c>
      <c r="BM102" s="187" t="s">
        <v>2568</v>
      </c>
    </row>
    <row r="103" spans="1:65" s="14" customFormat="1" ht="11.25">
      <c r="B103" s="205"/>
      <c r="C103" s="206"/>
      <c r="D103" s="196" t="s">
        <v>159</v>
      </c>
      <c r="E103" s="207" t="s">
        <v>19</v>
      </c>
      <c r="F103" s="208" t="s">
        <v>2546</v>
      </c>
      <c r="G103" s="206"/>
      <c r="H103" s="209">
        <v>115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159</v>
      </c>
      <c r="AU103" s="215" t="s">
        <v>87</v>
      </c>
      <c r="AV103" s="14" t="s">
        <v>87</v>
      </c>
      <c r="AW103" s="14" t="s">
        <v>37</v>
      </c>
      <c r="AX103" s="14" t="s">
        <v>77</v>
      </c>
      <c r="AY103" s="215" t="s">
        <v>144</v>
      </c>
    </row>
    <row r="104" spans="1:65" s="16" customFormat="1" ht="11.25">
      <c r="B104" s="227"/>
      <c r="C104" s="228"/>
      <c r="D104" s="196" t="s">
        <v>159</v>
      </c>
      <c r="E104" s="229" t="s">
        <v>19</v>
      </c>
      <c r="F104" s="230" t="s">
        <v>275</v>
      </c>
      <c r="G104" s="228"/>
      <c r="H104" s="231">
        <v>115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159</v>
      </c>
      <c r="AU104" s="237" t="s">
        <v>87</v>
      </c>
      <c r="AV104" s="16" t="s">
        <v>154</v>
      </c>
      <c r="AW104" s="16" t="s">
        <v>37</v>
      </c>
      <c r="AX104" s="16" t="s">
        <v>85</v>
      </c>
      <c r="AY104" s="237" t="s">
        <v>144</v>
      </c>
    </row>
    <row r="105" spans="1:65" s="2" customFormat="1" ht="16.5" customHeight="1">
      <c r="A105" s="37"/>
      <c r="B105" s="38"/>
      <c r="C105" s="176" t="s">
        <v>527</v>
      </c>
      <c r="D105" s="176" t="s">
        <v>149</v>
      </c>
      <c r="E105" s="177" t="s">
        <v>2569</v>
      </c>
      <c r="F105" s="178" t="s">
        <v>2570</v>
      </c>
      <c r="G105" s="179" t="s">
        <v>555</v>
      </c>
      <c r="H105" s="180">
        <v>11</v>
      </c>
      <c r="I105" s="181"/>
      <c r="J105" s="182">
        <f>ROUND(I105*H105,2)</f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2544</v>
      </c>
      <c r="AT105" s="187" t="s">
        <v>149</v>
      </c>
      <c r="AU105" s="187" t="s">
        <v>87</v>
      </c>
      <c r="AY105" s="20" t="s">
        <v>144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85</v>
      </c>
      <c r="BK105" s="188">
        <f>ROUND(I105*H105,2)</f>
        <v>0</v>
      </c>
      <c r="BL105" s="20" t="s">
        <v>2544</v>
      </c>
      <c r="BM105" s="187" t="s">
        <v>2571</v>
      </c>
    </row>
    <row r="106" spans="1:65" s="14" customFormat="1" ht="11.25">
      <c r="B106" s="205"/>
      <c r="C106" s="206"/>
      <c r="D106" s="196" t="s">
        <v>159</v>
      </c>
      <c r="E106" s="207" t="s">
        <v>19</v>
      </c>
      <c r="F106" s="208" t="s">
        <v>2572</v>
      </c>
      <c r="G106" s="206"/>
      <c r="H106" s="209">
        <v>11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159</v>
      </c>
      <c r="AU106" s="215" t="s">
        <v>87</v>
      </c>
      <c r="AV106" s="14" t="s">
        <v>87</v>
      </c>
      <c r="AW106" s="14" t="s">
        <v>37</v>
      </c>
      <c r="AX106" s="14" t="s">
        <v>77</v>
      </c>
      <c r="AY106" s="215" t="s">
        <v>144</v>
      </c>
    </row>
    <row r="107" spans="1:65" s="16" customFormat="1" ht="11.25">
      <c r="B107" s="227"/>
      <c r="C107" s="228"/>
      <c r="D107" s="196" t="s">
        <v>159</v>
      </c>
      <c r="E107" s="229" t="s">
        <v>19</v>
      </c>
      <c r="F107" s="230" t="s">
        <v>275</v>
      </c>
      <c r="G107" s="228"/>
      <c r="H107" s="231">
        <v>11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159</v>
      </c>
      <c r="AU107" s="237" t="s">
        <v>87</v>
      </c>
      <c r="AV107" s="16" t="s">
        <v>154</v>
      </c>
      <c r="AW107" s="16" t="s">
        <v>37</v>
      </c>
      <c r="AX107" s="16" t="s">
        <v>85</v>
      </c>
      <c r="AY107" s="237" t="s">
        <v>144</v>
      </c>
    </row>
    <row r="108" spans="1:65" s="2" customFormat="1" ht="16.5" customHeight="1">
      <c r="A108" s="37"/>
      <c r="B108" s="38"/>
      <c r="C108" s="176" t="s">
        <v>392</v>
      </c>
      <c r="D108" s="176" t="s">
        <v>149</v>
      </c>
      <c r="E108" s="177" t="s">
        <v>2573</v>
      </c>
      <c r="F108" s="178" t="s">
        <v>2574</v>
      </c>
      <c r="G108" s="179" t="s">
        <v>555</v>
      </c>
      <c r="H108" s="180">
        <v>5</v>
      </c>
      <c r="I108" s="181"/>
      <c r="J108" s="182">
        <f>ROUND(I108*H108,2)</f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2544</v>
      </c>
      <c r="AT108" s="187" t="s">
        <v>149</v>
      </c>
      <c r="AU108" s="187" t="s">
        <v>87</v>
      </c>
      <c r="AY108" s="20" t="s">
        <v>144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85</v>
      </c>
      <c r="BK108" s="188">
        <f>ROUND(I108*H108,2)</f>
        <v>0</v>
      </c>
      <c r="BL108" s="20" t="s">
        <v>2544</v>
      </c>
      <c r="BM108" s="187" t="s">
        <v>2575</v>
      </c>
    </row>
    <row r="109" spans="1:65" s="14" customFormat="1" ht="11.25">
      <c r="B109" s="205"/>
      <c r="C109" s="206"/>
      <c r="D109" s="196" t="s">
        <v>159</v>
      </c>
      <c r="E109" s="207" t="s">
        <v>19</v>
      </c>
      <c r="F109" s="208" t="s">
        <v>2576</v>
      </c>
      <c r="G109" s="206"/>
      <c r="H109" s="209">
        <v>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159</v>
      </c>
      <c r="AU109" s="215" t="s">
        <v>87</v>
      </c>
      <c r="AV109" s="14" t="s">
        <v>87</v>
      </c>
      <c r="AW109" s="14" t="s">
        <v>37</v>
      </c>
      <c r="AX109" s="14" t="s">
        <v>77</v>
      </c>
      <c r="AY109" s="215" t="s">
        <v>144</v>
      </c>
    </row>
    <row r="110" spans="1:65" s="16" customFormat="1" ht="11.25">
      <c r="B110" s="227"/>
      <c r="C110" s="228"/>
      <c r="D110" s="196" t="s">
        <v>159</v>
      </c>
      <c r="E110" s="229" t="s">
        <v>19</v>
      </c>
      <c r="F110" s="230" t="s">
        <v>275</v>
      </c>
      <c r="G110" s="228"/>
      <c r="H110" s="231">
        <v>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159</v>
      </c>
      <c r="AU110" s="237" t="s">
        <v>87</v>
      </c>
      <c r="AV110" s="16" t="s">
        <v>154</v>
      </c>
      <c r="AW110" s="16" t="s">
        <v>37</v>
      </c>
      <c r="AX110" s="16" t="s">
        <v>85</v>
      </c>
      <c r="AY110" s="237" t="s">
        <v>144</v>
      </c>
    </row>
    <row r="111" spans="1:65" s="2" customFormat="1" ht="16.5" customHeight="1">
      <c r="A111" s="37"/>
      <c r="B111" s="38"/>
      <c r="C111" s="176" t="s">
        <v>537</v>
      </c>
      <c r="D111" s="176" t="s">
        <v>149</v>
      </c>
      <c r="E111" s="177" t="s">
        <v>2577</v>
      </c>
      <c r="F111" s="178" t="s">
        <v>2578</v>
      </c>
      <c r="G111" s="179" t="s">
        <v>555</v>
      </c>
      <c r="H111" s="180">
        <v>38</v>
      </c>
      <c r="I111" s="181"/>
      <c r="J111" s="182">
        <f>ROUND(I111*H111,2)</f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2544</v>
      </c>
      <c r="AT111" s="187" t="s">
        <v>149</v>
      </c>
      <c r="AU111" s="187" t="s">
        <v>87</v>
      </c>
      <c r="AY111" s="20" t="s">
        <v>144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85</v>
      </c>
      <c r="BK111" s="188">
        <f>ROUND(I111*H111,2)</f>
        <v>0</v>
      </c>
      <c r="BL111" s="20" t="s">
        <v>2544</v>
      </c>
      <c r="BM111" s="187" t="s">
        <v>2579</v>
      </c>
    </row>
    <row r="112" spans="1:65" s="14" customFormat="1" ht="11.25">
      <c r="B112" s="205"/>
      <c r="C112" s="206"/>
      <c r="D112" s="196" t="s">
        <v>159</v>
      </c>
      <c r="E112" s="207" t="s">
        <v>19</v>
      </c>
      <c r="F112" s="208" t="s">
        <v>2580</v>
      </c>
      <c r="G112" s="206"/>
      <c r="H112" s="209">
        <v>38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159</v>
      </c>
      <c r="AU112" s="215" t="s">
        <v>87</v>
      </c>
      <c r="AV112" s="14" t="s">
        <v>87</v>
      </c>
      <c r="AW112" s="14" t="s">
        <v>37</v>
      </c>
      <c r="AX112" s="14" t="s">
        <v>77</v>
      </c>
      <c r="AY112" s="215" t="s">
        <v>144</v>
      </c>
    </row>
    <row r="113" spans="1:65" s="16" customFormat="1" ht="11.25">
      <c r="B113" s="227"/>
      <c r="C113" s="228"/>
      <c r="D113" s="196" t="s">
        <v>159</v>
      </c>
      <c r="E113" s="229" t="s">
        <v>19</v>
      </c>
      <c r="F113" s="230" t="s">
        <v>275</v>
      </c>
      <c r="G113" s="228"/>
      <c r="H113" s="231">
        <v>38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159</v>
      </c>
      <c r="AU113" s="237" t="s">
        <v>87</v>
      </c>
      <c r="AV113" s="16" t="s">
        <v>154</v>
      </c>
      <c r="AW113" s="16" t="s">
        <v>37</v>
      </c>
      <c r="AX113" s="16" t="s">
        <v>85</v>
      </c>
      <c r="AY113" s="237" t="s">
        <v>144</v>
      </c>
    </row>
    <row r="114" spans="1:65" s="2" customFormat="1" ht="16.5" customHeight="1">
      <c r="A114" s="37"/>
      <c r="B114" s="38"/>
      <c r="C114" s="176" t="s">
        <v>544</v>
      </c>
      <c r="D114" s="176" t="s">
        <v>149</v>
      </c>
      <c r="E114" s="177" t="s">
        <v>2581</v>
      </c>
      <c r="F114" s="178" t="s">
        <v>2582</v>
      </c>
      <c r="G114" s="179" t="s">
        <v>555</v>
      </c>
      <c r="H114" s="180">
        <v>54</v>
      </c>
      <c r="I114" s="181"/>
      <c r="J114" s="182">
        <f>ROUND(I114*H114,2)</f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2544</v>
      </c>
      <c r="AT114" s="187" t="s">
        <v>149</v>
      </c>
      <c r="AU114" s="187" t="s">
        <v>87</v>
      </c>
      <c r="AY114" s="20" t="s">
        <v>144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85</v>
      </c>
      <c r="BK114" s="188">
        <f>ROUND(I114*H114,2)</f>
        <v>0</v>
      </c>
      <c r="BL114" s="20" t="s">
        <v>2544</v>
      </c>
      <c r="BM114" s="187" t="s">
        <v>2583</v>
      </c>
    </row>
    <row r="115" spans="1:65" s="14" customFormat="1" ht="11.25">
      <c r="B115" s="205"/>
      <c r="C115" s="206"/>
      <c r="D115" s="196" t="s">
        <v>159</v>
      </c>
      <c r="E115" s="207" t="s">
        <v>19</v>
      </c>
      <c r="F115" s="208" t="s">
        <v>2584</v>
      </c>
      <c r="G115" s="206"/>
      <c r="H115" s="209">
        <v>54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159</v>
      </c>
      <c r="AU115" s="215" t="s">
        <v>87</v>
      </c>
      <c r="AV115" s="14" t="s">
        <v>87</v>
      </c>
      <c r="AW115" s="14" t="s">
        <v>37</v>
      </c>
      <c r="AX115" s="14" t="s">
        <v>77</v>
      </c>
      <c r="AY115" s="215" t="s">
        <v>144</v>
      </c>
    </row>
    <row r="116" spans="1:65" s="16" customFormat="1" ht="11.25">
      <c r="B116" s="227"/>
      <c r="C116" s="228"/>
      <c r="D116" s="196" t="s">
        <v>159</v>
      </c>
      <c r="E116" s="229" t="s">
        <v>19</v>
      </c>
      <c r="F116" s="230" t="s">
        <v>275</v>
      </c>
      <c r="G116" s="228"/>
      <c r="H116" s="231">
        <v>54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159</v>
      </c>
      <c r="AU116" s="237" t="s">
        <v>87</v>
      </c>
      <c r="AV116" s="16" t="s">
        <v>154</v>
      </c>
      <c r="AW116" s="16" t="s">
        <v>37</v>
      </c>
      <c r="AX116" s="16" t="s">
        <v>85</v>
      </c>
      <c r="AY116" s="237" t="s">
        <v>144</v>
      </c>
    </row>
    <row r="117" spans="1:65" s="2" customFormat="1" ht="16.5" customHeight="1">
      <c r="A117" s="37"/>
      <c r="B117" s="38"/>
      <c r="C117" s="176" t="s">
        <v>8</v>
      </c>
      <c r="D117" s="176" t="s">
        <v>149</v>
      </c>
      <c r="E117" s="177" t="s">
        <v>2585</v>
      </c>
      <c r="F117" s="178" t="s">
        <v>2586</v>
      </c>
      <c r="G117" s="179" t="s">
        <v>555</v>
      </c>
      <c r="H117" s="180">
        <v>115</v>
      </c>
      <c r="I117" s="181"/>
      <c r="J117" s="182">
        <f>ROUND(I117*H117,2)</f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2544</v>
      </c>
      <c r="AT117" s="187" t="s">
        <v>149</v>
      </c>
      <c r="AU117" s="187" t="s">
        <v>87</v>
      </c>
      <c r="AY117" s="20" t="s">
        <v>144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85</v>
      </c>
      <c r="BK117" s="188">
        <f>ROUND(I117*H117,2)</f>
        <v>0</v>
      </c>
      <c r="BL117" s="20" t="s">
        <v>2544</v>
      </c>
      <c r="BM117" s="187" t="s">
        <v>2587</v>
      </c>
    </row>
    <row r="118" spans="1:65" s="14" customFormat="1" ht="11.25">
      <c r="B118" s="205"/>
      <c r="C118" s="206"/>
      <c r="D118" s="196" t="s">
        <v>159</v>
      </c>
      <c r="E118" s="207" t="s">
        <v>19</v>
      </c>
      <c r="F118" s="208" t="s">
        <v>2546</v>
      </c>
      <c r="G118" s="206"/>
      <c r="H118" s="209">
        <v>115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159</v>
      </c>
      <c r="AU118" s="215" t="s">
        <v>87</v>
      </c>
      <c r="AV118" s="14" t="s">
        <v>87</v>
      </c>
      <c r="AW118" s="14" t="s">
        <v>37</v>
      </c>
      <c r="AX118" s="14" t="s">
        <v>77</v>
      </c>
      <c r="AY118" s="215" t="s">
        <v>144</v>
      </c>
    </row>
    <row r="119" spans="1:65" s="16" customFormat="1" ht="11.25">
      <c r="B119" s="227"/>
      <c r="C119" s="228"/>
      <c r="D119" s="196" t="s">
        <v>159</v>
      </c>
      <c r="E119" s="229" t="s">
        <v>19</v>
      </c>
      <c r="F119" s="230" t="s">
        <v>275</v>
      </c>
      <c r="G119" s="228"/>
      <c r="H119" s="231">
        <v>115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159</v>
      </c>
      <c r="AU119" s="237" t="s">
        <v>87</v>
      </c>
      <c r="AV119" s="16" t="s">
        <v>154</v>
      </c>
      <c r="AW119" s="16" t="s">
        <v>37</v>
      </c>
      <c r="AX119" s="16" t="s">
        <v>85</v>
      </c>
      <c r="AY119" s="237" t="s">
        <v>144</v>
      </c>
    </row>
    <row r="120" spans="1:65" s="2" customFormat="1" ht="16.5" customHeight="1">
      <c r="A120" s="37"/>
      <c r="B120" s="38"/>
      <c r="C120" s="176" t="s">
        <v>613</v>
      </c>
      <c r="D120" s="176" t="s">
        <v>149</v>
      </c>
      <c r="E120" s="177" t="s">
        <v>2588</v>
      </c>
      <c r="F120" s="178" t="s">
        <v>2589</v>
      </c>
      <c r="G120" s="179" t="s">
        <v>555</v>
      </c>
      <c r="H120" s="180">
        <v>10</v>
      </c>
      <c r="I120" s="181"/>
      <c r="J120" s="182">
        <f>ROUND(I120*H120,2)</f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2544</v>
      </c>
      <c r="AT120" s="187" t="s">
        <v>149</v>
      </c>
      <c r="AU120" s="187" t="s">
        <v>87</v>
      </c>
      <c r="AY120" s="20" t="s">
        <v>144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85</v>
      </c>
      <c r="BK120" s="188">
        <f>ROUND(I120*H120,2)</f>
        <v>0</v>
      </c>
      <c r="BL120" s="20" t="s">
        <v>2544</v>
      </c>
      <c r="BM120" s="187" t="s">
        <v>2590</v>
      </c>
    </row>
    <row r="121" spans="1:65" s="14" customFormat="1" ht="11.25">
      <c r="B121" s="205"/>
      <c r="C121" s="206"/>
      <c r="D121" s="196" t="s">
        <v>159</v>
      </c>
      <c r="E121" s="207" t="s">
        <v>19</v>
      </c>
      <c r="F121" s="208" t="s">
        <v>2591</v>
      </c>
      <c r="G121" s="206"/>
      <c r="H121" s="209">
        <v>10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159</v>
      </c>
      <c r="AU121" s="215" t="s">
        <v>87</v>
      </c>
      <c r="AV121" s="14" t="s">
        <v>87</v>
      </c>
      <c r="AW121" s="14" t="s">
        <v>37</v>
      </c>
      <c r="AX121" s="14" t="s">
        <v>77</v>
      </c>
      <c r="AY121" s="215" t="s">
        <v>144</v>
      </c>
    </row>
    <row r="122" spans="1:65" s="16" customFormat="1" ht="11.25">
      <c r="B122" s="227"/>
      <c r="C122" s="228"/>
      <c r="D122" s="196" t="s">
        <v>159</v>
      </c>
      <c r="E122" s="229" t="s">
        <v>19</v>
      </c>
      <c r="F122" s="230" t="s">
        <v>275</v>
      </c>
      <c r="G122" s="228"/>
      <c r="H122" s="231">
        <v>10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159</v>
      </c>
      <c r="AU122" s="237" t="s">
        <v>87</v>
      </c>
      <c r="AV122" s="16" t="s">
        <v>154</v>
      </c>
      <c r="AW122" s="16" t="s">
        <v>37</v>
      </c>
      <c r="AX122" s="16" t="s">
        <v>85</v>
      </c>
      <c r="AY122" s="237" t="s">
        <v>144</v>
      </c>
    </row>
    <row r="123" spans="1:65" s="2" customFormat="1" ht="16.5" customHeight="1">
      <c r="A123" s="37"/>
      <c r="B123" s="38"/>
      <c r="C123" s="176" t="s">
        <v>618</v>
      </c>
      <c r="D123" s="176" t="s">
        <v>149</v>
      </c>
      <c r="E123" s="177" t="s">
        <v>2592</v>
      </c>
      <c r="F123" s="178" t="s">
        <v>2593</v>
      </c>
      <c r="G123" s="179" t="s">
        <v>555</v>
      </c>
      <c r="H123" s="180">
        <v>37</v>
      </c>
      <c r="I123" s="181"/>
      <c r="J123" s="182">
        <f>ROUND(I123*H123,2)</f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2544</v>
      </c>
      <c r="AT123" s="187" t="s">
        <v>149</v>
      </c>
      <c r="AU123" s="187" t="s">
        <v>87</v>
      </c>
      <c r="AY123" s="20" t="s">
        <v>144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85</v>
      </c>
      <c r="BK123" s="188">
        <f>ROUND(I123*H123,2)</f>
        <v>0</v>
      </c>
      <c r="BL123" s="20" t="s">
        <v>2544</v>
      </c>
      <c r="BM123" s="187" t="s">
        <v>2594</v>
      </c>
    </row>
    <row r="124" spans="1:65" s="14" customFormat="1" ht="11.25">
      <c r="B124" s="205"/>
      <c r="C124" s="206"/>
      <c r="D124" s="196" t="s">
        <v>159</v>
      </c>
      <c r="E124" s="207" t="s">
        <v>19</v>
      </c>
      <c r="F124" s="208" t="s">
        <v>2595</v>
      </c>
      <c r="G124" s="206"/>
      <c r="H124" s="209">
        <v>37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159</v>
      </c>
      <c r="AU124" s="215" t="s">
        <v>87</v>
      </c>
      <c r="AV124" s="14" t="s">
        <v>87</v>
      </c>
      <c r="AW124" s="14" t="s">
        <v>37</v>
      </c>
      <c r="AX124" s="14" t="s">
        <v>77</v>
      </c>
      <c r="AY124" s="215" t="s">
        <v>144</v>
      </c>
    </row>
    <row r="125" spans="1:65" s="16" customFormat="1" ht="11.25">
      <c r="B125" s="227"/>
      <c r="C125" s="228"/>
      <c r="D125" s="196" t="s">
        <v>159</v>
      </c>
      <c r="E125" s="229" t="s">
        <v>19</v>
      </c>
      <c r="F125" s="230" t="s">
        <v>275</v>
      </c>
      <c r="G125" s="228"/>
      <c r="H125" s="231">
        <v>37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159</v>
      </c>
      <c r="AU125" s="237" t="s">
        <v>87</v>
      </c>
      <c r="AV125" s="16" t="s">
        <v>154</v>
      </c>
      <c r="AW125" s="16" t="s">
        <v>37</v>
      </c>
      <c r="AX125" s="16" t="s">
        <v>85</v>
      </c>
      <c r="AY125" s="237" t="s">
        <v>144</v>
      </c>
    </row>
    <row r="126" spans="1:65" s="2" customFormat="1" ht="16.5" customHeight="1">
      <c r="A126" s="37"/>
      <c r="B126" s="38"/>
      <c r="C126" s="176" t="s">
        <v>625</v>
      </c>
      <c r="D126" s="176" t="s">
        <v>149</v>
      </c>
      <c r="E126" s="177" t="s">
        <v>2596</v>
      </c>
      <c r="F126" s="178" t="s">
        <v>2597</v>
      </c>
      <c r="G126" s="179" t="s">
        <v>555</v>
      </c>
      <c r="H126" s="180">
        <v>5</v>
      </c>
      <c r="I126" s="181"/>
      <c r="J126" s="182">
        <f>ROUND(I126*H126,2)</f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2544</v>
      </c>
      <c r="AT126" s="187" t="s">
        <v>149</v>
      </c>
      <c r="AU126" s="187" t="s">
        <v>87</v>
      </c>
      <c r="AY126" s="20" t="s">
        <v>144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85</v>
      </c>
      <c r="BK126" s="188">
        <f>ROUND(I126*H126,2)</f>
        <v>0</v>
      </c>
      <c r="BL126" s="20" t="s">
        <v>2544</v>
      </c>
      <c r="BM126" s="187" t="s">
        <v>2598</v>
      </c>
    </row>
    <row r="127" spans="1:65" s="14" customFormat="1" ht="11.25">
      <c r="B127" s="205"/>
      <c r="C127" s="206"/>
      <c r="D127" s="196" t="s">
        <v>159</v>
      </c>
      <c r="E127" s="207" t="s">
        <v>19</v>
      </c>
      <c r="F127" s="208" t="s">
        <v>2576</v>
      </c>
      <c r="G127" s="206"/>
      <c r="H127" s="209">
        <v>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87</v>
      </c>
      <c r="AV127" s="14" t="s">
        <v>87</v>
      </c>
      <c r="AW127" s="14" t="s">
        <v>37</v>
      </c>
      <c r="AX127" s="14" t="s">
        <v>77</v>
      </c>
      <c r="AY127" s="215" t="s">
        <v>144</v>
      </c>
    </row>
    <row r="128" spans="1:65" s="16" customFormat="1" ht="11.25">
      <c r="B128" s="227"/>
      <c r="C128" s="228"/>
      <c r="D128" s="196" t="s">
        <v>159</v>
      </c>
      <c r="E128" s="229" t="s">
        <v>19</v>
      </c>
      <c r="F128" s="230" t="s">
        <v>275</v>
      </c>
      <c r="G128" s="228"/>
      <c r="H128" s="231">
        <v>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159</v>
      </c>
      <c r="AU128" s="237" t="s">
        <v>87</v>
      </c>
      <c r="AV128" s="16" t="s">
        <v>154</v>
      </c>
      <c r="AW128" s="16" t="s">
        <v>37</v>
      </c>
      <c r="AX128" s="16" t="s">
        <v>85</v>
      </c>
      <c r="AY128" s="237" t="s">
        <v>144</v>
      </c>
    </row>
    <row r="129" spans="1:65" s="2" customFormat="1" ht="16.5" customHeight="1">
      <c r="A129" s="37"/>
      <c r="B129" s="38"/>
      <c r="C129" s="176" t="s">
        <v>556</v>
      </c>
      <c r="D129" s="176" t="s">
        <v>149</v>
      </c>
      <c r="E129" s="177" t="s">
        <v>2599</v>
      </c>
      <c r="F129" s="178" t="s">
        <v>2600</v>
      </c>
      <c r="G129" s="179" t="s">
        <v>555</v>
      </c>
      <c r="H129" s="180">
        <v>54</v>
      </c>
      <c r="I129" s="181"/>
      <c r="J129" s="182">
        <f>ROUND(I129*H129,2)</f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2544</v>
      </c>
      <c r="AT129" s="187" t="s">
        <v>149</v>
      </c>
      <c r="AU129" s="187" t="s">
        <v>87</v>
      </c>
      <c r="AY129" s="20" t="s">
        <v>144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85</v>
      </c>
      <c r="BK129" s="188">
        <f>ROUND(I129*H129,2)</f>
        <v>0</v>
      </c>
      <c r="BL129" s="20" t="s">
        <v>2544</v>
      </c>
      <c r="BM129" s="187" t="s">
        <v>2601</v>
      </c>
    </row>
    <row r="130" spans="1:65" s="14" customFormat="1" ht="11.25">
      <c r="B130" s="205"/>
      <c r="C130" s="206"/>
      <c r="D130" s="196" t="s">
        <v>159</v>
      </c>
      <c r="E130" s="207" t="s">
        <v>19</v>
      </c>
      <c r="F130" s="208" t="s">
        <v>2584</v>
      </c>
      <c r="G130" s="206"/>
      <c r="H130" s="209">
        <v>54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87</v>
      </c>
      <c r="AV130" s="14" t="s">
        <v>87</v>
      </c>
      <c r="AW130" s="14" t="s">
        <v>37</v>
      </c>
      <c r="AX130" s="14" t="s">
        <v>77</v>
      </c>
      <c r="AY130" s="215" t="s">
        <v>144</v>
      </c>
    </row>
    <row r="131" spans="1:65" s="16" customFormat="1" ht="11.25">
      <c r="B131" s="227"/>
      <c r="C131" s="228"/>
      <c r="D131" s="196" t="s">
        <v>159</v>
      </c>
      <c r="E131" s="229" t="s">
        <v>19</v>
      </c>
      <c r="F131" s="230" t="s">
        <v>275</v>
      </c>
      <c r="G131" s="228"/>
      <c r="H131" s="231">
        <v>54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159</v>
      </c>
      <c r="AU131" s="237" t="s">
        <v>87</v>
      </c>
      <c r="AV131" s="16" t="s">
        <v>154</v>
      </c>
      <c r="AW131" s="16" t="s">
        <v>37</v>
      </c>
      <c r="AX131" s="16" t="s">
        <v>85</v>
      </c>
      <c r="AY131" s="237" t="s">
        <v>144</v>
      </c>
    </row>
    <row r="132" spans="1:65" s="2" customFormat="1" ht="16.5" customHeight="1">
      <c r="A132" s="37"/>
      <c r="B132" s="38"/>
      <c r="C132" s="176" t="s">
        <v>742</v>
      </c>
      <c r="D132" s="176" t="s">
        <v>149</v>
      </c>
      <c r="E132" s="177" t="s">
        <v>2602</v>
      </c>
      <c r="F132" s="178" t="s">
        <v>2603</v>
      </c>
      <c r="G132" s="179" t="s">
        <v>956</v>
      </c>
      <c r="H132" s="180">
        <v>294.63</v>
      </c>
      <c r="I132" s="181"/>
      <c r="J132" s="182">
        <f>ROUND(I132*H132,2)</f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2544</v>
      </c>
      <c r="AT132" s="187" t="s">
        <v>149</v>
      </c>
      <c r="AU132" s="187" t="s">
        <v>87</v>
      </c>
      <c r="AY132" s="20" t="s">
        <v>144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85</v>
      </c>
      <c r="BK132" s="188">
        <f>ROUND(I132*H132,2)</f>
        <v>0</v>
      </c>
      <c r="BL132" s="20" t="s">
        <v>2544</v>
      </c>
      <c r="BM132" s="187" t="s">
        <v>2604</v>
      </c>
    </row>
    <row r="133" spans="1:65" s="14" customFormat="1" ht="11.25">
      <c r="B133" s="205"/>
      <c r="C133" s="206"/>
      <c r="D133" s="196" t="s">
        <v>159</v>
      </c>
      <c r="E133" s="207" t="s">
        <v>19</v>
      </c>
      <c r="F133" s="208" t="s">
        <v>2605</v>
      </c>
      <c r="G133" s="206"/>
      <c r="H133" s="209">
        <v>111.3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87</v>
      </c>
      <c r="AV133" s="14" t="s">
        <v>87</v>
      </c>
      <c r="AW133" s="14" t="s">
        <v>37</v>
      </c>
      <c r="AX133" s="14" t="s">
        <v>77</v>
      </c>
      <c r="AY133" s="215" t="s">
        <v>144</v>
      </c>
    </row>
    <row r="134" spans="1:65" s="14" customFormat="1" ht="11.25">
      <c r="B134" s="205"/>
      <c r="C134" s="206"/>
      <c r="D134" s="196" t="s">
        <v>159</v>
      </c>
      <c r="E134" s="207" t="s">
        <v>19</v>
      </c>
      <c r="F134" s="208" t="s">
        <v>2606</v>
      </c>
      <c r="G134" s="206"/>
      <c r="H134" s="209">
        <v>8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159</v>
      </c>
      <c r="AU134" s="215" t="s">
        <v>87</v>
      </c>
      <c r="AV134" s="14" t="s">
        <v>87</v>
      </c>
      <c r="AW134" s="14" t="s">
        <v>37</v>
      </c>
      <c r="AX134" s="14" t="s">
        <v>77</v>
      </c>
      <c r="AY134" s="215" t="s">
        <v>144</v>
      </c>
    </row>
    <row r="135" spans="1:65" s="14" customFormat="1" ht="11.25">
      <c r="B135" s="205"/>
      <c r="C135" s="206"/>
      <c r="D135" s="196" t="s">
        <v>159</v>
      </c>
      <c r="E135" s="207" t="s">
        <v>19</v>
      </c>
      <c r="F135" s="208" t="s">
        <v>2607</v>
      </c>
      <c r="G135" s="206"/>
      <c r="H135" s="209">
        <v>17.5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87</v>
      </c>
      <c r="AV135" s="14" t="s">
        <v>87</v>
      </c>
      <c r="AW135" s="14" t="s">
        <v>37</v>
      </c>
      <c r="AX135" s="14" t="s">
        <v>77</v>
      </c>
      <c r="AY135" s="215" t="s">
        <v>144</v>
      </c>
    </row>
    <row r="136" spans="1:65" s="14" customFormat="1" ht="11.25">
      <c r="B136" s="205"/>
      <c r="C136" s="206"/>
      <c r="D136" s="196" t="s">
        <v>159</v>
      </c>
      <c r="E136" s="207" t="s">
        <v>19</v>
      </c>
      <c r="F136" s="208" t="s">
        <v>2608</v>
      </c>
      <c r="G136" s="206"/>
      <c r="H136" s="209">
        <v>8.4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159</v>
      </c>
      <c r="AU136" s="215" t="s">
        <v>87</v>
      </c>
      <c r="AV136" s="14" t="s">
        <v>87</v>
      </c>
      <c r="AW136" s="14" t="s">
        <v>37</v>
      </c>
      <c r="AX136" s="14" t="s">
        <v>77</v>
      </c>
      <c r="AY136" s="215" t="s">
        <v>144</v>
      </c>
    </row>
    <row r="137" spans="1:65" s="14" customFormat="1" ht="11.25">
      <c r="B137" s="205"/>
      <c r="C137" s="206"/>
      <c r="D137" s="196" t="s">
        <v>159</v>
      </c>
      <c r="E137" s="207" t="s">
        <v>19</v>
      </c>
      <c r="F137" s="208" t="s">
        <v>2609</v>
      </c>
      <c r="G137" s="206"/>
      <c r="H137" s="209">
        <v>7.5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159</v>
      </c>
      <c r="AU137" s="215" t="s">
        <v>87</v>
      </c>
      <c r="AV137" s="14" t="s">
        <v>87</v>
      </c>
      <c r="AW137" s="14" t="s">
        <v>37</v>
      </c>
      <c r="AX137" s="14" t="s">
        <v>77</v>
      </c>
      <c r="AY137" s="215" t="s">
        <v>144</v>
      </c>
    </row>
    <row r="138" spans="1:65" s="14" customFormat="1" ht="11.25">
      <c r="B138" s="205"/>
      <c r="C138" s="206"/>
      <c r="D138" s="196" t="s">
        <v>159</v>
      </c>
      <c r="E138" s="207" t="s">
        <v>19</v>
      </c>
      <c r="F138" s="208" t="s">
        <v>2610</v>
      </c>
      <c r="G138" s="206"/>
      <c r="H138" s="209">
        <v>25.9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159</v>
      </c>
      <c r="AU138" s="215" t="s">
        <v>87</v>
      </c>
      <c r="AV138" s="14" t="s">
        <v>87</v>
      </c>
      <c r="AW138" s="14" t="s">
        <v>37</v>
      </c>
      <c r="AX138" s="14" t="s">
        <v>77</v>
      </c>
      <c r="AY138" s="215" t="s">
        <v>144</v>
      </c>
    </row>
    <row r="139" spans="1:65" s="14" customFormat="1" ht="11.25">
      <c r="B139" s="205"/>
      <c r="C139" s="206"/>
      <c r="D139" s="196" t="s">
        <v>159</v>
      </c>
      <c r="E139" s="207" t="s">
        <v>19</v>
      </c>
      <c r="F139" s="208" t="s">
        <v>2611</v>
      </c>
      <c r="G139" s="206"/>
      <c r="H139" s="209">
        <v>14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159</v>
      </c>
      <c r="AU139" s="215" t="s">
        <v>87</v>
      </c>
      <c r="AV139" s="14" t="s">
        <v>87</v>
      </c>
      <c r="AW139" s="14" t="s">
        <v>37</v>
      </c>
      <c r="AX139" s="14" t="s">
        <v>77</v>
      </c>
      <c r="AY139" s="215" t="s">
        <v>144</v>
      </c>
    </row>
    <row r="140" spans="1:65" s="14" customFormat="1" ht="11.25">
      <c r="B140" s="205"/>
      <c r="C140" s="206"/>
      <c r="D140" s="196" t="s">
        <v>159</v>
      </c>
      <c r="E140" s="207" t="s">
        <v>19</v>
      </c>
      <c r="F140" s="208" t="s">
        <v>2612</v>
      </c>
      <c r="G140" s="206"/>
      <c r="H140" s="209">
        <v>8.25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159</v>
      </c>
      <c r="AU140" s="215" t="s">
        <v>87</v>
      </c>
      <c r="AV140" s="14" t="s">
        <v>87</v>
      </c>
      <c r="AW140" s="14" t="s">
        <v>37</v>
      </c>
      <c r="AX140" s="14" t="s">
        <v>77</v>
      </c>
      <c r="AY140" s="215" t="s">
        <v>144</v>
      </c>
    </row>
    <row r="141" spans="1:65" s="14" customFormat="1" ht="11.25">
      <c r="B141" s="205"/>
      <c r="C141" s="206"/>
      <c r="D141" s="196" t="s">
        <v>159</v>
      </c>
      <c r="E141" s="207" t="s">
        <v>19</v>
      </c>
      <c r="F141" s="208" t="s">
        <v>2613</v>
      </c>
      <c r="G141" s="206"/>
      <c r="H141" s="209">
        <v>10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159</v>
      </c>
      <c r="AU141" s="215" t="s">
        <v>87</v>
      </c>
      <c r="AV141" s="14" t="s">
        <v>87</v>
      </c>
      <c r="AW141" s="14" t="s">
        <v>37</v>
      </c>
      <c r="AX141" s="14" t="s">
        <v>77</v>
      </c>
      <c r="AY141" s="215" t="s">
        <v>144</v>
      </c>
    </row>
    <row r="142" spans="1:65" s="14" customFormat="1" ht="11.25">
      <c r="B142" s="205"/>
      <c r="C142" s="206"/>
      <c r="D142" s="196" t="s">
        <v>159</v>
      </c>
      <c r="E142" s="207" t="s">
        <v>19</v>
      </c>
      <c r="F142" s="208" t="s">
        <v>2614</v>
      </c>
      <c r="G142" s="206"/>
      <c r="H142" s="209">
        <v>14.25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87</v>
      </c>
      <c r="AV142" s="14" t="s">
        <v>87</v>
      </c>
      <c r="AW142" s="14" t="s">
        <v>37</v>
      </c>
      <c r="AX142" s="14" t="s">
        <v>77</v>
      </c>
      <c r="AY142" s="215" t="s">
        <v>144</v>
      </c>
    </row>
    <row r="143" spans="1:65" s="14" customFormat="1" ht="11.25">
      <c r="B143" s="205"/>
      <c r="C143" s="206"/>
      <c r="D143" s="196" t="s">
        <v>159</v>
      </c>
      <c r="E143" s="207" t="s">
        <v>19</v>
      </c>
      <c r="F143" s="208" t="s">
        <v>2615</v>
      </c>
      <c r="G143" s="206"/>
      <c r="H143" s="209">
        <v>18.2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159</v>
      </c>
      <c r="AU143" s="215" t="s">
        <v>87</v>
      </c>
      <c r="AV143" s="14" t="s">
        <v>87</v>
      </c>
      <c r="AW143" s="14" t="s">
        <v>37</v>
      </c>
      <c r="AX143" s="14" t="s">
        <v>77</v>
      </c>
      <c r="AY143" s="215" t="s">
        <v>144</v>
      </c>
    </row>
    <row r="144" spans="1:65" s="14" customFormat="1" ht="11.25">
      <c r="B144" s="205"/>
      <c r="C144" s="206"/>
      <c r="D144" s="196" t="s">
        <v>159</v>
      </c>
      <c r="E144" s="207" t="s">
        <v>19</v>
      </c>
      <c r="F144" s="208" t="s">
        <v>2616</v>
      </c>
      <c r="G144" s="206"/>
      <c r="H144" s="209">
        <v>14.75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87</v>
      </c>
      <c r="AV144" s="14" t="s">
        <v>87</v>
      </c>
      <c r="AW144" s="14" t="s">
        <v>37</v>
      </c>
      <c r="AX144" s="14" t="s">
        <v>77</v>
      </c>
      <c r="AY144" s="215" t="s">
        <v>144</v>
      </c>
    </row>
    <row r="145" spans="1:65" s="14" customFormat="1" ht="11.25">
      <c r="B145" s="205"/>
      <c r="C145" s="206"/>
      <c r="D145" s="196" t="s">
        <v>159</v>
      </c>
      <c r="E145" s="207" t="s">
        <v>19</v>
      </c>
      <c r="F145" s="208" t="s">
        <v>2617</v>
      </c>
      <c r="G145" s="206"/>
      <c r="H145" s="209">
        <v>18.600000000000001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159</v>
      </c>
      <c r="AU145" s="215" t="s">
        <v>87</v>
      </c>
      <c r="AV145" s="14" t="s">
        <v>87</v>
      </c>
      <c r="AW145" s="14" t="s">
        <v>37</v>
      </c>
      <c r="AX145" s="14" t="s">
        <v>77</v>
      </c>
      <c r="AY145" s="215" t="s">
        <v>144</v>
      </c>
    </row>
    <row r="146" spans="1:65" s="14" customFormat="1" ht="11.25">
      <c r="B146" s="205"/>
      <c r="C146" s="206"/>
      <c r="D146" s="196" t="s">
        <v>159</v>
      </c>
      <c r="E146" s="207" t="s">
        <v>19</v>
      </c>
      <c r="F146" s="208" t="s">
        <v>2618</v>
      </c>
      <c r="G146" s="206"/>
      <c r="H146" s="209">
        <v>14.45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159</v>
      </c>
      <c r="AU146" s="215" t="s">
        <v>87</v>
      </c>
      <c r="AV146" s="14" t="s">
        <v>87</v>
      </c>
      <c r="AW146" s="14" t="s">
        <v>37</v>
      </c>
      <c r="AX146" s="14" t="s">
        <v>77</v>
      </c>
      <c r="AY146" s="215" t="s">
        <v>144</v>
      </c>
    </row>
    <row r="147" spans="1:65" s="14" customFormat="1" ht="11.25">
      <c r="B147" s="205"/>
      <c r="C147" s="206"/>
      <c r="D147" s="196" t="s">
        <v>159</v>
      </c>
      <c r="E147" s="207" t="s">
        <v>19</v>
      </c>
      <c r="F147" s="208" t="s">
        <v>2619</v>
      </c>
      <c r="G147" s="206"/>
      <c r="H147" s="209">
        <v>3.53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159</v>
      </c>
      <c r="AU147" s="215" t="s">
        <v>87</v>
      </c>
      <c r="AV147" s="14" t="s">
        <v>87</v>
      </c>
      <c r="AW147" s="14" t="s">
        <v>37</v>
      </c>
      <c r="AX147" s="14" t="s">
        <v>77</v>
      </c>
      <c r="AY147" s="215" t="s">
        <v>144</v>
      </c>
    </row>
    <row r="148" spans="1:65" s="16" customFormat="1" ht="11.25">
      <c r="B148" s="227"/>
      <c r="C148" s="228"/>
      <c r="D148" s="196" t="s">
        <v>159</v>
      </c>
      <c r="E148" s="229" t="s">
        <v>19</v>
      </c>
      <c r="F148" s="230" t="s">
        <v>275</v>
      </c>
      <c r="G148" s="228"/>
      <c r="H148" s="231">
        <v>294.63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159</v>
      </c>
      <c r="AU148" s="237" t="s">
        <v>87</v>
      </c>
      <c r="AV148" s="16" t="s">
        <v>154</v>
      </c>
      <c r="AW148" s="16" t="s">
        <v>37</v>
      </c>
      <c r="AX148" s="16" t="s">
        <v>85</v>
      </c>
      <c r="AY148" s="237" t="s">
        <v>144</v>
      </c>
    </row>
    <row r="149" spans="1:65" s="2" customFormat="1" ht="16.5" customHeight="1">
      <c r="A149" s="37"/>
      <c r="B149" s="38"/>
      <c r="C149" s="176" t="s">
        <v>746</v>
      </c>
      <c r="D149" s="176" t="s">
        <v>149</v>
      </c>
      <c r="E149" s="177" t="s">
        <v>2620</v>
      </c>
      <c r="F149" s="178" t="s">
        <v>2621</v>
      </c>
      <c r="G149" s="179" t="s">
        <v>555</v>
      </c>
      <c r="H149" s="180">
        <v>54</v>
      </c>
      <c r="I149" s="181"/>
      <c r="J149" s="182">
        <f>ROUND(I149*H149,2)</f>
        <v>0</v>
      </c>
      <c r="K149" s="178" t="s">
        <v>19</v>
      </c>
      <c r="L149" s="42"/>
      <c r="M149" s="183" t="s">
        <v>19</v>
      </c>
      <c r="N149" s="184" t="s">
        <v>48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2544</v>
      </c>
      <c r="AT149" s="187" t="s">
        <v>149</v>
      </c>
      <c r="AU149" s="187" t="s">
        <v>87</v>
      </c>
      <c r="AY149" s="20" t="s">
        <v>144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85</v>
      </c>
      <c r="BK149" s="188">
        <f>ROUND(I149*H149,2)</f>
        <v>0</v>
      </c>
      <c r="BL149" s="20" t="s">
        <v>2544</v>
      </c>
      <c r="BM149" s="187" t="s">
        <v>2622</v>
      </c>
    </row>
    <row r="150" spans="1:65" s="14" customFormat="1" ht="11.25">
      <c r="B150" s="205"/>
      <c r="C150" s="206"/>
      <c r="D150" s="196" t="s">
        <v>159</v>
      </c>
      <c r="E150" s="207" t="s">
        <v>19</v>
      </c>
      <c r="F150" s="208" t="s">
        <v>2584</v>
      </c>
      <c r="G150" s="206"/>
      <c r="H150" s="209">
        <v>54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159</v>
      </c>
      <c r="AU150" s="215" t="s">
        <v>87</v>
      </c>
      <c r="AV150" s="14" t="s">
        <v>87</v>
      </c>
      <c r="AW150" s="14" t="s">
        <v>37</v>
      </c>
      <c r="AX150" s="14" t="s">
        <v>77</v>
      </c>
      <c r="AY150" s="215" t="s">
        <v>144</v>
      </c>
    </row>
    <row r="151" spans="1:65" s="16" customFormat="1" ht="11.25">
      <c r="B151" s="227"/>
      <c r="C151" s="228"/>
      <c r="D151" s="196" t="s">
        <v>159</v>
      </c>
      <c r="E151" s="229" t="s">
        <v>19</v>
      </c>
      <c r="F151" s="230" t="s">
        <v>275</v>
      </c>
      <c r="G151" s="228"/>
      <c r="H151" s="231">
        <v>54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159</v>
      </c>
      <c r="AU151" s="237" t="s">
        <v>87</v>
      </c>
      <c r="AV151" s="16" t="s">
        <v>154</v>
      </c>
      <c r="AW151" s="16" t="s">
        <v>37</v>
      </c>
      <c r="AX151" s="16" t="s">
        <v>85</v>
      </c>
      <c r="AY151" s="237" t="s">
        <v>144</v>
      </c>
    </row>
    <row r="152" spans="1:65" s="2" customFormat="1" ht="16.5" customHeight="1">
      <c r="A152" s="37"/>
      <c r="B152" s="38"/>
      <c r="C152" s="176" t="s">
        <v>751</v>
      </c>
      <c r="D152" s="176" t="s">
        <v>149</v>
      </c>
      <c r="E152" s="177" t="s">
        <v>2623</v>
      </c>
      <c r="F152" s="178" t="s">
        <v>2624</v>
      </c>
      <c r="G152" s="179" t="s">
        <v>555</v>
      </c>
      <c r="H152" s="180">
        <v>5</v>
      </c>
      <c r="I152" s="181"/>
      <c r="J152" s="182">
        <f>ROUND(I152*H152,2)</f>
        <v>0</v>
      </c>
      <c r="K152" s="178" t="s">
        <v>19</v>
      </c>
      <c r="L152" s="42"/>
      <c r="M152" s="183" t="s">
        <v>19</v>
      </c>
      <c r="N152" s="184" t="s">
        <v>48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2544</v>
      </c>
      <c r="AT152" s="187" t="s">
        <v>149</v>
      </c>
      <c r="AU152" s="187" t="s">
        <v>87</v>
      </c>
      <c r="AY152" s="20" t="s">
        <v>144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85</v>
      </c>
      <c r="BK152" s="188">
        <f>ROUND(I152*H152,2)</f>
        <v>0</v>
      </c>
      <c r="BL152" s="20" t="s">
        <v>2544</v>
      </c>
      <c r="BM152" s="187" t="s">
        <v>2625</v>
      </c>
    </row>
    <row r="153" spans="1:65" s="14" customFormat="1" ht="11.25">
      <c r="B153" s="205"/>
      <c r="C153" s="206"/>
      <c r="D153" s="196" t="s">
        <v>159</v>
      </c>
      <c r="E153" s="207" t="s">
        <v>19</v>
      </c>
      <c r="F153" s="208" t="s">
        <v>2576</v>
      </c>
      <c r="G153" s="206"/>
      <c r="H153" s="209">
        <v>5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159</v>
      </c>
      <c r="AU153" s="215" t="s">
        <v>87</v>
      </c>
      <c r="AV153" s="14" t="s">
        <v>87</v>
      </c>
      <c r="AW153" s="14" t="s">
        <v>37</v>
      </c>
      <c r="AX153" s="14" t="s">
        <v>77</v>
      </c>
      <c r="AY153" s="215" t="s">
        <v>144</v>
      </c>
    </row>
    <row r="154" spans="1:65" s="16" customFormat="1" ht="11.25">
      <c r="B154" s="227"/>
      <c r="C154" s="228"/>
      <c r="D154" s="196" t="s">
        <v>159</v>
      </c>
      <c r="E154" s="229" t="s">
        <v>19</v>
      </c>
      <c r="F154" s="230" t="s">
        <v>275</v>
      </c>
      <c r="G154" s="228"/>
      <c r="H154" s="231">
        <v>5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159</v>
      </c>
      <c r="AU154" s="237" t="s">
        <v>87</v>
      </c>
      <c r="AV154" s="16" t="s">
        <v>154</v>
      </c>
      <c r="AW154" s="16" t="s">
        <v>37</v>
      </c>
      <c r="AX154" s="16" t="s">
        <v>85</v>
      </c>
      <c r="AY154" s="237" t="s">
        <v>144</v>
      </c>
    </row>
    <row r="155" spans="1:65" s="2" customFormat="1" ht="16.5" customHeight="1">
      <c r="A155" s="37"/>
      <c r="B155" s="38"/>
      <c r="C155" s="176" t="s">
        <v>756</v>
      </c>
      <c r="D155" s="176" t="s">
        <v>149</v>
      </c>
      <c r="E155" s="177" t="s">
        <v>2626</v>
      </c>
      <c r="F155" s="178" t="s">
        <v>2627</v>
      </c>
      <c r="G155" s="179" t="s">
        <v>555</v>
      </c>
      <c r="H155" s="180">
        <v>2</v>
      </c>
      <c r="I155" s="181"/>
      <c r="J155" s="182">
        <f>ROUND(I155*H155,2)</f>
        <v>0</v>
      </c>
      <c r="K155" s="178" t="s">
        <v>19</v>
      </c>
      <c r="L155" s="42"/>
      <c r="M155" s="183" t="s">
        <v>19</v>
      </c>
      <c r="N155" s="184" t="s">
        <v>48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2544</v>
      </c>
      <c r="AT155" s="187" t="s">
        <v>149</v>
      </c>
      <c r="AU155" s="187" t="s">
        <v>87</v>
      </c>
      <c r="AY155" s="20" t="s">
        <v>144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85</v>
      </c>
      <c r="BK155" s="188">
        <f>ROUND(I155*H155,2)</f>
        <v>0</v>
      </c>
      <c r="BL155" s="20" t="s">
        <v>2544</v>
      </c>
      <c r="BM155" s="187" t="s">
        <v>2628</v>
      </c>
    </row>
    <row r="156" spans="1:65" s="14" customFormat="1" ht="11.25">
      <c r="B156" s="205"/>
      <c r="C156" s="206"/>
      <c r="D156" s="196" t="s">
        <v>159</v>
      </c>
      <c r="E156" s="207" t="s">
        <v>19</v>
      </c>
      <c r="F156" s="208" t="s">
        <v>2629</v>
      </c>
      <c r="G156" s="206"/>
      <c r="H156" s="209">
        <v>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159</v>
      </c>
      <c r="AU156" s="215" t="s">
        <v>87</v>
      </c>
      <c r="AV156" s="14" t="s">
        <v>87</v>
      </c>
      <c r="AW156" s="14" t="s">
        <v>37</v>
      </c>
      <c r="AX156" s="14" t="s">
        <v>77</v>
      </c>
      <c r="AY156" s="215" t="s">
        <v>144</v>
      </c>
    </row>
    <row r="157" spans="1:65" s="16" customFormat="1" ht="11.25">
      <c r="B157" s="227"/>
      <c r="C157" s="228"/>
      <c r="D157" s="196" t="s">
        <v>159</v>
      </c>
      <c r="E157" s="229" t="s">
        <v>19</v>
      </c>
      <c r="F157" s="230" t="s">
        <v>275</v>
      </c>
      <c r="G157" s="228"/>
      <c r="H157" s="231">
        <v>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159</v>
      </c>
      <c r="AU157" s="237" t="s">
        <v>87</v>
      </c>
      <c r="AV157" s="16" t="s">
        <v>154</v>
      </c>
      <c r="AW157" s="16" t="s">
        <v>37</v>
      </c>
      <c r="AX157" s="16" t="s">
        <v>85</v>
      </c>
      <c r="AY157" s="237" t="s">
        <v>144</v>
      </c>
    </row>
    <row r="158" spans="1:65" s="2" customFormat="1" ht="16.5" customHeight="1">
      <c r="A158" s="37"/>
      <c r="B158" s="38"/>
      <c r="C158" s="176" t="s">
        <v>7</v>
      </c>
      <c r="D158" s="176" t="s">
        <v>149</v>
      </c>
      <c r="E158" s="177" t="s">
        <v>2630</v>
      </c>
      <c r="F158" s="178" t="s">
        <v>2631</v>
      </c>
      <c r="G158" s="179" t="s">
        <v>555</v>
      </c>
      <c r="H158" s="180">
        <v>54</v>
      </c>
      <c r="I158" s="181"/>
      <c r="J158" s="182">
        <f>ROUND(I158*H158,2)</f>
        <v>0</v>
      </c>
      <c r="K158" s="178" t="s">
        <v>19</v>
      </c>
      <c r="L158" s="42"/>
      <c r="M158" s="183" t="s">
        <v>19</v>
      </c>
      <c r="N158" s="184" t="s">
        <v>48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2544</v>
      </c>
      <c r="AT158" s="187" t="s">
        <v>149</v>
      </c>
      <c r="AU158" s="187" t="s">
        <v>87</v>
      </c>
      <c r="AY158" s="20" t="s">
        <v>144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85</v>
      </c>
      <c r="BK158" s="188">
        <f>ROUND(I158*H158,2)</f>
        <v>0</v>
      </c>
      <c r="BL158" s="20" t="s">
        <v>2544</v>
      </c>
      <c r="BM158" s="187" t="s">
        <v>2632</v>
      </c>
    </row>
    <row r="159" spans="1:65" s="14" customFormat="1" ht="11.25">
      <c r="B159" s="205"/>
      <c r="C159" s="206"/>
      <c r="D159" s="196" t="s">
        <v>159</v>
      </c>
      <c r="E159" s="207" t="s">
        <v>19</v>
      </c>
      <c r="F159" s="208" t="s">
        <v>2584</v>
      </c>
      <c r="G159" s="206"/>
      <c r="H159" s="209">
        <v>54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159</v>
      </c>
      <c r="AU159" s="215" t="s">
        <v>87</v>
      </c>
      <c r="AV159" s="14" t="s">
        <v>87</v>
      </c>
      <c r="AW159" s="14" t="s">
        <v>37</v>
      </c>
      <c r="AX159" s="14" t="s">
        <v>77</v>
      </c>
      <c r="AY159" s="215" t="s">
        <v>144</v>
      </c>
    </row>
    <row r="160" spans="1:65" s="16" customFormat="1" ht="11.25">
      <c r="B160" s="227"/>
      <c r="C160" s="228"/>
      <c r="D160" s="196" t="s">
        <v>159</v>
      </c>
      <c r="E160" s="229" t="s">
        <v>19</v>
      </c>
      <c r="F160" s="230" t="s">
        <v>275</v>
      </c>
      <c r="G160" s="228"/>
      <c r="H160" s="231">
        <v>54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159</v>
      </c>
      <c r="AU160" s="237" t="s">
        <v>87</v>
      </c>
      <c r="AV160" s="16" t="s">
        <v>154</v>
      </c>
      <c r="AW160" s="16" t="s">
        <v>37</v>
      </c>
      <c r="AX160" s="16" t="s">
        <v>85</v>
      </c>
      <c r="AY160" s="237" t="s">
        <v>144</v>
      </c>
    </row>
    <row r="161" spans="1:65" s="2" customFormat="1" ht="16.5" customHeight="1">
      <c r="A161" s="37"/>
      <c r="B161" s="38"/>
      <c r="C161" s="176" t="s">
        <v>819</v>
      </c>
      <c r="D161" s="176" t="s">
        <v>149</v>
      </c>
      <c r="E161" s="177" t="s">
        <v>2633</v>
      </c>
      <c r="F161" s="178" t="s">
        <v>2634</v>
      </c>
      <c r="G161" s="179" t="s">
        <v>555</v>
      </c>
      <c r="H161" s="180">
        <v>54</v>
      </c>
      <c r="I161" s="181"/>
      <c r="J161" s="182">
        <f>ROUND(I161*H161,2)</f>
        <v>0</v>
      </c>
      <c r="K161" s="178" t="s">
        <v>19</v>
      </c>
      <c r="L161" s="42"/>
      <c r="M161" s="183" t="s">
        <v>19</v>
      </c>
      <c r="N161" s="184" t="s">
        <v>48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2544</v>
      </c>
      <c r="AT161" s="187" t="s">
        <v>149</v>
      </c>
      <c r="AU161" s="187" t="s">
        <v>87</v>
      </c>
      <c r="AY161" s="20" t="s">
        <v>144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85</v>
      </c>
      <c r="BK161" s="188">
        <f>ROUND(I161*H161,2)</f>
        <v>0</v>
      </c>
      <c r="BL161" s="20" t="s">
        <v>2544</v>
      </c>
      <c r="BM161" s="187" t="s">
        <v>2635</v>
      </c>
    </row>
    <row r="162" spans="1:65" s="14" customFormat="1" ht="11.25">
      <c r="B162" s="205"/>
      <c r="C162" s="206"/>
      <c r="D162" s="196" t="s">
        <v>159</v>
      </c>
      <c r="E162" s="207" t="s">
        <v>19</v>
      </c>
      <c r="F162" s="208" t="s">
        <v>2584</v>
      </c>
      <c r="G162" s="206"/>
      <c r="H162" s="209">
        <v>54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159</v>
      </c>
      <c r="AU162" s="215" t="s">
        <v>87</v>
      </c>
      <c r="AV162" s="14" t="s">
        <v>87</v>
      </c>
      <c r="AW162" s="14" t="s">
        <v>37</v>
      </c>
      <c r="AX162" s="14" t="s">
        <v>77</v>
      </c>
      <c r="AY162" s="215" t="s">
        <v>144</v>
      </c>
    </row>
    <row r="163" spans="1:65" s="16" customFormat="1" ht="11.25">
      <c r="B163" s="227"/>
      <c r="C163" s="228"/>
      <c r="D163" s="196" t="s">
        <v>159</v>
      </c>
      <c r="E163" s="229" t="s">
        <v>19</v>
      </c>
      <c r="F163" s="230" t="s">
        <v>275</v>
      </c>
      <c r="G163" s="228"/>
      <c r="H163" s="231">
        <v>54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159</v>
      </c>
      <c r="AU163" s="237" t="s">
        <v>87</v>
      </c>
      <c r="AV163" s="16" t="s">
        <v>154</v>
      </c>
      <c r="AW163" s="16" t="s">
        <v>37</v>
      </c>
      <c r="AX163" s="16" t="s">
        <v>85</v>
      </c>
      <c r="AY163" s="237" t="s">
        <v>144</v>
      </c>
    </row>
    <row r="164" spans="1:65" s="2" customFormat="1" ht="16.5" customHeight="1">
      <c r="A164" s="37"/>
      <c r="B164" s="38"/>
      <c r="C164" s="176" t="s">
        <v>824</v>
      </c>
      <c r="D164" s="176" t="s">
        <v>149</v>
      </c>
      <c r="E164" s="177" t="s">
        <v>2636</v>
      </c>
      <c r="F164" s="178" t="s">
        <v>2637</v>
      </c>
      <c r="G164" s="179" t="s">
        <v>555</v>
      </c>
      <c r="H164" s="180">
        <v>54</v>
      </c>
      <c r="I164" s="181"/>
      <c r="J164" s="182">
        <f>ROUND(I164*H164,2)</f>
        <v>0</v>
      </c>
      <c r="K164" s="178" t="s">
        <v>19</v>
      </c>
      <c r="L164" s="42"/>
      <c r="M164" s="183" t="s">
        <v>19</v>
      </c>
      <c r="N164" s="184" t="s">
        <v>48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2544</v>
      </c>
      <c r="AT164" s="187" t="s">
        <v>149</v>
      </c>
      <c r="AU164" s="187" t="s">
        <v>87</v>
      </c>
      <c r="AY164" s="20" t="s">
        <v>144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85</v>
      </c>
      <c r="BK164" s="188">
        <f>ROUND(I164*H164,2)</f>
        <v>0</v>
      </c>
      <c r="BL164" s="20" t="s">
        <v>2544</v>
      </c>
      <c r="BM164" s="187" t="s">
        <v>2638</v>
      </c>
    </row>
    <row r="165" spans="1:65" s="14" customFormat="1" ht="11.25">
      <c r="B165" s="205"/>
      <c r="C165" s="206"/>
      <c r="D165" s="196" t="s">
        <v>159</v>
      </c>
      <c r="E165" s="207" t="s">
        <v>19</v>
      </c>
      <c r="F165" s="208" t="s">
        <v>2584</v>
      </c>
      <c r="G165" s="206"/>
      <c r="H165" s="209">
        <v>54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159</v>
      </c>
      <c r="AU165" s="215" t="s">
        <v>87</v>
      </c>
      <c r="AV165" s="14" t="s">
        <v>87</v>
      </c>
      <c r="AW165" s="14" t="s">
        <v>37</v>
      </c>
      <c r="AX165" s="14" t="s">
        <v>77</v>
      </c>
      <c r="AY165" s="215" t="s">
        <v>144</v>
      </c>
    </row>
    <row r="166" spans="1:65" s="16" customFormat="1" ht="11.25">
      <c r="B166" s="227"/>
      <c r="C166" s="228"/>
      <c r="D166" s="196" t="s">
        <v>159</v>
      </c>
      <c r="E166" s="229" t="s">
        <v>19</v>
      </c>
      <c r="F166" s="230" t="s">
        <v>275</v>
      </c>
      <c r="G166" s="228"/>
      <c r="H166" s="231">
        <v>54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159</v>
      </c>
      <c r="AU166" s="237" t="s">
        <v>87</v>
      </c>
      <c r="AV166" s="16" t="s">
        <v>154</v>
      </c>
      <c r="AW166" s="16" t="s">
        <v>37</v>
      </c>
      <c r="AX166" s="16" t="s">
        <v>85</v>
      </c>
      <c r="AY166" s="237" t="s">
        <v>144</v>
      </c>
    </row>
    <row r="167" spans="1:65" s="2" customFormat="1" ht="16.5" customHeight="1">
      <c r="A167" s="37"/>
      <c r="B167" s="38"/>
      <c r="C167" s="176" t="s">
        <v>829</v>
      </c>
      <c r="D167" s="176" t="s">
        <v>149</v>
      </c>
      <c r="E167" s="177" t="s">
        <v>2639</v>
      </c>
      <c r="F167" s="178" t="s">
        <v>2640</v>
      </c>
      <c r="G167" s="179" t="s">
        <v>956</v>
      </c>
      <c r="H167" s="180">
        <v>224.15</v>
      </c>
      <c r="I167" s="181"/>
      <c r="J167" s="182">
        <f>ROUND(I167*H167,2)</f>
        <v>0</v>
      </c>
      <c r="K167" s="178" t="s">
        <v>19</v>
      </c>
      <c r="L167" s="42"/>
      <c r="M167" s="183" t="s">
        <v>19</v>
      </c>
      <c r="N167" s="184" t="s">
        <v>48</v>
      </c>
      <c r="O167" s="67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2544</v>
      </c>
      <c r="AT167" s="187" t="s">
        <v>149</v>
      </c>
      <c r="AU167" s="187" t="s">
        <v>87</v>
      </c>
      <c r="AY167" s="20" t="s">
        <v>144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85</v>
      </c>
      <c r="BK167" s="188">
        <f>ROUND(I167*H167,2)</f>
        <v>0</v>
      </c>
      <c r="BL167" s="20" t="s">
        <v>2544</v>
      </c>
      <c r="BM167" s="187" t="s">
        <v>2641</v>
      </c>
    </row>
    <row r="168" spans="1:65" s="14" customFormat="1" ht="11.25">
      <c r="B168" s="205"/>
      <c r="C168" s="206"/>
      <c r="D168" s="196" t="s">
        <v>159</v>
      </c>
      <c r="E168" s="207" t="s">
        <v>19</v>
      </c>
      <c r="F168" s="208" t="s">
        <v>2642</v>
      </c>
      <c r="G168" s="206"/>
      <c r="H168" s="209">
        <v>42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159</v>
      </c>
      <c r="AU168" s="215" t="s">
        <v>87</v>
      </c>
      <c r="AV168" s="14" t="s">
        <v>87</v>
      </c>
      <c r="AW168" s="14" t="s">
        <v>37</v>
      </c>
      <c r="AX168" s="14" t="s">
        <v>77</v>
      </c>
      <c r="AY168" s="215" t="s">
        <v>144</v>
      </c>
    </row>
    <row r="169" spans="1:65" s="14" customFormat="1" ht="11.25">
      <c r="B169" s="205"/>
      <c r="C169" s="206"/>
      <c r="D169" s="196" t="s">
        <v>159</v>
      </c>
      <c r="E169" s="207" t="s">
        <v>19</v>
      </c>
      <c r="F169" s="208" t="s">
        <v>2643</v>
      </c>
      <c r="G169" s="206"/>
      <c r="H169" s="209">
        <v>37.799999999999997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159</v>
      </c>
      <c r="AU169" s="215" t="s">
        <v>87</v>
      </c>
      <c r="AV169" s="14" t="s">
        <v>87</v>
      </c>
      <c r="AW169" s="14" t="s">
        <v>37</v>
      </c>
      <c r="AX169" s="14" t="s">
        <v>77</v>
      </c>
      <c r="AY169" s="215" t="s">
        <v>144</v>
      </c>
    </row>
    <row r="170" spans="1:65" s="14" customFormat="1" ht="11.25">
      <c r="B170" s="205"/>
      <c r="C170" s="206"/>
      <c r="D170" s="196" t="s">
        <v>159</v>
      </c>
      <c r="E170" s="207" t="s">
        <v>19</v>
      </c>
      <c r="F170" s="208" t="s">
        <v>2644</v>
      </c>
      <c r="G170" s="206"/>
      <c r="H170" s="209">
        <v>56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159</v>
      </c>
      <c r="AU170" s="215" t="s">
        <v>87</v>
      </c>
      <c r="AV170" s="14" t="s">
        <v>87</v>
      </c>
      <c r="AW170" s="14" t="s">
        <v>37</v>
      </c>
      <c r="AX170" s="14" t="s">
        <v>77</v>
      </c>
      <c r="AY170" s="215" t="s">
        <v>144</v>
      </c>
    </row>
    <row r="171" spans="1:65" s="14" customFormat="1" ht="11.25">
      <c r="B171" s="205"/>
      <c r="C171" s="206"/>
      <c r="D171" s="196" t="s">
        <v>159</v>
      </c>
      <c r="E171" s="207" t="s">
        <v>19</v>
      </c>
      <c r="F171" s="208" t="s">
        <v>2645</v>
      </c>
      <c r="G171" s="206"/>
      <c r="H171" s="209">
        <v>13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159</v>
      </c>
      <c r="AU171" s="215" t="s">
        <v>87</v>
      </c>
      <c r="AV171" s="14" t="s">
        <v>87</v>
      </c>
      <c r="AW171" s="14" t="s">
        <v>37</v>
      </c>
      <c r="AX171" s="14" t="s">
        <v>77</v>
      </c>
      <c r="AY171" s="215" t="s">
        <v>144</v>
      </c>
    </row>
    <row r="172" spans="1:65" s="14" customFormat="1" ht="11.25">
      <c r="B172" s="205"/>
      <c r="C172" s="206"/>
      <c r="D172" s="196" t="s">
        <v>159</v>
      </c>
      <c r="E172" s="207" t="s">
        <v>19</v>
      </c>
      <c r="F172" s="208" t="s">
        <v>2646</v>
      </c>
      <c r="G172" s="206"/>
      <c r="H172" s="209">
        <v>24.4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159</v>
      </c>
      <c r="AU172" s="215" t="s">
        <v>87</v>
      </c>
      <c r="AV172" s="14" t="s">
        <v>87</v>
      </c>
      <c r="AW172" s="14" t="s">
        <v>37</v>
      </c>
      <c r="AX172" s="14" t="s">
        <v>77</v>
      </c>
      <c r="AY172" s="215" t="s">
        <v>144</v>
      </c>
    </row>
    <row r="173" spans="1:65" s="14" customFormat="1" ht="11.25">
      <c r="B173" s="205"/>
      <c r="C173" s="206"/>
      <c r="D173" s="196" t="s">
        <v>159</v>
      </c>
      <c r="E173" s="207" t="s">
        <v>19</v>
      </c>
      <c r="F173" s="208" t="s">
        <v>2647</v>
      </c>
      <c r="G173" s="206"/>
      <c r="H173" s="209">
        <v>27.25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159</v>
      </c>
      <c r="AU173" s="215" t="s">
        <v>87</v>
      </c>
      <c r="AV173" s="14" t="s">
        <v>87</v>
      </c>
      <c r="AW173" s="14" t="s">
        <v>37</v>
      </c>
      <c r="AX173" s="14" t="s">
        <v>77</v>
      </c>
      <c r="AY173" s="215" t="s">
        <v>144</v>
      </c>
    </row>
    <row r="174" spans="1:65" s="14" customFormat="1" ht="11.25">
      <c r="B174" s="205"/>
      <c r="C174" s="206"/>
      <c r="D174" s="196" t="s">
        <v>159</v>
      </c>
      <c r="E174" s="207" t="s">
        <v>19</v>
      </c>
      <c r="F174" s="208" t="s">
        <v>2648</v>
      </c>
      <c r="G174" s="206"/>
      <c r="H174" s="209">
        <v>14.5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159</v>
      </c>
      <c r="AU174" s="215" t="s">
        <v>87</v>
      </c>
      <c r="AV174" s="14" t="s">
        <v>87</v>
      </c>
      <c r="AW174" s="14" t="s">
        <v>37</v>
      </c>
      <c r="AX174" s="14" t="s">
        <v>77</v>
      </c>
      <c r="AY174" s="215" t="s">
        <v>144</v>
      </c>
    </row>
    <row r="175" spans="1:65" s="14" customFormat="1" ht="11.25">
      <c r="B175" s="205"/>
      <c r="C175" s="206"/>
      <c r="D175" s="196" t="s">
        <v>159</v>
      </c>
      <c r="E175" s="207" t="s">
        <v>19</v>
      </c>
      <c r="F175" s="208" t="s">
        <v>2649</v>
      </c>
      <c r="G175" s="206"/>
      <c r="H175" s="209">
        <v>9.1999999999999993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159</v>
      </c>
      <c r="AU175" s="215" t="s">
        <v>87</v>
      </c>
      <c r="AV175" s="14" t="s">
        <v>87</v>
      </c>
      <c r="AW175" s="14" t="s">
        <v>37</v>
      </c>
      <c r="AX175" s="14" t="s">
        <v>77</v>
      </c>
      <c r="AY175" s="215" t="s">
        <v>144</v>
      </c>
    </row>
    <row r="176" spans="1:65" s="16" customFormat="1" ht="11.25">
      <c r="B176" s="227"/>
      <c r="C176" s="228"/>
      <c r="D176" s="196" t="s">
        <v>159</v>
      </c>
      <c r="E176" s="229" t="s">
        <v>19</v>
      </c>
      <c r="F176" s="230" t="s">
        <v>275</v>
      </c>
      <c r="G176" s="228"/>
      <c r="H176" s="231">
        <v>224.15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159</v>
      </c>
      <c r="AU176" s="237" t="s">
        <v>87</v>
      </c>
      <c r="AV176" s="16" t="s">
        <v>154</v>
      </c>
      <c r="AW176" s="16" t="s">
        <v>37</v>
      </c>
      <c r="AX176" s="16" t="s">
        <v>85</v>
      </c>
      <c r="AY176" s="237" t="s">
        <v>144</v>
      </c>
    </row>
    <row r="177" spans="1:65" s="2" customFormat="1" ht="55.5" customHeight="1">
      <c r="A177" s="37"/>
      <c r="B177" s="38"/>
      <c r="C177" s="176" t="s">
        <v>835</v>
      </c>
      <c r="D177" s="176" t="s">
        <v>149</v>
      </c>
      <c r="E177" s="177" t="s">
        <v>941</v>
      </c>
      <c r="F177" s="178" t="s">
        <v>942</v>
      </c>
      <c r="G177" s="179" t="s">
        <v>943</v>
      </c>
      <c r="H177" s="249"/>
      <c r="I177" s="181"/>
      <c r="J177" s="182">
        <f>ROUND(I177*H177,2)</f>
        <v>0</v>
      </c>
      <c r="K177" s="178" t="s">
        <v>153</v>
      </c>
      <c r="L177" s="42"/>
      <c r="M177" s="183" t="s">
        <v>19</v>
      </c>
      <c r="N177" s="184" t="s">
        <v>48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556</v>
      </c>
      <c r="AT177" s="187" t="s">
        <v>149</v>
      </c>
      <c r="AU177" s="187" t="s">
        <v>87</v>
      </c>
      <c r="AY177" s="20" t="s">
        <v>144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85</v>
      </c>
      <c r="BK177" s="188">
        <f>ROUND(I177*H177,2)</f>
        <v>0</v>
      </c>
      <c r="BL177" s="20" t="s">
        <v>556</v>
      </c>
      <c r="BM177" s="187" t="s">
        <v>2650</v>
      </c>
    </row>
    <row r="178" spans="1:65" s="2" customFormat="1" ht="11.25">
      <c r="A178" s="37"/>
      <c r="B178" s="38"/>
      <c r="C178" s="39"/>
      <c r="D178" s="189" t="s">
        <v>157</v>
      </c>
      <c r="E178" s="39"/>
      <c r="F178" s="190" t="s">
        <v>945</v>
      </c>
      <c r="G178" s="39"/>
      <c r="H178" s="39"/>
      <c r="I178" s="191"/>
      <c r="J178" s="39"/>
      <c r="K178" s="39"/>
      <c r="L178" s="42"/>
      <c r="M178" s="250"/>
      <c r="N178" s="251"/>
      <c r="O178" s="252"/>
      <c r="P178" s="252"/>
      <c r="Q178" s="252"/>
      <c r="R178" s="252"/>
      <c r="S178" s="252"/>
      <c r="T178" s="253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157</v>
      </c>
      <c r="AU178" s="20" t="s">
        <v>87</v>
      </c>
    </row>
    <row r="179" spans="1:65" s="2" customFormat="1" ht="6.95" customHeight="1">
      <c r="A179" s="37"/>
      <c r="B179" s="50"/>
      <c r="C179" s="51"/>
      <c r="D179" s="51"/>
      <c r="E179" s="51"/>
      <c r="F179" s="51"/>
      <c r="G179" s="51"/>
      <c r="H179" s="51"/>
      <c r="I179" s="51"/>
      <c r="J179" s="51"/>
      <c r="K179" s="51"/>
      <c r="L179" s="42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algorithmName="SHA-512" hashValue="X8WBb5h9KC8kbvZ4TLbkv7eYcSgfBrvdvPqPnyOcRwYD+ElPhbUWhmzJEhFQ29V2seERTaQztcNmd5GSMu68vw==" saltValue="smzNiyeqQtYDjL7EqbTv4NvAUl3iWlRWNDEN50R1PxmB6crfYqkFKy4F58qCUD1yNFnoaaKKan6kpgMBpR5vOg==" spinCount="100000" sheet="1" objects="1" scenarios="1" formatColumns="0" formatRows="0" autoFilter="0"/>
  <autoFilter ref="C80:K178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78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105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8" t="str">
        <f>'Rekapitulace stavby'!K6</f>
        <v>Rekonstrukce ubytovacích jednotek University hotelu Palachovy koleje</v>
      </c>
      <c r="F7" s="389"/>
      <c r="G7" s="389"/>
      <c r="H7" s="389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0" t="s">
        <v>2651</v>
      </c>
      <c r="F9" s="391"/>
      <c r="G9" s="391"/>
      <c r="H9" s="39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11. 9. 2025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2" t="str">
        <f>'Rekapitulace stavby'!E14</f>
        <v>Vyplň údaj</v>
      </c>
      <c r="F18" s="393"/>
      <c r="G18" s="393"/>
      <c r="H18" s="393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4" t="s">
        <v>19</v>
      </c>
      <c r="F27" s="394"/>
      <c r="G27" s="394"/>
      <c r="H27" s="39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ROUND((SUM(BE80:BE109)),  2)</f>
        <v>0</v>
      </c>
      <c r="G33" s="37"/>
      <c r="H33" s="37"/>
      <c r="I33" s="121">
        <v>0.21</v>
      </c>
      <c r="J33" s="120">
        <f>ROUND(((SUM(BE80:BE109))*I33),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ROUND((SUM(BF80:BF109)),  2)</f>
        <v>0</v>
      </c>
      <c r="G34" s="37"/>
      <c r="H34" s="37"/>
      <c r="I34" s="121">
        <v>0.12</v>
      </c>
      <c r="J34" s="120">
        <f>ROUND(((SUM(BF80:BF109))*I34),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ROUND((SUM(BG80:BG109)),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ROUND((SUM(BH80:BH109)),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ROUND((SUM(BI80:BI109)),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5" t="str">
        <f>E7</f>
        <v>Rekonstrukce ubytovacích jednotek University hotelu Palachovy koleje</v>
      </c>
      <c r="F48" s="396"/>
      <c r="G48" s="396"/>
      <c r="H48" s="39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VRN - Vedlejší rozpočtové náklady</v>
      </c>
      <c r="F50" s="397"/>
      <c r="G50" s="397"/>
      <c r="H50" s="39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Hartigova 198, 130 00 Praha 3</v>
      </c>
      <c r="G52" s="39"/>
      <c r="H52" s="39"/>
      <c r="I52" s="32" t="s">
        <v>23</v>
      </c>
      <c r="J52" s="62" t="str">
        <f>IF(J12="","",J12)</f>
        <v>11. 9. 2025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2651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129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95" t="str">
        <f>E7</f>
        <v>Rekonstrukce ubytovacích jednotek University hotelu Palachovy koleje</v>
      </c>
      <c r="F70" s="396"/>
      <c r="G70" s="396"/>
      <c r="H70" s="396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107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48" t="str">
        <f>E9</f>
        <v>VRN - Vedlejší rozpočtové náklady</v>
      </c>
      <c r="F72" s="397"/>
      <c r="G72" s="397"/>
      <c r="H72" s="397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Hartigova 198, 130 00 Praha 3</v>
      </c>
      <c r="G74" s="39"/>
      <c r="H74" s="39"/>
      <c r="I74" s="32" t="s">
        <v>23</v>
      </c>
      <c r="J74" s="62" t="str">
        <f>IF(J12="","",J12)</f>
        <v>11. 9. 2025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25.7" customHeight="1">
      <c r="A76" s="37"/>
      <c r="B76" s="38"/>
      <c r="C76" s="32" t="s">
        <v>25</v>
      </c>
      <c r="D76" s="39"/>
      <c r="E76" s="39"/>
      <c r="F76" s="30" t="str">
        <f>E15</f>
        <v>Vysoká škola ekonomická v Praze</v>
      </c>
      <c r="G76" s="39"/>
      <c r="H76" s="39"/>
      <c r="I76" s="32" t="s">
        <v>33</v>
      </c>
      <c r="J76" s="35" t="str">
        <f>E21</f>
        <v>Drobný Architects, s.r.o.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31</v>
      </c>
      <c r="D77" s="39"/>
      <c r="E77" s="39"/>
      <c r="F77" s="30" t="str">
        <f>IF(E18="","",E18)</f>
        <v>Vyplň údaj</v>
      </c>
      <c r="G77" s="39"/>
      <c r="H77" s="39"/>
      <c r="I77" s="32" t="s">
        <v>38</v>
      </c>
      <c r="J77" s="35" t="str">
        <f>E24</f>
        <v>Ing. Jaroslav Stolička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130</v>
      </c>
      <c r="D79" s="152" t="s">
        <v>62</v>
      </c>
      <c r="E79" s="152" t="s">
        <v>58</v>
      </c>
      <c r="F79" s="152" t="s">
        <v>59</v>
      </c>
      <c r="G79" s="152" t="s">
        <v>131</v>
      </c>
      <c r="H79" s="152" t="s">
        <v>132</v>
      </c>
      <c r="I79" s="152" t="s">
        <v>133</v>
      </c>
      <c r="J79" s="152" t="s">
        <v>111</v>
      </c>
      <c r="K79" s="153" t="s">
        <v>134</v>
      </c>
      <c r="L79" s="154"/>
      <c r="M79" s="71" t="s">
        <v>19</v>
      </c>
      <c r="N79" s="72" t="s">
        <v>47</v>
      </c>
      <c r="O79" s="72" t="s">
        <v>135</v>
      </c>
      <c r="P79" s="72" t="s">
        <v>136</v>
      </c>
      <c r="Q79" s="72" t="s">
        <v>137</v>
      </c>
      <c r="R79" s="72" t="s">
        <v>138</v>
      </c>
      <c r="S79" s="72" t="s">
        <v>139</v>
      </c>
      <c r="T79" s="73" t="s">
        <v>140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7"/>
      <c r="B80" s="38"/>
      <c r="C80" s="78" t="s">
        <v>141</v>
      </c>
      <c r="D80" s="39"/>
      <c r="E80" s="39"/>
      <c r="F80" s="39"/>
      <c r="G80" s="39"/>
      <c r="H80" s="39"/>
      <c r="I80" s="39"/>
      <c r="J80" s="155">
        <f>BK80</f>
        <v>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76</v>
      </c>
      <c r="AU80" s="20" t="s">
        <v>112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76</v>
      </c>
      <c r="E81" s="163" t="s">
        <v>103</v>
      </c>
      <c r="F81" s="163" t="s">
        <v>104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SUM(P82:P109)</f>
        <v>0</v>
      </c>
      <c r="Q81" s="168"/>
      <c r="R81" s="169">
        <f>SUM(R82:R109)</f>
        <v>0</v>
      </c>
      <c r="S81" s="168"/>
      <c r="T81" s="170">
        <f>SUM(T82:T109)</f>
        <v>0</v>
      </c>
      <c r="AR81" s="171" t="s">
        <v>510</v>
      </c>
      <c r="AT81" s="172" t="s">
        <v>76</v>
      </c>
      <c r="AU81" s="172" t="s">
        <v>77</v>
      </c>
      <c r="AY81" s="171" t="s">
        <v>144</v>
      </c>
      <c r="BK81" s="173">
        <f>SUM(BK82:BK109)</f>
        <v>0</v>
      </c>
    </row>
    <row r="82" spans="1:65" s="2" customFormat="1" ht="16.5" customHeight="1">
      <c r="A82" s="37"/>
      <c r="B82" s="38"/>
      <c r="C82" s="176" t="s">
        <v>85</v>
      </c>
      <c r="D82" s="176" t="s">
        <v>149</v>
      </c>
      <c r="E82" s="177" t="s">
        <v>2652</v>
      </c>
      <c r="F82" s="178" t="s">
        <v>2653</v>
      </c>
      <c r="G82" s="179" t="s">
        <v>2654</v>
      </c>
      <c r="H82" s="180">
        <v>1</v>
      </c>
      <c r="I82" s="181"/>
      <c r="J82" s="182">
        <f>ROUND(I82*H82,2)</f>
        <v>0</v>
      </c>
      <c r="K82" s="178" t="s">
        <v>2655</v>
      </c>
      <c r="L82" s="42"/>
      <c r="M82" s="183" t="s">
        <v>19</v>
      </c>
      <c r="N82" s="184" t="s">
        <v>48</v>
      </c>
      <c r="O82" s="67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2656</v>
      </c>
      <c r="AT82" s="187" t="s">
        <v>149</v>
      </c>
      <c r="AU82" s="187" t="s">
        <v>85</v>
      </c>
      <c r="AY82" s="20" t="s">
        <v>144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20" t="s">
        <v>85</v>
      </c>
      <c r="BK82" s="188">
        <f>ROUND(I82*H82,2)</f>
        <v>0</v>
      </c>
      <c r="BL82" s="20" t="s">
        <v>2656</v>
      </c>
      <c r="BM82" s="187" t="s">
        <v>2657</v>
      </c>
    </row>
    <row r="83" spans="1:65" s="2" customFormat="1" ht="11.25">
      <c r="A83" s="37"/>
      <c r="B83" s="38"/>
      <c r="C83" s="39"/>
      <c r="D83" s="189" t="s">
        <v>157</v>
      </c>
      <c r="E83" s="39"/>
      <c r="F83" s="190" t="s">
        <v>2658</v>
      </c>
      <c r="G83" s="39"/>
      <c r="H83" s="39"/>
      <c r="I83" s="191"/>
      <c r="J83" s="39"/>
      <c r="K83" s="39"/>
      <c r="L83" s="42"/>
      <c r="M83" s="192"/>
      <c r="N83" s="193"/>
      <c r="O83" s="67"/>
      <c r="P83" s="67"/>
      <c r="Q83" s="67"/>
      <c r="R83" s="67"/>
      <c r="S83" s="67"/>
      <c r="T83" s="68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157</v>
      </c>
      <c r="AU83" s="20" t="s">
        <v>85</v>
      </c>
    </row>
    <row r="84" spans="1:65" s="14" customFormat="1" ht="11.25">
      <c r="B84" s="205"/>
      <c r="C84" s="206"/>
      <c r="D84" s="196" t="s">
        <v>159</v>
      </c>
      <c r="E84" s="207" t="s">
        <v>19</v>
      </c>
      <c r="F84" s="208" t="s">
        <v>85</v>
      </c>
      <c r="G84" s="206"/>
      <c r="H84" s="209">
        <v>1</v>
      </c>
      <c r="I84" s="210"/>
      <c r="J84" s="206"/>
      <c r="K84" s="206"/>
      <c r="L84" s="211"/>
      <c r="M84" s="212"/>
      <c r="N84" s="213"/>
      <c r="O84" s="213"/>
      <c r="P84" s="213"/>
      <c r="Q84" s="213"/>
      <c r="R84" s="213"/>
      <c r="S84" s="213"/>
      <c r="T84" s="214"/>
      <c r="AT84" s="215" t="s">
        <v>159</v>
      </c>
      <c r="AU84" s="215" t="s">
        <v>85</v>
      </c>
      <c r="AV84" s="14" t="s">
        <v>87</v>
      </c>
      <c r="AW84" s="14" t="s">
        <v>37</v>
      </c>
      <c r="AX84" s="14" t="s">
        <v>77</v>
      </c>
      <c r="AY84" s="215" t="s">
        <v>144</v>
      </c>
    </row>
    <row r="85" spans="1:65" s="16" customFormat="1" ht="11.25">
      <c r="B85" s="227"/>
      <c r="C85" s="228"/>
      <c r="D85" s="196" t="s">
        <v>159</v>
      </c>
      <c r="E85" s="229" t="s">
        <v>19</v>
      </c>
      <c r="F85" s="230" t="s">
        <v>275</v>
      </c>
      <c r="G85" s="228"/>
      <c r="H85" s="231">
        <v>1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AT85" s="237" t="s">
        <v>159</v>
      </c>
      <c r="AU85" s="237" t="s">
        <v>85</v>
      </c>
      <c r="AV85" s="16" t="s">
        <v>154</v>
      </c>
      <c r="AW85" s="16" t="s">
        <v>37</v>
      </c>
      <c r="AX85" s="16" t="s">
        <v>85</v>
      </c>
      <c r="AY85" s="237" t="s">
        <v>144</v>
      </c>
    </row>
    <row r="86" spans="1:65" s="2" customFormat="1" ht="16.5" customHeight="1">
      <c r="A86" s="37"/>
      <c r="B86" s="38"/>
      <c r="C86" s="176" t="s">
        <v>87</v>
      </c>
      <c r="D86" s="176" t="s">
        <v>149</v>
      </c>
      <c r="E86" s="177" t="s">
        <v>2659</v>
      </c>
      <c r="F86" s="178" t="s">
        <v>2660</v>
      </c>
      <c r="G86" s="179" t="s">
        <v>2654</v>
      </c>
      <c r="H86" s="180">
        <v>1</v>
      </c>
      <c r="I86" s="181"/>
      <c r="J86" s="182">
        <f>ROUND(I86*H86,2)</f>
        <v>0</v>
      </c>
      <c r="K86" s="178" t="s">
        <v>2655</v>
      </c>
      <c r="L86" s="42"/>
      <c r="M86" s="183" t="s">
        <v>19</v>
      </c>
      <c r="N86" s="184" t="s">
        <v>48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2656</v>
      </c>
      <c r="AT86" s="187" t="s">
        <v>149</v>
      </c>
      <c r="AU86" s="187" t="s">
        <v>85</v>
      </c>
      <c r="AY86" s="20" t="s">
        <v>144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85</v>
      </c>
      <c r="BK86" s="188">
        <f>ROUND(I86*H86,2)</f>
        <v>0</v>
      </c>
      <c r="BL86" s="20" t="s">
        <v>2656</v>
      </c>
      <c r="BM86" s="187" t="s">
        <v>2661</v>
      </c>
    </row>
    <row r="87" spans="1:65" s="2" customFormat="1" ht="11.25">
      <c r="A87" s="37"/>
      <c r="B87" s="38"/>
      <c r="C87" s="39"/>
      <c r="D87" s="189" t="s">
        <v>157</v>
      </c>
      <c r="E87" s="39"/>
      <c r="F87" s="190" t="s">
        <v>2662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157</v>
      </c>
      <c r="AU87" s="20" t="s">
        <v>85</v>
      </c>
    </row>
    <row r="88" spans="1:65" s="14" customFormat="1" ht="11.25">
      <c r="B88" s="205"/>
      <c r="C88" s="206"/>
      <c r="D88" s="196" t="s">
        <v>159</v>
      </c>
      <c r="E88" s="207" t="s">
        <v>19</v>
      </c>
      <c r="F88" s="208" t="s">
        <v>85</v>
      </c>
      <c r="G88" s="206"/>
      <c r="H88" s="209">
        <v>1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159</v>
      </c>
      <c r="AU88" s="215" t="s">
        <v>85</v>
      </c>
      <c r="AV88" s="14" t="s">
        <v>87</v>
      </c>
      <c r="AW88" s="14" t="s">
        <v>37</v>
      </c>
      <c r="AX88" s="14" t="s">
        <v>77</v>
      </c>
      <c r="AY88" s="215" t="s">
        <v>144</v>
      </c>
    </row>
    <row r="89" spans="1:65" s="16" customFormat="1" ht="11.25">
      <c r="B89" s="227"/>
      <c r="C89" s="228"/>
      <c r="D89" s="196" t="s">
        <v>159</v>
      </c>
      <c r="E89" s="229" t="s">
        <v>19</v>
      </c>
      <c r="F89" s="230" t="s">
        <v>275</v>
      </c>
      <c r="G89" s="228"/>
      <c r="H89" s="231">
        <v>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159</v>
      </c>
      <c r="AU89" s="237" t="s">
        <v>85</v>
      </c>
      <c r="AV89" s="16" t="s">
        <v>154</v>
      </c>
      <c r="AW89" s="16" t="s">
        <v>37</v>
      </c>
      <c r="AX89" s="16" t="s">
        <v>85</v>
      </c>
      <c r="AY89" s="237" t="s">
        <v>144</v>
      </c>
    </row>
    <row r="90" spans="1:65" s="2" customFormat="1" ht="16.5" customHeight="1">
      <c r="A90" s="37"/>
      <c r="B90" s="38"/>
      <c r="C90" s="176" t="s">
        <v>155</v>
      </c>
      <c r="D90" s="176" t="s">
        <v>149</v>
      </c>
      <c r="E90" s="177" t="s">
        <v>2663</v>
      </c>
      <c r="F90" s="178" t="s">
        <v>2664</v>
      </c>
      <c r="G90" s="179" t="s">
        <v>2654</v>
      </c>
      <c r="H90" s="180">
        <v>1</v>
      </c>
      <c r="I90" s="181"/>
      <c r="J90" s="182">
        <f>ROUND(I90*H90,2)</f>
        <v>0</v>
      </c>
      <c r="K90" s="178" t="s">
        <v>2655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2656</v>
      </c>
      <c r="AT90" s="187" t="s">
        <v>149</v>
      </c>
      <c r="AU90" s="187" t="s">
        <v>85</v>
      </c>
      <c r="AY90" s="20" t="s">
        <v>144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2656</v>
      </c>
      <c r="BM90" s="187" t="s">
        <v>2665</v>
      </c>
    </row>
    <row r="91" spans="1:65" s="2" customFormat="1" ht="11.25">
      <c r="A91" s="37"/>
      <c r="B91" s="38"/>
      <c r="C91" s="39"/>
      <c r="D91" s="189" t="s">
        <v>157</v>
      </c>
      <c r="E91" s="39"/>
      <c r="F91" s="190" t="s">
        <v>2666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157</v>
      </c>
      <c r="AU91" s="20" t="s">
        <v>85</v>
      </c>
    </row>
    <row r="92" spans="1:65" s="14" customFormat="1" ht="11.25">
      <c r="B92" s="205"/>
      <c r="C92" s="206"/>
      <c r="D92" s="196" t="s">
        <v>159</v>
      </c>
      <c r="E92" s="207" t="s">
        <v>19</v>
      </c>
      <c r="F92" s="208" t="s">
        <v>85</v>
      </c>
      <c r="G92" s="206"/>
      <c r="H92" s="209">
        <v>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159</v>
      </c>
      <c r="AU92" s="215" t="s">
        <v>85</v>
      </c>
      <c r="AV92" s="14" t="s">
        <v>87</v>
      </c>
      <c r="AW92" s="14" t="s">
        <v>37</v>
      </c>
      <c r="AX92" s="14" t="s">
        <v>77</v>
      </c>
      <c r="AY92" s="215" t="s">
        <v>144</v>
      </c>
    </row>
    <row r="93" spans="1:65" s="16" customFormat="1" ht="11.25">
      <c r="B93" s="227"/>
      <c r="C93" s="228"/>
      <c r="D93" s="196" t="s">
        <v>159</v>
      </c>
      <c r="E93" s="229" t="s">
        <v>19</v>
      </c>
      <c r="F93" s="230" t="s">
        <v>275</v>
      </c>
      <c r="G93" s="228"/>
      <c r="H93" s="231">
        <v>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159</v>
      </c>
      <c r="AU93" s="237" t="s">
        <v>85</v>
      </c>
      <c r="AV93" s="16" t="s">
        <v>154</v>
      </c>
      <c r="AW93" s="16" t="s">
        <v>37</v>
      </c>
      <c r="AX93" s="16" t="s">
        <v>85</v>
      </c>
      <c r="AY93" s="237" t="s">
        <v>144</v>
      </c>
    </row>
    <row r="94" spans="1:65" s="2" customFormat="1" ht="16.5" customHeight="1">
      <c r="A94" s="37"/>
      <c r="B94" s="38"/>
      <c r="C94" s="176" t="s">
        <v>154</v>
      </c>
      <c r="D94" s="176" t="s">
        <v>149</v>
      </c>
      <c r="E94" s="177" t="s">
        <v>2667</v>
      </c>
      <c r="F94" s="178" t="s">
        <v>2668</v>
      </c>
      <c r="G94" s="179" t="s">
        <v>2654</v>
      </c>
      <c r="H94" s="180">
        <v>1</v>
      </c>
      <c r="I94" s="181"/>
      <c r="J94" s="182">
        <f>ROUND(I94*H94,2)</f>
        <v>0</v>
      </c>
      <c r="K94" s="178" t="s">
        <v>2655</v>
      </c>
      <c r="L94" s="42"/>
      <c r="M94" s="183" t="s">
        <v>19</v>
      </c>
      <c r="N94" s="184" t="s">
        <v>48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2656</v>
      </c>
      <c r="AT94" s="187" t="s">
        <v>149</v>
      </c>
      <c r="AU94" s="187" t="s">
        <v>85</v>
      </c>
      <c r="AY94" s="20" t="s">
        <v>144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85</v>
      </c>
      <c r="BK94" s="188">
        <f>ROUND(I94*H94,2)</f>
        <v>0</v>
      </c>
      <c r="BL94" s="20" t="s">
        <v>2656</v>
      </c>
      <c r="BM94" s="187" t="s">
        <v>2669</v>
      </c>
    </row>
    <row r="95" spans="1:65" s="2" customFormat="1" ht="11.25">
      <c r="A95" s="37"/>
      <c r="B95" s="38"/>
      <c r="C95" s="39"/>
      <c r="D95" s="189" t="s">
        <v>157</v>
      </c>
      <c r="E95" s="39"/>
      <c r="F95" s="190" t="s">
        <v>2670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157</v>
      </c>
      <c r="AU95" s="20" t="s">
        <v>85</v>
      </c>
    </row>
    <row r="96" spans="1:65" s="14" customFormat="1" ht="11.25">
      <c r="B96" s="205"/>
      <c r="C96" s="206"/>
      <c r="D96" s="196" t="s">
        <v>159</v>
      </c>
      <c r="E96" s="207" t="s">
        <v>19</v>
      </c>
      <c r="F96" s="208" t="s">
        <v>85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159</v>
      </c>
      <c r="AU96" s="215" t="s">
        <v>85</v>
      </c>
      <c r="AV96" s="14" t="s">
        <v>87</v>
      </c>
      <c r="AW96" s="14" t="s">
        <v>37</v>
      </c>
      <c r="AX96" s="14" t="s">
        <v>77</v>
      </c>
      <c r="AY96" s="215" t="s">
        <v>144</v>
      </c>
    </row>
    <row r="97" spans="1:65" s="16" customFormat="1" ht="11.25">
      <c r="B97" s="227"/>
      <c r="C97" s="228"/>
      <c r="D97" s="196" t="s">
        <v>159</v>
      </c>
      <c r="E97" s="229" t="s">
        <v>19</v>
      </c>
      <c r="F97" s="230" t="s">
        <v>275</v>
      </c>
      <c r="G97" s="228"/>
      <c r="H97" s="231">
        <v>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159</v>
      </c>
      <c r="AU97" s="237" t="s">
        <v>85</v>
      </c>
      <c r="AV97" s="16" t="s">
        <v>154</v>
      </c>
      <c r="AW97" s="16" t="s">
        <v>37</v>
      </c>
      <c r="AX97" s="16" t="s">
        <v>85</v>
      </c>
      <c r="AY97" s="237" t="s">
        <v>144</v>
      </c>
    </row>
    <row r="98" spans="1:65" s="2" customFormat="1" ht="16.5" customHeight="1">
      <c r="A98" s="37"/>
      <c r="B98" s="38"/>
      <c r="C98" s="176" t="s">
        <v>510</v>
      </c>
      <c r="D98" s="176" t="s">
        <v>149</v>
      </c>
      <c r="E98" s="177" t="s">
        <v>2671</v>
      </c>
      <c r="F98" s="178" t="s">
        <v>2672</v>
      </c>
      <c r="G98" s="179" t="s">
        <v>2654</v>
      </c>
      <c r="H98" s="180">
        <v>1</v>
      </c>
      <c r="I98" s="181"/>
      <c r="J98" s="182">
        <f>ROUND(I98*H98,2)</f>
        <v>0</v>
      </c>
      <c r="K98" s="178" t="s">
        <v>2655</v>
      </c>
      <c r="L98" s="42"/>
      <c r="M98" s="183" t="s">
        <v>19</v>
      </c>
      <c r="N98" s="184" t="s">
        <v>48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2656</v>
      </c>
      <c r="AT98" s="187" t="s">
        <v>149</v>
      </c>
      <c r="AU98" s="187" t="s">
        <v>85</v>
      </c>
      <c r="AY98" s="20" t="s">
        <v>144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85</v>
      </c>
      <c r="BK98" s="188">
        <f>ROUND(I98*H98,2)</f>
        <v>0</v>
      </c>
      <c r="BL98" s="20" t="s">
        <v>2656</v>
      </c>
      <c r="BM98" s="187" t="s">
        <v>2673</v>
      </c>
    </row>
    <row r="99" spans="1:65" s="2" customFormat="1" ht="11.25">
      <c r="A99" s="37"/>
      <c r="B99" s="38"/>
      <c r="C99" s="39"/>
      <c r="D99" s="189" t="s">
        <v>157</v>
      </c>
      <c r="E99" s="39"/>
      <c r="F99" s="190" t="s">
        <v>2674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157</v>
      </c>
      <c r="AU99" s="20" t="s">
        <v>85</v>
      </c>
    </row>
    <row r="100" spans="1:65" s="14" customFormat="1" ht="11.25">
      <c r="B100" s="205"/>
      <c r="C100" s="206"/>
      <c r="D100" s="196" t="s">
        <v>159</v>
      </c>
      <c r="E100" s="207" t="s">
        <v>19</v>
      </c>
      <c r="F100" s="208" t="s">
        <v>85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159</v>
      </c>
      <c r="AU100" s="215" t="s">
        <v>85</v>
      </c>
      <c r="AV100" s="14" t="s">
        <v>87</v>
      </c>
      <c r="AW100" s="14" t="s">
        <v>37</v>
      </c>
      <c r="AX100" s="14" t="s">
        <v>77</v>
      </c>
      <c r="AY100" s="215" t="s">
        <v>144</v>
      </c>
    </row>
    <row r="101" spans="1:65" s="16" customFormat="1" ht="11.25">
      <c r="B101" s="227"/>
      <c r="C101" s="228"/>
      <c r="D101" s="196" t="s">
        <v>159</v>
      </c>
      <c r="E101" s="229" t="s">
        <v>19</v>
      </c>
      <c r="F101" s="230" t="s">
        <v>275</v>
      </c>
      <c r="G101" s="228"/>
      <c r="H101" s="231">
        <v>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159</v>
      </c>
      <c r="AU101" s="237" t="s">
        <v>85</v>
      </c>
      <c r="AV101" s="16" t="s">
        <v>154</v>
      </c>
      <c r="AW101" s="16" t="s">
        <v>37</v>
      </c>
      <c r="AX101" s="16" t="s">
        <v>85</v>
      </c>
      <c r="AY101" s="237" t="s">
        <v>144</v>
      </c>
    </row>
    <row r="102" spans="1:65" s="2" customFormat="1" ht="16.5" customHeight="1">
      <c r="A102" s="37"/>
      <c r="B102" s="38"/>
      <c r="C102" s="176" t="s">
        <v>145</v>
      </c>
      <c r="D102" s="176" t="s">
        <v>149</v>
      </c>
      <c r="E102" s="177" t="s">
        <v>2675</v>
      </c>
      <c r="F102" s="178" t="s">
        <v>2676</v>
      </c>
      <c r="G102" s="179" t="s">
        <v>2654</v>
      </c>
      <c r="H102" s="180">
        <v>1</v>
      </c>
      <c r="I102" s="181"/>
      <c r="J102" s="182">
        <f>ROUND(I102*H102,2)</f>
        <v>0</v>
      </c>
      <c r="K102" s="178" t="s">
        <v>2655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2656</v>
      </c>
      <c r="AT102" s="187" t="s">
        <v>149</v>
      </c>
      <c r="AU102" s="187" t="s">
        <v>85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2656</v>
      </c>
      <c r="BM102" s="187" t="s">
        <v>2677</v>
      </c>
    </row>
    <row r="103" spans="1:65" s="2" customFormat="1" ht="11.25">
      <c r="A103" s="37"/>
      <c r="B103" s="38"/>
      <c r="C103" s="39"/>
      <c r="D103" s="189" t="s">
        <v>157</v>
      </c>
      <c r="E103" s="39"/>
      <c r="F103" s="190" t="s">
        <v>2678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157</v>
      </c>
      <c r="AU103" s="20" t="s">
        <v>85</v>
      </c>
    </row>
    <row r="104" spans="1:65" s="14" customFormat="1" ht="11.25">
      <c r="B104" s="205"/>
      <c r="C104" s="206"/>
      <c r="D104" s="196" t="s">
        <v>159</v>
      </c>
      <c r="E104" s="207" t="s">
        <v>19</v>
      </c>
      <c r="F104" s="208" t="s">
        <v>85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159</v>
      </c>
      <c r="AU104" s="215" t="s">
        <v>85</v>
      </c>
      <c r="AV104" s="14" t="s">
        <v>87</v>
      </c>
      <c r="AW104" s="14" t="s">
        <v>37</v>
      </c>
      <c r="AX104" s="14" t="s">
        <v>77</v>
      </c>
      <c r="AY104" s="215" t="s">
        <v>144</v>
      </c>
    </row>
    <row r="105" spans="1:65" s="16" customFormat="1" ht="11.25">
      <c r="B105" s="227"/>
      <c r="C105" s="228"/>
      <c r="D105" s="196" t="s">
        <v>159</v>
      </c>
      <c r="E105" s="229" t="s">
        <v>19</v>
      </c>
      <c r="F105" s="230" t="s">
        <v>275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159</v>
      </c>
      <c r="AU105" s="237" t="s">
        <v>85</v>
      </c>
      <c r="AV105" s="16" t="s">
        <v>154</v>
      </c>
      <c r="AW105" s="16" t="s">
        <v>37</v>
      </c>
      <c r="AX105" s="16" t="s">
        <v>85</v>
      </c>
      <c r="AY105" s="237" t="s">
        <v>144</v>
      </c>
    </row>
    <row r="106" spans="1:65" s="2" customFormat="1" ht="16.5" customHeight="1">
      <c r="A106" s="37"/>
      <c r="B106" s="38"/>
      <c r="C106" s="176" t="s">
        <v>522</v>
      </c>
      <c r="D106" s="176" t="s">
        <v>149</v>
      </c>
      <c r="E106" s="177" t="s">
        <v>2679</v>
      </c>
      <c r="F106" s="178" t="s">
        <v>2680</v>
      </c>
      <c r="G106" s="179" t="s">
        <v>2654</v>
      </c>
      <c r="H106" s="180">
        <v>1</v>
      </c>
      <c r="I106" s="181"/>
      <c r="J106" s="182">
        <f>ROUND(I106*H106,2)</f>
        <v>0</v>
      </c>
      <c r="K106" s="178" t="s">
        <v>2655</v>
      </c>
      <c r="L106" s="42"/>
      <c r="M106" s="183" t="s">
        <v>19</v>
      </c>
      <c r="N106" s="184" t="s">
        <v>48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2656</v>
      </c>
      <c r="AT106" s="187" t="s">
        <v>149</v>
      </c>
      <c r="AU106" s="187" t="s">
        <v>85</v>
      </c>
      <c r="AY106" s="20" t="s">
        <v>144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85</v>
      </c>
      <c r="BK106" s="188">
        <f>ROUND(I106*H106,2)</f>
        <v>0</v>
      </c>
      <c r="BL106" s="20" t="s">
        <v>2656</v>
      </c>
      <c r="BM106" s="187" t="s">
        <v>2681</v>
      </c>
    </row>
    <row r="107" spans="1:65" s="2" customFormat="1" ht="11.25">
      <c r="A107" s="37"/>
      <c r="B107" s="38"/>
      <c r="C107" s="39"/>
      <c r="D107" s="189" t="s">
        <v>157</v>
      </c>
      <c r="E107" s="39"/>
      <c r="F107" s="190" t="s">
        <v>2682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157</v>
      </c>
      <c r="AU107" s="20" t="s">
        <v>85</v>
      </c>
    </row>
    <row r="108" spans="1:65" s="14" customFormat="1" ht="11.25">
      <c r="B108" s="205"/>
      <c r="C108" s="206"/>
      <c r="D108" s="196" t="s">
        <v>159</v>
      </c>
      <c r="E108" s="207" t="s">
        <v>19</v>
      </c>
      <c r="F108" s="208" t="s">
        <v>85</v>
      </c>
      <c r="G108" s="206"/>
      <c r="H108" s="209">
        <v>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159</v>
      </c>
      <c r="AU108" s="215" t="s">
        <v>85</v>
      </c>
      <c r="AV108" s="14" t="s">
        <v>87</v>
      </c>
      <c r="AW108" s="14" t="s">
        <v>37</v>
      </c>
      <c r="AX108" s="14" t="s">
        <v>77</v>
      </c>
      <c r="AY108" s="215" t="s">
        <v>144</v>
      </c>
    </row>
    <row r="109" spans="1:65" s="16" customFormat="1" ht="11.25">
      <c r="B109" s="227"/>
      <c r="C109" s="228"/>
      <c r="D109" s="196" t="s">
        <v>159</v>
      </c>
      <c r="E109" s="229" t="s">
        <v>19</v>
      </c>
      <c r="F109" s="230" t="s">
        <v>275</v>
      </c>
      <c r="G109" s="228"/>
      <c r="H109" s="231">
        <v>1</v>
      </c>
      <c r="I109" s="232"/>
      <c r="J109" s="228"/>
      <c r="K109" s="228"/>
      <c r="L109" s="233"/>
      <c r="M109" s="258"/>
      <c r="N109" s="259"/>
      <c r="O109" s="259"/>
      <c r="P109" s="259"/>
      <c r="Q109" s="259"/>
      <c r="R109" s="259"/>
      <c r="S109" s="259"/>
      <c r="T109" s="260"/>
      <c r="AT109" s="237" t="s">
        <v>159</v>
      </c>
      <c r="AU109" s="237" t="s">
        <v>85</v>
      </c>
      <c r="AV109" s="16" t="s">
        <v>154</v>
      </c>
      <c r="AW109" s="16" t="s">
        <v>37</v>
      </c>
      <c r="AX109" s="16" t="s">
        <v>85</v>
      </c>
      <c r="AY109" s="237" t="s">
        <v>144</v>
      </c>
    </row>
    <row r="110" spans="1:65" s="2" customFormat="1" ht="6.95" customHeight="1">
      <c r="A110" s="37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2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</sheetData>
  <sheetProtection algorithmName="SHA-512" hashValue="FHm70spTkbz72+lpK1ZVlJHHzWk851Gk2oUWFMyxMueRYp5jhEyA6zGtjrRR68m0unIP7unnQ0tvQD/hUA+RrQ==" saltValue="NAOYuqZqc+VzGOBq37/UYeYB3mGQeOTuBy2dEHuxHwNYR21S8PapEkt15rVm3ODluSPZvb7ICQOWWHYHUpsoIQ==" spinCount="100000" sheet="1" objects="1" scenarios="1" formatColumns="0" formatRows="0" autoFilter="0"/>
  <autoFilter ref="C79:K109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700-000000000000}"/>
    <hyperlink ref="F87" r:id="rId2" xr:uid="{00000000-0004-0000-0700-000001000000}"/>
    <hyperlink ref="F91" r:id="rId3" xr:uid="{00000000-0004-0000-0700-000002000000}"/>
    <hyperlink ref="F95" r:id="rId4" xr:uid="{00000000-0004-0000-0700-000003000000}"/>
    <hyperlink ref="F99" r:id="rId5" xr:uid="{00000000-0004-0000-0700-000004000000}"/>
    <hyperlink ref="F103" r:id="rId6" xr:uid="{00000000-0004-0000-0700-000005000000}"/>
    <hyperlink ref="F107" r:id="rId7" xr:uid="{00000000-0004-0000-07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400" t="s">
        <v>2683</v>
      </c>
      <c r="D3" s="400"/>
      <c r="E3" s="400"/>
      <c r="F3" s="400"/>
      <c r="G3" s="400"/>
      <c r="H3" s="400"/>
      <c r="I3" s="400"/>
      <c r="J3" s="400"/>
      <c r="K3" s="266"/>
    </row>
    <row r="4" spans="2:11" s="1" customFormat="1" ht="25.5" customHeight="1">
      <c r="B4" s="267"/>
      <c r="C4" s="399" t="s">
        <v>2684</v>
      </c>
      <c r="D4" s="399"/>
      <c r="E4" s="399"/>
      <c r="F4" s="399"/>
      <c r="G4" s="399"/>
      <c r="H4" s="399"/>
      <c r="I4" s="399"/>
      <c r="J4" s="399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398" t="s">
        <v>2685</v>
      </c>
      <c r="D6" s="398"/>
      <c r="E6" s="398"/>
      <c r="F6" s="398"/>
      <c r="G6" s="398"/>
      <c r="H6" s="398"/>
      <c r="I6" s="398"/>
      <c r="J6" s="398"/>
      <c r="K6" s="268"/>
    </row>
    <row r="7" spans="2:11" s="1" customFormat="1" ht="15" customHeight="1">
      <c r="B7" s="271"/>
      <c r="C7" s="398" t="s">
        <v>2686</v>
      </c>
      <c r="D7" s="398"/>
      <c r="E7" s="398"/>
      <c r="F7" s="398"/>
      <c r="G7" s="398"/>
      <c r="H7" s="398"/>
      <c r="I7" s="398"/>
      <c r="J7" s="398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398" t="s">
        <v>2687</v>
      </c>
      <c r="D9" s="398"/>
      <c r="E9" s="398"/>
      <c r="F9" s="398"/>
      <c r="G9" s="398"/>
      <c r="H9" s="398"/>
      <c r="I9" s="398"/>
      <c r="J9" s="398"/>
      <c r="K9" s="268"/>
    </row>
    <row r="10" spans="2:11" s="1" customFormat="1" ht="15" customHeight="1">
      <c r="B10" s="271"/>
      <c r="C10" s="270"/>
      <c r="D10" s="398" t="s">
        <v>2688</v>
      </c>
      <c r="E10" s="398"/>
      <c r="F10" s="398"/>
      <c r="G10" s="398"/>
      <c r="H10" s="398"/>
      <c r="I10" s="398"/>
      <c r="J10" s="398"/>
      <c r="K10" s="268"/>
    </row>
    <row r="11" spans="2:11" s="1" customFormat="1" ht="15" customHeight="1">
      <c r="B11" s="271"/>
      <c r="C11" s="272"/>
      <c r="D11" s="398" t="s">
        <v>2689</v>
      </c>
      <c r="E11" s="398"/>
      <c r="F11" s="398"/>
      <c r="G11" s="398"/>
      <c r="H11" s="398"/>
      <c r="I11" s="398"/>
      <c r="J11" s="398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2690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398" t="s">
        <v>2691</v>
      </c>
      <c r="E15" s="398"/>
      <c r="F15" s="398"/>
      <c r="G15" s="398"/>
      <c r="H15" s="398"/>
      <c r="I15" s="398"/>
      <c r="J15" s="398"/>
      <c r="K15" s="268"/>
    </row>
    <row r="16" spans="2:11" s="1" customFormat="1" ht="15" customHeight="1">
      <c r="B16" s="271"/>
      <c r="C16" s="272"/>
      <c r="D16" s="398" t="s">
        <v>2692</v>
      </c>
      <c r="E16" s="398"/>
      <c r="F16" s="398"/>
      <c r="G16" s="398"/>
      <c r="H16" s="398"/>
      <c r="I16" s="398"/>
      <c r="J16" s="398"/>
      <c r="K16" s="268"/>
    </row>
    <row r="17" spans="2:11" s="1" customFormat="1" ht="15" customHeight="1">
      <c r="B17" s="271"/>
      <c r="C17" s="272"/>
      <c r="D17" s="398" t="s">
        <v>2693</v>
      </c>
      <c r="E17" s="398"/>
      <c r="F17" s="398"/>
      <c r="G17" s="398"/>
      <c r="H17" s="398"/>
      <c r="I17" s="398"/>
      <c r="J17" s="398"/>
      <c r="K17" s="268"/>
    </row>
    <row r="18" spans="2:11" s="1" customFormat="1" ht="15" customHeight="1">
      <c r="B18" s="271"/>
      <c r="C18" s="272"/>
      <c r="D18" s="272"/>
      <c r="E18" s="274" t="s">
        <v>84</v>
      </c>
      <c r="F18" s="398" t="s">
        <v>2694</v>
      </c>
      <c r="G18" s="398"/>
      <c r="H18" s="398"/>
      <c r="I18" s="398"/>
      <c r="J18" s="398"/>
      <c r="K18" s="268"/>
    </row>
    <row r="19" spans="2:11" s="1" customFormat="1" ht="15" customHeight="1">
      <c r="B19" s="271"/>
      <c r="C19" s="272"/>
      <c r="D19" s="272"/>
      <c r="E19" s="274" t="s">
        <v>2695</v>
      </c>
      <c r="F19" s="398" t="s">
        <v>2696</v>
      </c>
      <c r="G19" s="398"/>
      <c r="H19" s="398"/>
      <c r="I19" s="398"/>
      <c r="J19" s="398"/>
      <c r="K19" s="268"/>
    </row>
    <row r="20" spans="2:11" s="1" customFormat="1" ht="15" customHeight="1">
      <c r="B20" s="271"/>
      <c r="C20" s="272"/>
      <c r="D20" s="272"/>
      <c r="E20" s="274" t="s">
        <v>2697</v>
      </c>
      <c r="F20" s="398" t="s">
        <v>2698</v>
      </c>
      <c r="G20" s="398"/>
      <c r="H20" s="398"/>
      <c r="I20" s="398"/>
      <c r="J20" s="398"/>
      <c r="K20" s="268"/>
    </row>
    <row r="21" spans="2:11" s="1" customFormat="1" ht="15" customHeight="1">
      <c r="B21" s="271"/>
      <c r="C21" s="272"/>
      <c r="D21" s="272"/>
      <c r="E21" s="274" t="s">
        <v>2699</v>
      </c>
      <c r="F21" s="398" t="s">
        <v>2700</v>
      </c>
      <c r="G21" s="398"/>
      <c r="H21" s="398"/>
      <c r="I21" s="398"/>
      <c r="J21" s="398"/>
      <c r="K21" s="268"/>
    </row>
    <row r="22" spans="2:11" s="1" customFormat="1" ht="15" customHeight="1">
      <c r="B22" s="271"/>
      <c r="C22" s="272"/>
      <c r="D22" s="272"/>
      <c r="E22" s="274" t="s">
        <v>2701</v>
      </c>
      <c r="F22" s="398" t="s">
        <v>2369</v>
      </c>
      <c r="G22" s="398"/>
      <c r="H22" s="398"/>
      <c r="I22" s="398"/>
      <c r="J22" s="398"/>
      <c r="K22" s="268"/>
    </row>
    <row r="23" spans="2:11" s="1" customFormat="1" ht="15" customHeight="1">
      <c r="B23" s="271"/>
      <c r="C23" s="272"/>
      <c r="D23" s="272"/>
      <c r="E23" s="274" t="s">
        <v>2702</v>
      </c>
      <c r="F23" s="398" t="s">
        <v>2703</v>
      </c>
      <c r="G23" s="398"/>
      <c r="H23" s="398"/>
      <c r="I23" s="398"/>
      <c r="J23" s="398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398" t="s">
        <v>2704</v>
      </c>
      <c r="D25" s="398"/>
      <c r="E25" s="398"/>
      <c r="F25" s="398"/>
      <c r="G25" s="398"/>
      <c r="H25" s="398"/>
      <c r="I25" s="398"/>
      <c r="J25" s="398"/>
      <c r="K25" s="268"/>
    </row>
    <row r="26" spans="2:11" s="1" customFormat="1" ht="15" customHeight="1">
      <c r="B26" s="271"/>
      <c r="C26" s="398" t="s">
        <v>2705</v>
      </c>
      <c r="D26" s="398"/>
      <c r="E26" s="398"/>
      <c r="F26" s="398"/>
      <c r="G26" s="398"/>
      <c r="H26" s="398"/>
      <c r="I26" s="398"/>
      <c r="J26" s="398"/>
      <c r="K26" s="268"/>
    </row>
    <row r="27" spans="2:11" s="1" customFormat="1" ht="15" customHeight="1">
      <c r="B27" s="271"/>
      <c r="C27" s="270"/>
      <c r="D27" s="398" t="s">
        <v>2706</v>
      </c>
      <c r="E27" s="398"/>
      <c r="F27" s="398"/>
      <c r="G27" s="398"/>
      <c r="H27" s="398"/>
      <c r="I27" s="398"/>
      <c r="J27" s="398"/>
      <c r="K27" s="268"/>
    </row>
    <row r="28" spans="2:11" s="1" customFormat="1" ht="15" customHeight="1">
      <c r="B28" s="271"/>
      <c r="C28" s="272"/>
      <c r="D28" s="398" t="s">
        <v>2707</v>
      </c>
      <c r="E28" s="398"/>
      <c r="F28" s="398"/>
      <c r="G28" s="398"/>
      <c r="H28" s="398"/>
      <c r="I28" s="398"/>
      <c r="J28" s="398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398" t="s">
        <v>2708</v>
      </c>
      <c r="E30" s="398"/>
      <c r="F30" s="398"/>
      <c r="G30" s="398"/>
      <c r="H30" s="398"/>
      <c r="I30" s="398"/>
      <c r="J30" s="398"/>
      <c r="K30" s="268"/>
    </row>
    <row r="31" spans="2:11" s="1" customFormat="1" ht="15" customHeight="1">
      <c r="B31" s="271"/>
      <c r="C31" s="272"/>
      <c r="D31" s="398" t="s">
        <v>2709</v>
      </c>
      <c r="E31" s="398"/>
      <c r="F31" s="398"/>
      <c r="G31" s="398"/>
      <c r="H31" s="398"/>
      <c r="I31" s="398"/>
      <c r="J31" s="398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398" t="s">
        <v>2710</v>
      </c>
      <c r="E33" s="398"/>
      <c r="F33" s="398"/>
      <c r="G33" s="398"/>
      <c r="H33" s="398"/>
      <c r="I33" s="398"/>
      <c r="J33" s="398"/>
      <c r="K33" s="268"/>
    </row>
    <row r="34" spans="2:11" s="1" customFormat="1" ht="15" customHeight="1">
      <c r="B34" s="271"/>
      <c r="C34" s="272"/>
      <c r="D34" s="398" t="s">
        <v>2711</v>
      </c>
      <c r="E34" s="398"/>
      <c r="F34" s="398"/>
      <c r="G34" s="398"/>
      <c r="H34" s="398"/>
      <c r="I34" s="398"/>
      <c r="J34" s="398"/>
      <c r="K34" s="268"/>
    </row>
    <row r="35" spans="2:11" s="1" customFormat="1" ht="15" customHeight="1">
      <c r="B35" s="271"/>
      <c r="C35" s="272"/>
      <c r="D35" s="398" t="s">
        <v>2712</v>
      </c>
      <c r="E35" s="398"/>
      <c r="F35" s="398"/>
      <c r="G35" s="398"/>
      <c r="H35" s="398"/>
      <c r="I35" s="398"/>
      <c r="J35" s="398"/>
      <c r="K35" s="268"/>
    </row>
    <row r="36" spans="2:11" s="1" customFormat="1" ht="15" customHeight="1">
      <c r="B36" s="271"/>
      <c r="C36" s="272"/>
      <c r="D36" s="270"/>
      <c r="E36" s="273" t="s">
        <v>130</v>
      </c>
      <c r="F36" s="270"/>
      <c r="G36" s="398" t="s">
        <v>2713</v>
      </c>
      <c r="H36" s="398"/>
      <c r="I36" s="398"/>
      <c r="J36" s="398"/>
      <c r="K36" s="268"/>
    </row>
    <row r="37" spans="2:11" s="1" customFormat="1" ht="30.75" customHeight="1">
      <c r="B37" s="271"/>
      <c r="C37" s="272"/>
      <c r="D37" s="270"/>
      <c r="E37" s="273" t="s">
        <v>2714</v>
      </c>
      <c r="F37" s="270"/>
      <c r="G37" s="398" t="s">
        <v>2715</v>
      </c>
      <c r="H37" s="398"/>
      <c r="I37" s="398"/>
      <c r="J37" s="398"/>
      <c r="K37" s="268"/>
    </row>
    <row r="38" spans="2:11" s="1" customFormat="1" ht="15" customHeight="1">
      <c r="B38" s="271"/>
      <c r="C38" s="272"/>
      <c r="D38" s="270"/>
      <c r="E38" s="273" t="s">
        <v>58</v>
      </c>
      <c r="F38" s="270"/>
      <c r="G38" s="398" t="s">
        <v>2716</v>
      </c>
      <c r="H38" s="398"/>
      <c r="I38" s="398"/>
      <c r="J38" s="398"/>
      <c r="K38" s="268"/>
    </row>
    <row r="39" spans="2:11" s="1" customFormat="1" ht="15" customHeight="1">
      <c r="B39" s="271"/>
      <c r="C39" s="272"/>
      <c r="D39" s="270"/>
      <c r="E39" s="273" t="s">
        <v>59</v>
      </c>
      <c r="F39" s="270"/>
      <c r="G39" s="398" t="s">
        <v>2717</v>
      </c>
      <c r="H39" s="398"/>
      <c r="I39" s="398"/>
      <c r="J39" s="398"/>
      <c r="K39" s="268"/>
    </row>
    <row r="40" spans="2:11" s="1" customFormat="1" ht="15" customHeight="1">
      <c r="B40" s="271"/>
      <c r="C40" s="272"/>
      <c r="D40" s="270"/>
      <c r="E40" s="273" t="s">
        <v>131</v>
      </c>
      <c r="F40" s="270"/>
      <c r="G40" s="398" t="s">
        <v>2718</v>
      </c>
      <c r="H40" s="398"/>
      <c r="I40" s="398"/>
      <c r="J40" s="398"/>
      <c r="K40" s="268"/>
    </row>
    <row r="41" spans="2:11" s="1" customFormat="1" ht="15" customHeight="1">
      <c r="B41" s="271"/>
      <c r="C41" s="272"/>
      <c r="D41" s="270"/>
      <c r="E41" s="273" t="s">
        <v>132</v>
      </c>
      <c r="F41" s="270"/>
      <c r="G41" s="398" t="s">
        <v>2719</v>
      </c>
      <c r="H41" s="398"/>
      <c r="I41" s="398"/>
      <c r="J41" s="398"/>
      <c r="K41" s="268"/>
    </row>
    <row r="42" spans="2:11" s="1" customFormat="1" ht="15" customHeight="1">
      <c r="B42" s="271"/>
      <c r="C42" s="272"/>
      <c r="D42" s="270"/>
      <c r="E42" s="273" t="s">
        <v>2720</v>
      </c>
      <c r="F42" s="270"/>
      <c r="G42" s="398" t="s">
        <v>2721</v>
      </c>
      <c r="H42" s="398"/>
      <c r="I42" s="398"/>
      <c r="J42" s="398"/>
      <c r="K42" s="268"/>
    </row>
    <row r="43" spans="2:11" s="1" customFormat="1" ht="15" customHeight="1">
      <c r="B43" s="271"/>
      <c r="C43" s="272"/>
      <c r="D43" s="270"/>
      <c r="E43" s="273"/>
      <c r="F43" s="270"/>
      <c r="G43" s="398" t="s">
        <v>2722</v>
      </c>
      <c r="H43" s="398"/>
      <c r="I43" s="398"/>
      <c r="J43" s="398"/>
      <c r="K43" s="268"/>
    </row>
    <row r="44" spans="2:11" s="1" customFormat="1" ht="15" customHeight="1">
      <c r="B44" s="271"/>
      <c r="C44" s="272"/>
      <c r="D44" s="270"/>
      <c r="E44" s="273" t="s">
        <v>2723</v>
      </c>
      <c r="F44" s="270"/>
      <c r="G44" s="398" t="s">
        <v>2724</v>
      </c>
      <c r="H44" s="398"/>
      <c r="I44" s="398"/>
      <c r="J44" s="398"/>
      <c r="K44" s="268"/>
    </row>
    <row r="45" spans="2:11" s="1" customFormat="1" ht="15" customHeight="1">
      <c r="B45" s="271"/>
      <c r="C45" s="272"/>
      <c r="D45" s="270"/>
      <c r="E45" s="273" t="s">
        <v>134</v>
      </c>
      <c r="F45" s="270"/>
      <c r="G45" s="398" t="s">
        <v>2725</v>
      </c>
      <c r="H45" s="398"/>
      <c r="I45" s="398"/>
      <c r="J45" s="398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398" t="s">
        <v>2726</v>
      </c>
      <c r="E47" s="398"/>
      <c r="F47" s="398"/>
      <c r="G47" s="398"/>
      <c r="H47" s="398"/>
      <c r="I47" s="398"/>
      <c r="J47" s="398"/>
      <c r="K47" s="268"/>
    </row>
    <row r="48" spans="2:11" s="1" customFormat="1" ht="15" customHeight="1">
      <c r="B48" s="271"/>
      <c r="C48" s="272"/>
      <c r="D48" s="272"/>
      <c r="E48" s="398" t="s">
        <v>2727</v>
      </c>
      <c r="F48" s="398"/>
      <c r="G48" s="398"/>
      <c r="H48" s="398"/>
      <c r="I48" s="398"/>
      <c r="J48" s="398"/>
      <c r="K48" s="268"/>
    </row>
    <row r="49" spans="2:11" s="1" customFormat="1" ht="15" customHeight="1">
      <c r="B49" s="271"/>
      <c r="C49" s="272"/>
      <c r="D49" s="272"/>
      <c r="E49" s="398" t="s">
        <v>2728</v>
      </c>
      <c r="F49" s="398"/>
      <c r="G49" s="398"/>
      <c r="H49" s="398"/>
      <c r="I49" s="398"/>
      <c r="J49" s="398"/>
      <c r="K49" s="268"/>
    </row>
    <row r="50" spans="2:11" s="1" customFormat="1" ht="15" customHeight="1">
      <c r="B50" s="271"/>
      <c r="C50" s="272"/>
      <c r="D50" s="272"/>
      <c r="E50" s="398" t="s">
        <v>2729</v>
      </c>
      <c r="F50" s="398"/>
      <c r="G50" s="398"/>
      <c r="H50" s="398"/>
      <c r="I50" s="398"/>
      <c r="J50" s="398"/>
      <c r="K50" s="268"/>
    </row>
    <row r="51" spans="2:11" s="1" customFormat="1" ht="15" customHeight="1">
      <c r="B51" s="271"/>
      <c r="C51" s="272"/>
      <c r="D51" s="398" t="s">
        <v>2730</v>
      </c>
      <c r="E51" s="398"/>
      <c r="F51" s="398"/>
      <c r="G51" s="398"/>
      <c r="H51" s="398"/>
      <c r="I51" s="398"/>
      <c r="J51" s="398"/>
      <c r="K51" s="268"/>
    </row>
    <row r="52" spans="2:11" s="1" customFormat="1" ht="25.5" customHeight="1">
      <c r="B52" s="267"/>
      <c r="C52" s="399" t="s">
        <v>2731</v>
      </c>
      <c r="D52" s="399"/>
      <c r="E52" s="399"/>
      <c r="F52" s="399"/>
      <c r="G52" s="399"/>
      <c r="H52" s="399"/>
      <c r="I52" s="399"/>
      <c r="J52" s="399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398" t="s">
        <v>2732</v>
      </c>
      <c r="D54" s="398"/>
      <c r="E54" s="398"/>
      <c r="F54" s="398"/>
      <c r="G54" s="398"/>
      <c r="H54" s="398"/>
      <c r="I54" s="398"/>
      <c r="J54" s="398"/>
      <c r="K54" s="268"/>
    </row>
    <row r="55" spans="2:11" s="1" customFormat="1" ht="15" customHeight="1">
      <c r="B55" s="267"/>
      <c r="C55" s="398" t="s">
        <v>2733</v>
      </c>
      <c r="D55" s="398"/>
      <c r="E55" s="398"/>
      <c r="F55" s="398"/>
      <c r="G55" s="398"/>
      <c r="H55" s="398"/>
      <c r="I55" s="398"/>
      <c r="J55" s="398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398" t="s">
        <v>2734</v>
      </c>
      <c r="D57" s="398"/>
      <c r="E57" s="398"/>
      <c r="F57" s="398"/>
      <c r="G57" s="398"/>
      <c r="H57" s="398"/>
      <c r="I57" s="398"/>
      <c r="J57" s="398"/>
      <c r="K57" s="268"/>
    </row>
    <row r="58" spans="2:11" s="1" customFormat="1" ht="15" customHeight="1">
      <c r="B58" s="267"/>
      <c r="C58" s="272"/>
      <c r="D58" s="398" t="s">
        <v>2735</v>
      </c>
      <c r="E58" s="398"/>
      <c r="F58" s="398"/>
      <c r="G58" s="398"/>
      <c r="H58" s="398"/>
      <c r="I58" s="398"/>
      <c r="J58" s="398"/>
      <c r="K58" s="268"/>
    </row>
    <row r="59" spans="2:11" s="1" customFormat="1" ht="15" customHeight="1">
      <c r="B59" s="267"/>
      <c r="C59" s="272"/>
      <c r="D59" s="398" t="s">
        <v>2736</v>
      </c>
      <c r="E59" s="398"/>
      <c r="F59" s="398"/>
      <c r="G59" s="398"/>
      <c r="H59" s="398"/>
      <c r="I59" s="398"/>
      <c r="J59" s="398"/>
      <c r="K59" s="268"/>
    </row>
    <row r="60" spans="2:11" s="1" customFormat="1" ht="15" customHeight="1">
      <c r="B60" s="267"/>
      <c r="C60" s="272"/>
      <c r="D60" s="398" t="s">
        <v>2737</v>
      </c>
      <c r="E60" s="398"/>
      <c r="F60" s="398"/>
      <c r="G60" s="398"/>
      <c r="H60" s="398"/>
      <c r="I60" s="398"/>
      <c r="J60" s="398"/>
      <c r="K60" s="268"/>
    </row>
    <row r="61" spans="2:11" s="1" customFormat="1" ht="15" customHeight="1">
      <c r="B61" s="267"/>
      <c r="C61" s="272"/>
      <c r="D61" s="398" t="s">
        <v>2738</v>
      </c>
      <c r="E61" s="398"/>
      <c r="F61" s="398"/>
      <c r="G61" s="398"/>
      <c r="H61" s="398"/>
      <c r="I61" s="398"/>
      <c r="J61" s="398"/>
      <c r="K61" s="268"/>
    </row>
    <row r="62" spans="2:11" s="1" customFormat="1" ht="15" customHeight="1">
      <c r="B62" s="267"/>
      <c r="C62" s="272"/>
      <c r="D62" s="401" t="s">
        <v>2739</v>
      </c>
      <c r="E62" s="401"/>
      <c r="F62" s="401"/>
      <c r="G62" s="401"/>
      <c r="H62" s="401"/>
      <c r="I62" s="401"/>
      <c r="J62" s="401"/>
      <c r="K62" s="268"/>
    </row>
    <row r="63" spans="2:11" s="1" customFormat="1" ht="15" customHeight="1">
      <c r="B63" s="267"/>
      <c r="C63" s="272"/>
      <c r="D63" s="398" t="s">
        <v>2740</v>
      </c>
      <c r="E63" s="398"/>
      <c r="F63" s="398"/>
      <c r="G63" s="398"/>
      <c r="H63" s="398"/>
      <c r="I63" s="398"/>
      <c r="J63" s="398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398" t="s">
        <v>2741</v>
      </c>
      <c r="E65" s="398"/>
      <c r="F65" s="398"/>
      <c r="G65" s="398"/>
      <c r="H65" s="398"/>
      <c r="I65" s="398"/>
      <c r="J65" s="398"/>
      <c r="K65" s="268"/>
    </row>
    <row r="66" spans="2:11" s="1" customFormat="1" ht="15" customHeight="1">
      <c r="B66" s="267"/>
      <c r="C66" s="272"/>
      <c r="D66" s="401" t="s">
        <v>2742</v>
      </c>
      <c r="E66" s="401"/>
      <c r="F66" s="401"/>
      <c r="G66" s="401"/>
      <c r="H66" s="401"/>
      <c r="I66" s="401"/>
      <c r="J66" s="401"/>
      <c r="K66" s="268"/>
    </row>
    <row r="67" spans="2:11" s="1" customFormat="1" ht="15" customHeight="1">
      <c r="B67" s="267"/>
      <c r="C67" s="272"/>
      <c r="D67" s="398" t="s">
        <v>2743</v>
      </c>
      <c r="E67" s="398"/>
      <c r="F67" s="398"/>
      <c r="G67" s="398"/>
      <c r="H67" s="398"/>
      <c r="I67" s="398"/>
      <c r="J67" s="398"/>
      <c r="K67" s="268"/>
    </row>
    <row r="68" spans="2:11" s="1" customFormat="1" ht="15" customHeight="1">
      <c r="B68" s="267"/>
      <c r="C68" s="272"/>
      <c r="D68" s="398" t="s">
        <v>2744</v>
      </c>
      <c r="E68" s="398"/>
      <c r="F68" s="398"/>
      <c r="G68" s="398"/>
      <c r="H68" s="398"/>
      <c r="I68" s="398"/>
      <c r="J68" s="398"/>
      <c r="K68" s="268"/>
    </row>
    <row r="69" spans="2:11" s="1" customFormat="1" ht="15" customHeight="1">
      <c r="B69" s="267"/>
      <c r="C69" s="272"/>
      <c r="D69" s="398" t="s">
        <v>2745</v>
      </c>
      <c r="E69" s="398"/>
      <c r="F69" s="398"/>
      <c r="G69" s="398"/>
      <c r="H69" s="398"/>
      <c r="I69" s="398"/>
      <c r="J69" s="398"/>
      <c r="K69" s="268"/>
    </row>
    <row r="70" spans="2:11" s="1" customFormat="1" ht="15" customHeight="1">
      <c r="B70" s="267"/>
      <c r="C70" s="272"/>
      <c r="D70" s="398" t="s">
        <v>2746</v>
      </c>
      <c r="E70" s="398"/>
      <c r="F70" s="398"/>
      <c r="G70" s="398"/>
      <c r="H70" s="398"/>
      <c r="I70" s="398"/>
      <c r="J70" s="398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402" t="s">
        <v>2747</v>
      </c>
      <c r="D75" s="402"/>
      <c r="E75" s="402"/>
      <c r="F75" s="402"/>
      <c r="G75" s="402"/>
      <c r="H75" s="402"/>
      <c r="I75" s="402"/>
      <c r="J75" s="402"/>
      <c r="K75" s="285"/>
    </row>
    <row r="76" spans="2:11" s="1" customFormat="1" ht="17.25" customHeight="1">
      <c r="B76" s="284"/>
      <c r="C76" s="286" t="s">
        <v>2748</v>
      </c>
      <c r="D76" s="286"/>
      <c r="E76" s="286"/>
      <c r="F76" s="286" t="s">
        <v>2749</v>
      </c>
      <c r="G76" s="287"/>
      <c r="H76" s="286" t="s">
        <v>59</v>
      </c>
      <c r="I76" s="286" t="s">
        <v>62</v>
      </c>
      <c r="J76" s="286" t="s">
        <v>2750</v>
      </c>
      <c r="K76" s="285"/>
    </row>
    <row r="77" spans="2:11" s="1" customFormat="1" ht="17.25" customHeight="1">
      <c r="B77" s="284"/>
      <c r="C77" s="288" t="s">
        <v>2751</v>
      </c>
      <c r="D77" s="288"/>
      <c r="E77" s="288"/>
      <c r="F77" s="289" t="s">
        <v>2752</v>
      </c>
      <c r="G77" s="290"/>
      <c r="H77" s="288"/>
      <c r="I77" s="288"/>
      <c r="J77" s="288" t="s">
        <v>2753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58</v>
      </c>
      <c r="D79" s="293"/>
      <c r="E79" s="293"/>
      <c r="F79" s="294" t="s">
        <v>2754</v>
      </c>
      <c r="G79" s="295"/>
      <c r="H79" s="273" t="s">
        <v>2755</v>
      </c>
      <c r="I79" s="273" t="s">
        <v>2756</v>
      </c>
      <c r="J79" s="273">
        <v>20</v>
      </c>
      <c r="K79" s="285"/>
    </row>
    <row r="80" spans="2:11" s="1" customFormat="1" ht="15" customHeight="1">
      <c r="B80" s="284"/>
      <c r="C80" s="273" t="s">
        <v>2757</v>
      </c>
      <c r="D80" s="273"/>
      <c r="E80" s="273"/>
      <c r="F80" s="294" t="s">
        <v>2754</v>
      </c>
      <c r="G80" s="295"/>
      <c r="H80" s="273" t="s">
        <v>2758</v>
      </c>
      <c r="I80" s="273" t="s">
        <v>2756</v>
      </c>
      <c r="J80" s="273">
        <v>120</v>
      </c>
      <c r="K80" s="285"/>
    </row>
    <row r="81" spans="2:11" s="1" customFormat="1" ht="15" customHeight="1">
      <c r="B81" s="296"/>
      <c r="C81" s="273" t="s">
        <v>2759</v>
      </c>
      <c r="D81" s="273"/>
      <c r="E81" s="273"/>
      <c r="F81" s="294" t="s">
        <v>2760</v>
      </c>
      <c r="G81" s="295"/>
      <c r="H81" s="273" t="s">
        <v>2761</v>
      </c>
      <c r="I81" s="273" t="s">
        <v>2756</v>
      </c>
      <c r="J81" s="273">
        <v>50</v>
      </c>
      <c r="K81" s="285"/>
    </row>
    <row r="82" spans="2:11" s="1" customFormat="1" ht="15" customHeight="1">
      <c r="B82" s="296"/>
      <c r="C82" s="273" t="s">
        <v>2762</v>
      </c>
      <c r="D82" s="273"/>
      <c r="E82" s="273"/>
      <c r="F82" s="294" t="s">
        <v>2754</v>
      </c>
      <c r="G82" s="295"/>
      <c r="H82" s="273" t="s">
        <v>2763</v>
      </c>
      <c r="I82" s="273" t="s">
        <v>2764</v>
      </c>
      <c r="J82" s="273"/>
      <c r="K82" s="285"/>
    </row>
    <row r="83" spans="2:11" s="1" customFormat="1" ht="15" customHeight="1">
      <c r="B83" s="296"/>
      <c r="C83" s="297" t="s">
        <v>2765</v>
      </c>
      <c r="D83" s="297"/>
      <c r="E83" s="297"/>
      <c r="F83" s="298" t="s">
        <v>2760</v>
      </c>
      <c r="G83" s="297"/>
      <c r="H83" s="297" t="s">
        <v>2766</v>
      </c>
      <c r="I83" s="297" t="s">
        <v>2756</v>
      </c>
      <c r="J83" s="297">
        <v>15</v>
      </c>
      <c r="K83" s="285"/>
    </row>
    <row r="84" spans="2:11" s="1" customFormat="1" ht="15" customHeight="1">
      <c r="B84" s="296"/>
      <c r="C84" s="297" t="s">
        <v>2767</v>
      </c>
      <c r="D84" s="297"/>
      <c r="E84" s="297"/>
      <c r="F84" s="298" t="s">
        <v>2760</v>
      </c>
      <c r="G84" s="297"/>
      <c r="H84" s="297" t="s">
        <v>2768</v>
      </c>
      <c r="I84" s="297" t="s">
        <v>2756</v>
      </c>
      <c r="J84" s="297">
        <v>15</v>
      </c>
      <c r="K84" s="285"/>
    </row>
    <row r="85" spans="2:11" s="1" customFormat="1" ht="15" customHeight="1">
      <c r="B85" s="296"/>
      <c r="C85" s="297" t="s">
        <v>2769</v>
      </c>
      <c r="D85" s="297"/>
      <c r="E85" s="297"/>
      <c r="F85" s="298" t="s">
        <v>2760</v>
      </c>
      <c r="G85" s="297"/>
      <c r="H85" s="297" t="s">
        <v>2770</v>
      </c>
      <c r="I85" s="297" t="s">
        <v>2756</v>
      </c>
      <c r="J85" s="297">
        <v>20</v>
      </c>
      <c r="K85" s="285"/>
    </row>
    <row r="86" spans="2:11" s="1" customFormat="1" ht="15" customHeight="1">
      <c r="B86" s="296"/>
      <c r="C86" s="297" t="s">
        <v>2771</v>
      </c>
      <c r="D86" s="297"/>
      <c r="E86" s="297"/>
      <c r="F86" s="298" t="s">
        <v>2760</v>
      </c>
      <c r="G86" s="297"/>
      <c r="H86" s="297" t="s">
        <v>2772</v>
      </c>
      <c r="I86" s="297" t="s">
        <v>2756</v>
      </c>
      <c r="J86" s="297">
        <v>20</v>
      </c>
      <c r="K86" s="285"/>
    </row>
    <row r="87" spans="2:11" s="1" customFormat="1" ht="15" customHeight="1">
      <c r="B87" s="296"/>
      <c r="C87" s="273" t="s">
        <v>2773</v>
      </c>
      <c r="D87" s="273"/>
      <c r="E87" s="273"/>
      <c r="F87" s="294" t="s">
        <v>2760</v>
      </c>
      <c r="G87" s="295"/>
      <c r="H87" s="273" t="s">
        <v>2774</v>
      </c>
      <c r="I87" s="273" t="s">
        <v>2756</v>
      </c>
      <c r="J87" s="273">
        <v>50</v>
      </c>
      <c r="K87" s="285"/>
    </row>
    <row r="88" spans="2:11" s="1" customFormat="1" ht="15" customHeight="1">
      <c r="B88" s="296"/>
      <c r="C88" s="273" t="s">
        <v>2775</v>
      </c>
      <c r="D88" s="273"/>
      <c r="E88" s="273"/>
      <c r="F88" s="294" t="s">
        <v>2760</v>
      </c>
      <c r="G88" s="295"/>
      <c r="H88" s="273" t="s">
        <v>2776</v>
      </c>
      <c r="I88" s="273" t="s">
        <v>2756</v>
      </c>
      <c r="J88" s="273">
        <v>20</v>
      </c>
      <c r="K88" s="285"/>
    </row>
    <row r="89" spans="2:11" s="1" customFormat="1" ht="15" customHeight="1">
      <c r="B89" s="296"/>
      <c r="C89" s="273" t="s">
        <v>2777</v>
      </c>
      <c r="D89" s="273"/>
      <c r="E89" s="273"/>
      <c r="F89" s="294" t="s">
        <v>2760</v>
      </c>
      <c r="G89" s="295"/>
      <c r="H89" s="273" t="s">
        <v>2778</v>
      </c>
      <c r="I89" s="273" t="s">
        <v>2756</v>
      </c>
      <c r="J89" s="273">
        <v>20</v>
      </c>
      <c r="K89" s="285"/>
    </row>
    <row r="90" spans="2:11" s="1" customFormat="1" ht="15" customHeight="1">
      <c r="B90" s="296"/>
      <c r="C90" s="273" t="s">
        <v>2779</v>
      </c>
      <c r="D90" s="273"/>
      <c r="E90" s="273"/>
      <c r="F90" s="294" t="s">
        <v>2760</v>
      </c>
      <c r="G90" s="295"/>
      <c r="H90" s="273" t="s">
        <v>2780</v>
      </c>
      <c r="I90" s="273" t="s">
        <v>2756</v>
      </c>
      <c r="J90" s="273">
        <v>50</v>
      </c>
      <c r="K90" s="285"/>
    </row>
    <row r="91" spans="2:11" s="1" customFormat="1" ht="15" customHeight="1">
      <c r="B91" s="296"/>
      <c r="C91" s="273" t="s">
        <v>2781</v>
      </c>
      <c r="D91" s="273"/>
      <c r="E91" s="273"/>
      <c r="F91" s="294" t="s">
        <v>2760</v>
      </c>
      <c r="G91" s="295"/>
      <c r="H91" s="273" t="s">
        <v>2781</v>
      </c>
      <c r="I91" s="273" t="s">
        <v>2756</v>
      </c>
      <c r="J91" s="273">
        <v>50</v>
      </c>
      <c r="K91" s="285"/>
    </row>
    <row r="92" spans="2:11" s="1" customFormat="1" ht="15" customHeight="1">
      <c r="B92" s="296"/>
      <c r="C92" s="273" t="s">
        <v>2782</v>
      </c>
      <c r="D92" s="273"/>
      <c r="E92" s="273"/>
      <c r="F92" s="294" t="s">
        <v>2760</v>
      </c>
      <c r="G92" s="295"/>
      <c r="H92" s="273" t="s">
        <v>2783</v>
      </c>
      <c r="I92" s="273" t="s">
        <v>2756</v>
      </c>
      <c r="J92" s="273">
        <v>255</v>
      </c>
      <c r="K92" s="285"/>
    </row>
    <row r="93" spans="2:11" s="1" customFormat="1" ht="15" customHeight="1">
      <c r="B93" s="296"/>
      <c r="C93" s="273" t="s">
        <v>2784</v>
      </c>
      <c r="D93" s="273"/>
      <c r="E93" s="273"/>
      <c r="F93" s="294" t="s">
        <v>2754</v>
      </c>
      <c r="G93" s="295"/>
      <c r="H93" s="273" t="s">
        <v>2785</v>
      </c>
      <c r="I93" s="273" t="s">
        <v>2786</v>
      </c>
      <c r="J93" s="273"/>
      <c r="K93" s="285"/>
    </row>
    <row r="94" spans="2:11" s="1" customFormat="1" ht="15" customHeight="1">
      <c r="B94" s="296"/>
      <c r="C94" s="273" t="s">
        <v>2787</v>
      </c>
      <c r="D94" s="273"/>
      <c r="E94" s="273"/>
      <c r="F94" s="294" t="s">
        <v>2754</v>
      </c>
      <c r="G94" s="295"/>
      <c r="H94" s="273" t="s">
        <v>2788</v>
      </c>
      <c r="I94" s="273" t="s">
        <v>2789</v>
      </c>
      <c r="J94" s="273"/>
      <c r="K94" s="285"/>
    </row>
    <row r="95" spans="2:11" s="1" customFormat="1" ht="15" customHeight="1">
      <c r="B95" s="296"/>
      <c r="C95" s="273" t="s">
        <v>2790</v>
      </c>
      <c r="D95" s="273"/>
      <c r="E95" s="273"/>
      <c r="F95" s="294" t="s">
        <v>2754</v>
      </c>
      <c r="G95" s="295"/>
      <c r="H95" s="273" t="s">
        <v>2790</v>
      </c>
      <c r="I95" s="273" t="s">
        <v>2789</v>
      </c>
      <c r="J95" s="273"/>
      <c r="K95" s="285"/>
    </row>
    <row r="96" spans="2:11" s="1" customFormat="1" ht="15" customHeight="1">
      <c r="B96" s="296"/>
      <c r="C96" s="273" t="s">
        <v>43</v>
      </c>
      <c r="D96" s="273"/>
      <c r="E96" s="273"/>
      <c r="F96" s="294" t="s">
        <v>2754</v>
      </c>
      <c r="G96" s="295"/>
      <c r="H96" s="273" t="s">
        <v>2791</v>
      </c>
      <c r="I96" s="273" t="s">
        <v>2789</v>
      </c>
      <c r="J96" s="273"/>
      <c r="K96" s="285"/>
    </row>
    <row r="97" spans="2:11" s="1" customFormat="1" ht="15" customHeight="1">
      <c r="B97" s="296"/>
      <c r="C97" s="273" t="s">
        <v>53</v>
      </c>
      <c r="D97" s="273"/>
      <c r="E97" s="273"/>
      <c r="F97" s="294" t="s">
        <v>2754</v>
      </c>
      <c r="G97" s="295"/>
      <c r="H97" s="273" t="s">
        <v>2792</v>
      </c>
      <c r="I97" s="273" t="s">
        <v>2789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402" t="s">
        <v>2793</v>
      </c>
      <c r="D102" s="402"/>
      <c r="E102" s="402"/>
      <c r="F102" s="402"/>
      <c r="G102" s="402"/>
      <c r="H102" s="402"/>
      <c r="I102" s="402"/>
      <c r="J102" s="402"/>
      <c r="K102" s="285"/>
    </row>
    <row r="103" spans="2:11" s="1" customFormat="1" ht="17.25" customHeight="1">
      <c r="B103" s="284"/>
      <c r="C103" s="286" t="s">
        <v>2748</v>
      </c>
      <c r="D103" s="286"/>
      <c r="E103" s="286"/>
      <c r="F103" s="286" t="s">
        <v>2749</v>
      </c>
      <c r="G103" s="287"/>
      <c r="H103" s="286" t="s">
        <v>59</v>
      </c>
      <c r="I103" s="286" t="s">
        <v>62</v>
      </c>
      <c r="J103" s="286" t="s">
        <v>2750</v>
      </c>
      <c r="K103" s="285"/>
    </row>
    <row r="104" spans="2:11" s="1" customFormat="1" ht="17.25" customHeight="1">
      <c r="B104" s="284"/>
      <c r="C104" s="288" t="s">
        <v>2751</v>
      </c>
      <c r="D104" s="288"/>
      <c r="E104" s="288"/>
      <c r="F104" s="289" t="s">
        <v>2752</v>
      </c>
      <c r="G104" s="290"/>
      <c r="H104" s="288"/>
      <c r="I104" s="288"/>
      <c r="J104" s="288" t="s">
        <v>2753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58</v>
      </c>
      <c r="D106" s="293"/>
      <c r="E106" s="293"/>
      <c r="F106" s="294" t="s">
        <v>2754</v>
      </c>
      <c r="G106" s="273"/>
      <c r="H106" s="273" t="s">
        <v>2794</v>
      </c>
      <c r="I106" s="273" t="s">
        <v>2756</v>
      </c>
      <c r="J106" s="273">
        <v>20</v>
      </c>
      <c r="K106" s="285"/>
    </row>
    <row r="107" spans="2:11" s="1" customFormat="1" ht="15" customHeight="1">
      <c r="B107" s="284"/>
      <c r="C107" s="273" t="s">
        <v>2757</v>
      </c>
      <c r="D107" s="273"/>
      <c r="E107" s="273"/>
      <c r="F107" s="294" t="s">
        <v>2754</v>
      </c>
      <c r="G107" s="273"/>
      <c r="H107" s="273" t="s">
        <v>2794</v>
      </c>
      <c r="I107" s="273" t="s">
        <v>2756</v>
      </c>
      <c r="J107" s="273">
        <v>120</v>
      </c>
      <c r="K107" s="285"/>
    </row>
    <row r="108" spans="2:11" s="1" customFormat="1" ht="15" customHeight="1">
      <c r="B108" s="296"/>
      <c r="C108" s="273" t="s">
        <v>2759</v>
      </c>
      <c r="D108" s="273"/>
      <c r="E108" s="273"/>
      <c r="F108" s="294" t="s">
        <v>2760</v>
      </c>
      <c r="G108" s="273"/>
      <c r="H108" s="273" t="s">
        <v>2794</v>
      </c>
      <c r="I108" s="273" t="s">
        <v>2756</v>
      </c>
      <c r="J108" s="273">
        <v>50</v>
      </c>
      <c r="K108" s="285"/>
    </row>
    <row r="109" spans="2:11" s="1" customFormat="1" ht="15" customHeight="1">
      <c r="B109" s="296"/>
      <c r="C109" s="273" t="s">
        <v>2762</v>
      </c>
      <c r="D109" s="273"/>
      <c r="E109" s="273"/>
      <c r="F109" s="294" t="s">
        <v>2754</v>
      </c>
      <c r="G109" s="273"/>
      <c r="H109" s="273" t="s">
        <v>2794</v>
      </c>
      <c r="I109" s="273" t="s">
        <v>2764</v>
      </c>
      <c r="J109" s="273"/>
      <c r="K109" s="285"/>
    </row>
    <row r="110" spans="2:11" s="1" customFormat="1" ht="15" customHeight="1">
      <c r="B110" s="296"/>
      <c r="C110" s="273" t="s">
        <v>2773</v>
      </c>
      <c r="D110" s="273"/>
      <c r="E110" s="273"/>
      <c r="F110" s="294" t="s">
        <v>2760</v>
      </c>
      <c r="G110" s="273"/>
      <c r="H110" s="273" t="s">
        <v>2794</v>
      </c>
      <c r="I110" s="273" t="s">
        <v>2756</v>
      </c>
      <c r="J110" s="273">
        <v>50</v>
      </c>
      <c r="K110" s="285"/>
    </row>
    <row r="111" spans="2:11" s="1" customFormat="1" ht="15" customHeight="1">
      <c r="B111" s="296"/>
      <c r="C111" s="273" t="s">
        <v>2781</v>
      </c>
      <c r="D111" s="273"/>
      <c r="E111" s="273"/>
      <c r="F111" s="294" t="s">
        <v>2760</v>
      </c>
      <c r="G111" s="273"/>
      <c r="H111" s="273" t="s">
        <v>2794</v>
      </c>
      <c r="I111" s="273" t="s">
        <v>2756</v>
      </c>
      <c r="J111" s="273">
        <v>50</v>
      </c>
      <c r="K111" s="285"/>
    </row>
    <row r="112" spans="2:11" s="1" customFormat="1" ht="15" customHeight="1">
      <c r="B112" s="296"/>
      <c r="C112" s="273" t="s">
        <v>2779</v>
      </c>
      <c r="D112" s="273"/>
      <c r="E112" s="273"/>
      <c r="F112" s="294" t="s">
        <v>2760</v>
      </c>
      <c r="G112" s="273"/>
      <c r="H112" s="273" t="s">
        <v>2794</v>
      </c>
      <c r="I112" s="273" t="s">
        <v>2756</v>
      </c>
      <c r="J112" s="273">
        <v>50</v>
      </c>
      <c r="K112" s="285"/>
    </row>
    <row r="113" spans="2:11" s="1" customFormat="1" ht="15" customHeight="1">
      <c r="B113" s="296"/>
      <c r="C113" s="273" t="s">
        <v>58</v>
      </c>
      <c r="D113" s="273"/>
      <c r="E113" s="273"/>
      <c r="F113" s="294" t="s">
        <v>2754</v>
      </c>
      <c r="G113" s="273"/>
      <c r="H113" s="273" t="s">
        <v>2795</v>
      </c>
      <c r="I113" s="273" t="s">
        <v>2756</v>
      </c>
      <c r="J113" s="273">
        <v>20</v>
      </c>
      <c r="K113" s="285"/>
    </row>
    <row r="114" spans="2:11" s="1" customFormat="1" ht="15" customHeight="1">
      <c r="B114" s="296"/>
      <c r="C114" s="273" t="s">
        <v>2796</v>
      </c>
      <c r="D114" s="273"/>
      <c r="E114" s="273"/>
      <c r="F114" s="294" t="s">
        <v>2754</v>
      </c>
      <c r="G114" s="273"/>
      <c r="H114" s="273" t="s">
        <v>2797</v>
      </c>
      <c r="I114" s="273" t="s">
        <v>2756</v>
      </c>
      <c r="J114" s="273">
        <v>120</v>
      </c>
      <c r="K114" s="285"/>
    </row>
    <row r="115" spans="2:11" s="1" customFormat="1" ht="15" customHeight="1">
      <c r="B115" s="296"/>
      <c r="C115" s="273" t="s">
        <v>43</v>
      </c>
      <c r="D115" s="273"/>
      <c r="E115" s="273"/>
      <c r="F115" s="294" t="s">
        <v>2754</v>
      </c>
      <c r="G115" s="273"/>
      <c r="H115" s="273" t="s">
        <v>2798</v>
      </c>
      <c r="I115" s="273" t="s">
        <v>2789</v>
      </c>
      <c r="J115" s="273"/>
      <c r="K115" s="285"/>
    </row>
    <row r="116" spans="2:11" s="1" customFormat="1" ht="15" customHeight="1">
      <c r="B116" s="296"/>
      <c r="C116" s="273" t="s">
        <v>53</v>
      </c>
      <c r="D116" s="273"/>
      <c r="E116" s="273"/>
      <c r="F116" s="294" t="s">
        <v>2754</v>
      </c>
      <c r="G116" s="273"/>
      <c r="H116" s="273" t="s">
        <v>2799</v>
      </c>
      <c r="I116" s="273" t="s">
        <v>2789</v>
      </c>
      <c r="J116" s="273"/>
      <c r="K116" s="285"/>
    </row>
    <row r="117" spans="2:11" s="1" customFormat="1" ht="15" customHeight="1">
      <c r="B117" s="296"/>
      <c r="C117" s="273" t="s">
        <v>62</v>
      </c>
      <c r="D117" s="273"/>
      <c r="E117" s="273"/>
      <c r="F117" s="294" t="s">
        <v>2754</v>
      </c>
      <c r="G117" s="273"/>
      <c r="H117" s="273" t="s">
        <v>2800</v>
      </c>
      <c r="I117" s="273" t="s">
        <v>2801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400" t="s">
        <v>2802</v>
      </c>
      <c r="D122" s="400"/>
      <c r="E122" s="400"/>
      <c r="F122" s="400"/>
      <c r="G122" s="400"/>
      <c r="H122" s="400"/>
      <c r="I122" s="400"/>
      <c r="J122" s="400"/>
      <c r="K122" s="313"/>
    </row>
    <row r="123" spans="2:11" s="1" customFormat="1" ht="17.25" customHeight="1">
      <c r="B123" s="314"/>
      <c r="C123" s="286" t="s">
        <v>2748</v>
      </c>
      <c r="D123" s="286"/>
      <c r="E123" s="286"/>
      <c r="F123" s="286" t="s">
        <v>2749</v>
      </c>
      <c r="G123" s="287"/>
      <c r="H123" s="286" t="s">
        <v>59</v>
      </c>
      <c r="I123" s="286" t="s">
        <v>62</v>
      </c>
      <c r="J123" s="286" t="s">
        <v>2750</v>
      </c>
      <c r="K123" s="315"/>
    </row>
    <row r="124" spans="2:11" s="1" customFormat="1" ht="17.25" customHeight="1">
      <c r="B124" s="314"/>
      <c r="C124" s="288" t="s">
        <v>2751</v>
      </c>
      <c r="D124" s="288"/>
      <c r="E124" s="288"/>
      <c r="F124" s="289" t="s">
        <v>2752</v>
      </c>
      <c r="G124" s="290"/>
      <c r="H124" s="288"/>
      <c r="I124" s="288"/>
      <c r="J124" s="288" t="s">
        <v>2753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2757</v>
      </c>
      <c r="D126" s="293"/>
      <c r="E126" s="293"/>
      <c r="F126" s="294" t="s">
        <v>2754</v>
      </c>
      <c r="G126" s="273"/>
      <c r="H126" s="273" t="s">
        <v>2794</v>
      </c>
      <c r="I126" s="273" t="s">
        <v>2756</v>
      </c>
      <c r="J126" s="273">
        <v>120</v>
      </c>
      <c r="K126" s="319"/>
    </row>
    <row r="127" spans="2:11" s="1" customFormat="1" ht="15" customHeight="1">
      <c r="B127" s="316"/>
      <c r="C127" s="273" t="s">
        <v>2803</v>
      </c>
      <c r="D127" s="273"/>
      <c r="E127" s="273"/>
      <c r="F127" s="294" t="s">
        <v>2754</v>
      </c>
      <c r="G127" s="273"/>
      <c r="H127" s="273" t="s">
        <v>2804</v>
      </c>
      <c r="I127" s="273" t="s">
        <v>2756</v>
      </c>
      <c r="J127" s="273" t="s">
        <v>2805</v>
      </c>
      <c r="K127" s="319"/>
    </row>
    <row r="128" spans="2:11" s="1" customFormat="1" ht="15" customHeight="1">
      <c r="B128" s="316"/>
      <c r="C128" s="273" t="s">
        <v>2702</v>
      </c>
      <c r="D128" s="273"/>
      <c r="E128" s="273"/>
      <c r="F128" s="294" t="s">
        <v>2754</v>
      </c>
      <c r="G128" s="273"/>
      <c r="H128" s="273" t="s">
        <v>2806</v>
      </c>
      <c r="I128" s="273" t="s">
        <v>2756</v>
      </c>
      <c r="J128" s="273" t="s">
        <v>2805</v>
      </c>
      <c r="K128" s="319"/>
    </row>
    <row r="129" spans="2:11" s="1" customFormat="1" ht="15" customHeight="1">
      <c r="B129" s="316"/>
      <c r="C129" s="273" t="s">
        <v>2765</v>
      </c>
      <c r="D129" s="273"/>
      <c r="E129" s="273"/>
      <c r="F129" s="294" t="s">
        <v>2760</v>
      </c>
      <c r="G129" s="273"/>
      <c r="H129" s="273" t="s">
        <v>2766</v>
      </c>
      <c r="I129" s="273" t="s">
        <v>2756</v>
      </c>
      <c r="J129" s="273">
        <v>15</v>
      </c>
      <c r="K129" s="319"/>
    </row>
    <row r="130" spans="2:11" s="1" customFormat="1" ht="15" customHeight="1">
      <c r="B130" s="316"/>
      <c r="C130" s="297" t="s">
        <v>2767</v>
      </c>
      <c r="D130" s="297"/>
      <c r="E130" s="297"/>
      <c r="F130" s="298" t="s">
        <v>2760</v>
      </c>
      <c r="G130" s="297"/>
      <c r="H130" s="297" t="s">
        <v>2768</v>
      </c>
      <c r="I130" s="297" t="s">
        <v>2756</v>
      </c>
      <c r="J130" s="297">
        <v>15</v>
      </c>
      <c r="K130" s="319"/>
    </row>
    <row r="131" spans="2:11" s="1" customFormat="1" ht="15" customHeight="1">
      <c r="B131" s="316"/>
      <c r="C131" s="297" t="s">
        <v>2769</v>
      </c>
      <c r="D131" s="297"/>
      <c r="E131" s="297"/>
      <c r="F131" s="298" t="s">
        <v>2760</v>
      </c>
      <c r="G131" s="297"/>
      <c r="H131" s="297" t="s">
        <v>2770</v>
      </c>
      <c r="I131" s="297" t="s">
        <v>2756</v>
      </c>
      <c r="J131" s="297">
        <v>20</v>
      </c>
      <c r="K131" s="319"/>
    </row>
    <row r="132" spans="2:11" s="1" customFormat="1" ht="15" customHeight="1">
      <c r="B132" s="316"/>
      <c r="C132" s="297" t="s">
        <v>2771</v>
      </c>
      <c r="D132" s="297"/>
      <c r="E132" s="297"/>
      <c r="F132" s="298" t="s">
        <v>2760</v>
      </c>
      <c r="G132" s="297"/>
      <c r="H132" s="297" t="s">
        <v>2772</v>
      </c>
      <c r="I132" s="297" t="s">
        <v>2756</v>
      </c>
      <c r="J132" s="297">
        <v>20</v>
      </c>
      <c r="K132" s="319"/>
    </row>
    <row r="133" spans="2:11" s="1" customFormat="1" ht="15" customHeight="1">
      <c r="B133" s="316"/>
      <c r="C133" s="273" t="s">
        <v>2759</v>
      </c>
      <c r="D133" s="273"/>
      <c r="E133" s="273"/>
      <c r="F133" s="294" t="s">
        <v>2760</v>
      </c>
      <c r="G133" s="273"/>
      <c r="H133" s="273" t="s">
        <v>2794</v>
      </c>
      <c r="I133" s="273" t="s">
        <v>2756</v>
      </c>
      <c r="J133" s="273">
        <v>50</v>
      </c>
      <c r="K133" s="319"/>
    </row>
    <row r="134" spans="2:11" s="1" customFormat="1" ht="15" customHeight="1">
      <c r="B134" s="316"/>
      <c r="C134" s="273" t="s">
        <v>2773</v>
      </c>
      <c r="D134" s="273"/>
      <c r="E134" s="273"/>
      <c r="F134" s="294" t="s">
        <v>2760</v>
      </c>
      <c r="G134" s="273"/>
      <c r="H134" s="273" t="s">
        <v>2794</v>
      </c>
      <c r="I134" s="273" t="s">
        <v>2756</v>
      </c>
      <c r="J134" s="273">
        <v>50</v>
      </c>
      <c r="K134" s="319"/>
    </row>
    <row r="135" spans="2:11" s="1" customFormat="1" ht="15" customHeight="1">
      <c r="B135" s="316"/>
      <c r="C135" s="273" t="s">
        <v>2779</v>
      </c>
      <c r="D135" s="273"/>
      <c r="E135" s="273"/>
      <c r="F135" s="294" t="s">
        <v>2760</v>
      </c>
      <c r="G135" s="273"/>
      <c r="H135" s="273" t="s">
        <v>2794</v>
      </c>
      <c r="I135" s="273" t="s">
        <v>2756</v>
      </c>
      <c r="J135" s="273">
        <v>50</v>
      </c>
      <c r="K135" s="319"/>
    </row>
    <row r="136" spans="2:11" s="1" customFormat="1" ht="15" customHeight="1">
      <c r="B136" s="316"/>
      <c r="C136" s="273" t="s">
        <v>2781</v>
      </c>
      <c r="D136" s="273"/>
      <c r="E136" s="273"/>
      <c r="F136" s="294" t="s">
        <v>2760</v>
      </c>
      <c r="G136" s="273"/>
      <c r="H136" s="273" t="s">
        <v>2794</v>
      </c>
      <c r="I136" s="273" t="s">
        <v>2756</v>
      </c>
      <c r="J136" s="273">
        <v>50</v>
      </c>
      <c r="K136" s="319"/>
    </row>
    <row r="137" spans="2:11" s="1" customFormat="1" ht="15" customHeight="1">
      <c r="B137" s="316"/>
      <c r="C137" s="273" t="s">
        <v>2782</v>
      </c>
      <c r="D137" s="273"/>
      <c r="E137" s="273"/>
      <c r="F137" s="294" t="s">
        <v>2760</v>
      </c>
      <c r="G137" s="273"/>
      <c r="H137" s="273" t="s">
        <v>2807</v>
      </c>
      <c r="I137" s="273" t="s">
        <v>2756</v>
      </c>
      <c r="J137" s="273">
        <v>255</v>
      </c>
      <c r="K137" s="319"/>
    </row>
    <row r="138" spans="2:11" s="1" customFormat="1" ht="15" customHeight="1">
      <c r="B138" s="316"/>
      <c r="C138" s="273" t="s">
        <v>2784</v>
      </c>
      <c r="D138" s="273"/>
      <c r="E138" s="273"/>
      <c r="F138" s="294" t="s">
        <v>2754</v>
      </c>
      <c r="G138" s="273"/>
      <c r="H138" s="273" t="s">
        <v>2808</v>
      </c>
      <c r="I138" s="273" t="s">
        <v>2786</v>
      </c>
      <c r="J138" s="273"/>
      <c r="K138" s="319"/>
    </row>
    <row r="139" spans="2:11" s="1" customFormat="1" ht="15" customHeight="1">
      <c r="B139" s="316"/>
      <c r="C139" s="273" t="s">
        <v>2787</v>
      </c>
      <c r="D139" s="273"/>
      <c r="E139" s="273"/>
      <c r="F139" s="294" t="s">
        <v>2754</v>
      </c>
      <c r="G139" s="273"/>
      <c r="H139" s="273" t="s">
        <v>2809</v>
      </c>
      <c r="I139" s="273" t="s">
        <v>2789</v>
      </c>
      <c r="J139" s="273"/>
      <c r="K139" s="319"/>
    </row>
    <row r="140" spans="2:11" s="1" customFormat="1" ht="15" customHeight="1">
      <c r="B140" s="316"/>
      <c r="C140" s="273" t="s">
        <v>2790</v>
      </c>
      <c r="D140" s="273"/>
      <c r="E140" s="273"/>
      <c r="F140" s="294" t="s">
        <v>2754</v>
      </c>
      <c r="G140" s="273"/>
      <c r="H140" s="273" t="s">
        <v>2790</v>
      </c>
      <c r="I140" s="273" t="s">
        <v>2789</v>
      </c>
      <c r="J140" s="273"/>
      <c r="K140" s="319"/>
    </row>
    <row r="141" spans="2:11" s="1" customFormat="1" ht="15" customHeight="1">
      <c r="B141" s="316"/>
      <c r="C141" s="273" t="s">
        <v>43</v>
      </c>
      <c r="D141" s="273"/>
      <c r="E141" s="273"/>
      <c r="F141" s="294" t="s">
        <v>2754</v>
      </c>
      <c r="G141" s="273"/>
      <c r="H141" s="273" t="s">
        <v>2810</v>
      </c>
      <c r="I141" s="273" t="s">
        <v>2789</v>
      </c>
      <c r="J141" s="273"/>
      <c r="K141" s="319"/>
    </row>
    <row r="142" spans="2:11" s="1" customFormat="1" ht="15" customHeight="1">
      <c r="B142" s="316"/>
      <c r="C142" s="273" t="s">
        <v>2811</v>
      </c>
      <c r="D142" s="273"/>
      <c r="E142" s="273"/>
      <c r="F142" s="294" t="s">
        <v>2754</v>
      </c>
      <c r="G142" s="273"/>
      <c r="H142" s="273" t="s">
        <v>2812</v>
      </c>
      <c r="I142" s="273" t="s">
        <v>2789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402" t="s">
        <v>2813</v>
      </c>
      <c r="D147" s="402"/>
      <c r="E147" s="402"/>
      <c r="F147" s="402"/>
      <c r="G147" s="402"/>
      <c r="H147" s="402"/>
      <c r="I147" s="402"/>
      <c r="J147" s="402"/>
      <c r="K147" s="285"/>
    </row>
    <row r="148" spans="2:11" s="1" customFormat="1" ht="17.25" customHeight="1">
      <c r="B148" s="284"/>
      <c r="C148" s="286" t="s">
        <v>2748</v>
      </c>
      <c r="D148" s="286"/>
      <c r="E148" s="286"/>
      <c r="F148" s="286" t="s">
        <v>2749</v>
      </c>
      <c r="G148" s="287"/>
      <c r="H148" s="286" t="s">
        <v>59</v>
      </c>
      <c r="I148" s="286" t="s">
        <v>62</v>
      </c>
      <c r="J148" s="286" t="s">
        <v>2750</v>
      </c>
      <c r="K148" s="285"/>
    </row>
    <row r="149" spans="2:11" s="1" customFormat="1" ht="17.25" customHeight="1">
      <c r="B149" s="284"/>
      <c r="C149" s="288" t="s">
        <v>2751</v>
      </c>
      <c r="D149" s="288"/>
      <c r="E149" s="288"/>
      <c r="F149" s="289" t="s">
        <v>2752</v>
      </c>
      <c r="G149" s="290"/>
      <c r="H149" s="288"/>
      <c r="I149" s="288"/>
      <c r="J149" s="288" t="s">
        <v>2753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2757</v>
      </c>
      <c r="D151" s="273"/>
      <c r="E151" s="273"/>
      <c r="F151" s="324" t="s">
        <v>2754</v>
      </c>
      <c r="G151" s="273"/>
      <c r="H151" s="323" t="s">
        <v>2794</v>
      </c>
      <c r="I151" s="323" t="s">
        <v>2756</v>
      </c>
      <c r="J151" s="323">
        <v>120</v>
      </c>
      <c r="K151" s="319"/>
    </row>
    <row r="152" spans="2:11" s="1" customFormat="1" ht="15" customHeight="1">
      <c r="B152" s="296"/>
      <c r="C152" s="323" t="s">
        <v>2803</v>
      </c>
      <c r="D152" s="273"/>
      <c r="E152" s="273"/>
      <c r="F152" s="324" t="s">
        <v>2754</v>
      </c>
      <c r="G152" s="273"/>
      <c r="H152" s="323" t="s">
        <v>2814</v>
      </c>
      <c r="I152" s="323" t="s">
        <v>2756</v>
      </c>
      <c r="J152" s="323" t="s">
        <v>2805</v>
      </c>
      <c r="K152" s="319"/>
    </row>
    <row r="153" spans="2:11" s="1" customFormat="1" ht="15" customHeight="1">
      <c r="B153" s="296"/>
      <c r="C153" s="323" t="s">
        <v>2702</v>
      </c>
      <c r="D153" s="273"/>
      <c r="E153" s="273"/>
      <c r="F153" s="324" t="s">
        <v>2754</v>
      </c>
      <c r="G153" s="273"/>
      <c r="H153" s="323" t="s">
        <v>2815</v>
      </c>
      <c r="I153" s="323" t="s">
        <v>2756</v>
      </c>
      <c r="J153" s="323" t="s">
        <v>2805</v>
      </c>
      <c r="K153" s="319"/>
    </row>
    <row r="154" spans="2:11" s="1" customFormat="1" ht="15" customHeight="1">
      <c r="B154" s="296"/>
      <c r="C154" s="323" t="s">
        <v>2759</v>
      </c>
      <c r="D154" s="273"/>
      <c r="E154" s="273"/>
      <c r="F154" s="324" t="s">
        <v>2760</v>
      </c>
      <c r="G154" s="273"/>
      <c r="H154" s="323" t="s">
        <v>2794</v>
      </c>
      <c r="I154" s="323" t="s">
        <v>2756</v>
      </c>
      <c r="J154" s="323">
        <v>50</v>
      </c>
      <c r="K154" s="319"/>
    </row>
    <row r="155" spans="2:11" s="1" customFormat="1" ht="15" customHeight="1">
      <c r="B155" s="296"/>
      <c r="C155" s="323" t="s">
        <v>2762</v>
      </c>
      <c r="D155" s="273"/>
      <c r="E155" s="273"/>
      <c r="F155" s="324" t="s">
        <v>2754</v>
      </c>
      <c r="G155" s="273"/>
      <c r="H155" s="323" t="s">
        <v>2794</v>
      </c>
      <c r="I155" s="323" t="s">
        <v>2764</v>
      </c>
      <c r="J155" s="323"/>
      <c r="K155" s="319"/>
    </row>
    <row r="156" spans="2:11" s="1" customFormat="1" ht="15" customHeight="1">
      <c r="B156" s="296"/>
      <c r="C156" s="323" t="s">
        <v>2773</v>
      </c>
      <c r="D156" s="273"/>
      <c r="E156" s="273"/>
      <c r="F156" s="324" t="s">
        <v>2760</v>
      </c>
      <c r="G156" s="273"/>
      <c r="H156" s="323" t="s">
        <v>2794</v>
      </c>
      <c r="I156" s="323" t="s">
        <v>2756</v>
      </c>
      <c r="J156" s="323">
        <v>50</v>
      </c>
      <c r="K156" s="319"/>
    </row>
    <row r="157" spans="2:11" s="1" customFormat="1" ht="15" customHeight="1">
      <c r="B157" s="296"/>
      <c r="C157" s="323" t="s">
        <v>2781</v>
      </c>
      <c r="D157" s="273"/>
      <c r="E157" s="273"/>
      <c r="F157" s="324" t="s">
        <v>2760</v>
      </c>
      <c r="G157" s="273"/>
      <c r="H157" s="323" t="s">
        <v>2794</v>
      </c>
      <c r="I157" s="323" t="s">
        <v>2756</v>
      </c>
      <c r="J157" s="323">
        <v>50</v>
      </c>
      <c r="K157" s="319"/>
    </row>
    <row r="158" spans="2:11" s="1" customFormat="1" ht="15" customHeight="1">
      <c r="B158" s="296"/>
      <c r="C158" s="323" t="s">
        <v>2779</v>
      </c>
      <c r="D158" s="273"/>
      <c r="E158" s="273"/>
      <c r="F158" s="324" t="s">
        <v>2760</v>
      </c>
      <c r="G158" s="273"/>
      <c r="H158" s="323" t="s">
        <v>2794</v>
      </c>
      <c r="I158" s="323" t="s">
        <v>2756</v>
      </c>
      <c r="J158" s="323">
        <v>50</v>
      </c>
      <c r="K158" s="319"/>
    </row>
    <row r="159" spans="2:11" s="1" customFormat="1" ht="15" customHeight="1">
      <c r="B159" s="296"/>
      <c r="C159" s="323" t="s">
        <v>110</v>
      </c>
      <c r="D159" s="273"/>
      <c r="E159" s="273"/>
      <c r="F159" s="324" t="s">
        <v>2754</v>
      </c>
      <c r="G159" s="273"/>
      <c r="H159" s="323" t="s">
        <v>2816</v>
      </c>
      <c r="I159" s="323" t="s">
        <v>2756</v>
      </c>
      <c r="J159" s="323" t="s">
        <v>2817</v>
      </c>
      <c r="K159" s="319"/>
    </row>
    <row r="160" spans="2:11" s="1" customFormat="1" ht="15" customHeight="1">
      <c r="B160" s="296"/>
      <c r="C160" s="323" t="s">
        <v>2818</v>
      </c>
      <c r="D160" s="273"/>
      <c r="E160" s="273"/>
      <c r="F160" s="324" t="s">
        <v>2754</v>
      </c>
      <c r="G160" s="273"/>
      <c r="H160" s="323" t="s">
        <v>2819</v>
      </c>
      <c r="I160" s="323" t="s">
        <v>2789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400" t="s">
        <v>2820</v>
      </c>
      <c r="D165" s="400"/>
      <c r="E165" s="400"/>
      <c r="F165" s="400"/>
      <c r="G165" s="400"/>
      <c r="H165" s="400"/>
      <c r="I165" s="400"/>
      <c r="J165" s="400"/>
      <c r="K165" s="266"/>
    </row>
    <row r="166" spans="2:11" s="1" customFormat="1" ht="17.25" customHeight="1">
      <c r="B166" s="265"/>
      <c r="C166" s="286" t="s">
        <v>2748</v>
      </c>
      <c r="D166" s="286"/>
      <c r="E166" s="286"/>
      <c r="F166" s="286" t="s">
        <v>2749</v>
      </c>
      <c r="G166" s="328"/>
      <c r="H166" s="329" t="s">
        <v>59</v>
      </c>
      <c r="I166" s="329" t="s">
        <v>62</v>
      </c>
      <c r="J166" s="286" t="s">
        <v>2750</v>
      </c>
      <c r="K166" s="266"/>
    </row>
    <row r="167" spans="2:11" s="1" customFormat="1" ht="17.25" customHeight="1">
      <c r="B167" s="267"/>
      <c r="C167" s="288" t="s">
        <v>2751</v>
      </c>
      <c r="D167" s="288"/>
      <c r="E167" s="288"/>
      <c r="F167" s="289" t="s">
        <v>2752</v>
      </c>
      <c r="G167" s="330"/>
      <c r="H167" s="331"/>
      <c r="I167" s="331"/>
      <c r="J167" s="288" t="s">
        <v>2753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2757</v>
      </c>
      <c r="D169" s="273"/>
      <c r="E169" s="273"/>
      <c r="F169" s="294" t="s">
        <v>2754</v>
      </c>
      <c r="G169" s="273"/>
      <c r="H169" s="273" t="s">
        <v>2794</v>
      </c>
      <c r="I169" s="273" t="s">
        <v>2756</v>
      </c>
      <c r="J169" s="273">
        <v>120</v>
      </c>
      <c r="K169" s="319"/>
    </row>
    <row r="170" spans="2:11" s="1" customFormat="1" ht="15" customHeight="1">
      <c r="B170" s="296"/>
      <c r="C170" s="273" t="s">
        <v>2803</v>
      </c>
      <c r="D170" s="273"/>
      <c r="E170" s="273"/>
      <c r="F170" s="294" t="s">
        <v>2754</v>
      </c>
      <c r="G170" s="273"/>
      <c r="H170" s="273" t="s">
        <v>2804</v>
      </c>
      <c r="I170" s="273" t="s">
        <v>2756</v>
      </c>
      <c r="J170" s="273" t="s">
        <v>2805</v>
      </c>
      <c r="K170" s="319"/>
    </row>
    <row r="171" spans="2:11" s="1" customFormat="1" ht="15" customHeight="1">
      <c r="B171" s="296"/>
      <c r="C171" s="273" t="s">
        <v>2702</v>
      </c>
      <c r="D171" s="273"/>
      <c r="E171" s="273"/>
      <c r="F171" s="294" t="s">
        <v>2754</v>
      </c>
      <c r="G171" s="273"/>
      <c r="H171" s="273" t="s">
        <v>2821</v>
      </c>
      <c r="I171" s="273" t="s">
        <v>2756</v>
      </c>
      <c r="J171" s="273" t="s">
        <v>2805</v>
      </c>
      <c r="K171" s="319"/>
    </row>
    <row r="172" spans="2:11" s="1" customFormat="1" ht="15" customHeight="1">
      <c r="B172" s="296"/>
      <c r="C172" s="273" t="s">
        <v>2759</v>
      </c>
      <c r="D172" s="273"/>
      <c r="E172" s="273"/>
      <c r="F172" s="294" t="s">
        <v>2760</v>
      </c>
      <c r="G172" s="273"/>
      <c r="H172" s="273" t="s">
        <v>2821</v>
      </c>
      <c r="I172" s="273" t="s">
        <v>2756</v>
      </c>
      <c r="J172" s="273">
        <v>50</v>
      </c>
      <c r="K172" s="319"/>
    </row>
    <row r="173" spans="2:11" s="1" customFormat="1" ht="15" customHeight="1">
      <c r="B173" s="296"/>
      <c r="C173" s="273" t="s">
        <v>2762</v>
      </c>
      <c r="D173" s="273"/>
      <c r="E173" s="273"/>
      <c r="F173" s="294" t="s">
        <v>2754</v>
      </c>
      <c r="G173" s="273"/>
      <c r="H173" s="273" t="s">
        <v>2821</v>
      </c>
      <c r="I173" s="273" t="s">
        <v>2764</v>
      </c>
      <c r="J173" s="273"/>
      <c r="K173" s="319"/>
    </row>
    <row r="174" spans="2:11" s="1" customFormat="1" ht="15" customHeight="1">
      <c r="B174" s="296"/>
      <c r="C174" s="273" t="s">
        <v>2773</v>
      </c>
      <c r="D174" s="273"/>
      <c r="E174" s="273"/>
      <c r="F174" s="294" t="s">
        <v>2760</v>
      </c>
      <c r="G174" s="273"/>
      <c r="H174" s="273" t="s">
        <v>2821</v>
      </c>
      <c r="I174" s="273" t="s">
        <v>2756</v>
      </c>
      <c r="J174" s="273">
        <v>50</v>
      </c>
      <c r="K174" s="319"/>
    </row>
    <row r="175" spans="2:11" s="1" customFormat="1" ht="15" customHeight="1">
      <c r="B175" s="296"/>
      <c r="C175" s="273" t="s">
        <v>2781</v>
      </c>
      <c r="D175" s="273"/>
      <c r="E175" s="273"/>
      <c r="F175" s="294" t="s">
        <v>2760</v>
      </c>
      <c r="G175" s="273"/>
      <c r="H175" s="273" t="s">
        <v>2821</v>
      </c>
      <c r="I175" s="273" t="s">
        <v>2756</v>
      </c>
      <c r="J175" s="273">
        <v>50</v>
      </c>
      <c r="K175" s="319"/>
    </row>
    <row r="176" spans="2:11" s="1" customFormat="1" ht="15" customHeight="1">
      <c r="B176" s="296"/>
      <c r="C176" s="273" t="s">
        <v>2779</v>
      </c>
      <c r="D176" s="273"/>
      <c r="E176" s="273"/>
      <c r="F176" s="294" t="s">
        <v>2760</v>
      </c>
      <c r="G176" s="273"/>
      <c r="H176" s="273" t="s">
        <v>2821</v>
      </c>
      <c r="I176" s="273" t="s">
        <v>2756</v>
      </c>
      <c r="J176" s="273">
        <v>50</v>
      </c>
      <c r="K176" s="319"/>
    </row>
    <row r="177" spans="2:11" s="1" customFormat="1" ht="15" customHeight="1">
      <c r="B177" s="296"/>
      <c r="C177" s="273" t="s">
        <v>130</v>
      </c>
      <c r="D177" s="273"/>
      <c r="E177" s="273"/>
      <c r="F177" s="294" t="s">
        <v>2754</v>
      </c>
      <c r="G177" s="273"/>
      <c r="H177" s="273" t="s">
        <v>2822</v>
      </c>
      <c r="I177" s="273" t="s">
        <v>2823</v>
      </c>
      <c r="J177" s="273"/>
      <c r="K177" s="319"/>
    </row>
    <row r="178" spans="2:11" s="1" customFormat="1" ht="15" customHeight="1">
      <c r="B178" s="296"/>
      <c r="C178" s="273" t="s">
        <v>62</v>
      </c>
      <c r="D178" s="273"/>
      <c r="E178" s="273"/>
      <c r="F178" s="294" t="s">
        <v>2754</v>
      </c>
      <c r="G178" s="273"/>
      <c r="H178" s="273" t="s">
        <v>2824</v>
      </c>
      <c r="I178" s="273" t="s">
        <v>2825</v>
      </c>
      <c r="J178" s="273">
        <v>1</v>
      </c>
      <c r="K178" s="319"/>
    </row>
    <row r="179" spans="2:11" s="1" customFormat="1" ht="15" customHeight="1">
      <c r="B179" s="296"/>
      <c r="C179" s="273" t="s">
        <v>58</v>
      </c>
      <c r="D179" s="273"/>
      <c r="E179" s="273"/>
      <c r="F179" s="294" t="s">
        <v>2754</v>
      </c>
      <c r="G179" s="273"/>
      <c r="H179" s="273" t="s">
        <v>2826</v>
      </c>
      <c r="I179" s="273" t="s">
        <v>2756</v>
      </c>
      <c r="J179" s="273">
        <v>20</v>
      </c>
      <c r="K179" s="319"/>
    </row>
    <row r="180" spans="2:11" s="1" customFormat="1" ht="15" customHeight="1">
      <c r="B180" s="296"/>
      <c r="C180" s="273" t="s">
        <v>59</v>
      </c>
      <c r="D180" s="273"/>
      <c r="E180" s="273"/>
      <c r="F180" s="294" t="s">
        <v>2754</v>
      </c>
      <c r="G180" s="273"/>
      <c r="H180" s="273" t="s">
        <v>2827</v>
      </c>
      <c r="I180" s="273" t="s">
        <v>2756</v>
      </c>
      <c r="J180" s="273">
        <v>255</v>
      </c>
      <c r="K180" s="319"/>
    </row>
    <row r="181" spans="2:11" s="1" customFormat="1" ht="15" customHeight="1">
      <c r="B181" s="296"/>
      <c r="C181" s="273" t="s">
        <v>131</v>
      </c>
      <c r="D181" s="273"/>
      <c r="E181" s="273"/>
      <c r="F181" s="294" t="s">
        <v>2754</v>
      </c>
      <c r="G181" s="273"/>
      <c r="H181" s="273" t="s">
        <v>2718</v>
      </c>
      <c r="I181" s="273" t="s">
        <v>2756</v>
      </c>
      <c r="J181" s="273">
        <v>10</v>
      </c>
      <c r="K181" s="319"/>
    </row>
    <row r="182" spans="2:11" s="1" customFormat="1" ht="15" customHeight="1">
      <c r="B182" s="296"/>
      <c r="C182" s="273" t="s">
        <v>132</v>
      </c>
      <c r="D182" s="273"/>
      <c r="E182" s="273"/>
      <c r="F182" s="294" t="s">
        <v>2754</v>
      </c>
      <c r="G182" s="273"/>
      <c r="H182" s="273" t="s">
        <v>2828</v>
      </c>
      <c r="I182" s="273" t="s">
        <v>2789</v>
      </c>
      <c r="J182" s="273"/>
      <c r="K182" s="319"/>
    </row>
    <row r="183" spans="2:11" s="1" customFormat="1" ht="15" customHeight="1">
      <c r="B183" s="296"/>
      <c r="C183" s="273" t="s">
        <v>2829</v>
      </c>
      <c r="D183" s="273"/>
      <c r="E183" s="273"/>
      <c r="F183" s="294" t="s">
        <v>2754</v>
      </c>
      <c r="G183" s="273"/>
      <c r="H183" s="273" t="s">
        <v>2830</v>
      </c>
      <c r="I183" s="273" t="s">
        <v>2789</v>
      </c>
      <c r="J183" s="273"/>
      <c r="K183" s="319"/>
    </row>
    <row r="184" spans="2:11" s="1" customFormat="1" ht="15" customHeight="1">
      <c r="B184" s="296"/>
      <c r="C184" s="273" t="s">
        <v>2818</v>
      </c>
      <c r="D184" s="273"/>
      <c r="E184" s="273"/>
      <c r="F184" s="294" t="s">
        <v>2754</v>
      </c>
      <c r="G184" s="273"/>
      <c r="H184" s="273" t="s">
        <v>2831</v>
      </c>
      <c r="I184" s="273" t="s">
        <v>2789</v>
      </c>
      <c r="J184" s="273"/>
      <c r="K184" s="319"/>
    </row>
    <row r="185" spans="2:11" s="1" customFormat="1" ht="15" customHeight="1">
      <c r="B185" s="296"/>
      <c r="C185" s="273" t="s">
        <v>134</v>
      </c>
      <c r="D185" s="273"/>
      <c r="E185" s="273"/>
      <c r="F185" s="294" t="s">
        <v>2760</v>
      </c>
      <c r="G185" s="273"/>
      <c r="H185" s="273" t="s">
        <v>2832</v>
      </c>
      <c r="I185" s="273" t="s">
        <v>2756</v>
      </c>
      <c r="J185" s="273">
        <v>50</v>
      </c>
      <c r="K185" s="319"/>
    </row>
    <row r="186" spans="2:11" s="1" customFormat="1" ht="15" customHeight="1">
      <c r="B186" s="296"/>
      <c r="C186" s="273" t="s">
        <v>2833</v>
      </c>
      <c r="D186" s="273"/>
      <c r="E186" s="273"/>
      <c r="F186" s="294" t="s">
        <v>2760</v>
      </c>
      <c r="G186" s="273"/>
      <c r="H186" s="273" t="s">
        <v>2834</v>
      </c>
      <c r="I186" s="273" t="s">
        <v>2835</v>
      </c>
      <c r="J186" s="273"/>
      <c r="K186" s="319"/>
    </row>
    <row r="187" spans="2:11" s="1" customFormat="1" ht="15" customHeight="1">
      <c r="B187" s="296"/>
      <c r="C187" s="273" t="s">
        <v>2836</v>
      </c>
      <c r="D187" s="273"/>
      <c r="E187" s="273"/>
      <c r="F187" s="294" t="s">
        <v>2760</v>
      </c>
      <c r="G187" s="273"/>
      <c r="H187" s="273" t="s">
        <v>2837</v>
      </c>
      <c r="I187" s="273" t="s">
        <v>2835</v>
      </c>
      <c r="J187" s="273"/>
      <c r="K187" s="319"/>
    </row>
    <row r="188" spans="2:11" s="1" customFormat="1" ht="15" customHeight="1">
      <c r="B188" s="296"/>
      <c r="C188" s="273" t="s">
        <v>2838</v>
      </c>
      <c r="D188" s="273"/>
      <c r="E188" s="273"/>
      <c r="F188" s="294" t="s">
        <v>2760</v>
      </c>
      <c r="G188" s="273"/>
      <c r="H188" s="273" t="s">
        <v>2839</v>
      </c>
      <c r="I188" s="273" t="s">
        <v>2835</v>
      </c>
      <c r="J188" s="273"/>
      <c r="K188" s="319"/>
    </row>
    <row r="189" spans="2:11" s="1" customFormat="1" ht="15" customHeight="1">
      <c r="B189" s="296"/>
      <c r="C189" s="332" t="s">
        <v>2840</v>
      </c>
      <c r="D189" s="273"/>
      <c r="E189" s="273"/>
      <c r="F189" s="294" t="s">
        <v>2760</v>
      </c>
      <c r="G189" s="273"/>
      <c r="H189" s="273" t="s">
        <v>2841</v>
      </c>
      <c r="I189" s="273" t="s">
        <v>2842</v>
      </c>
      <c r="J189" s="333" t="s">
        <v>2843</v>
      </c>
      <c r="K189" s="319"/>
    </row>
    <row r="190" spans="2:11" s="18" customFormat="1" ht="15" customHeight="1">
      <c r="B190" s="334"/>
      <c r="C190" s="335" t="s">
        <v>2844</v>
      </c>
      <c r="D190" s="336"/>
      <c r="E190" s="336"/>
      <c r="F190" s="337" t="s">
        <v>2760</v>
      </c>
      <c r="G190" s="336"/>
      <c r="H190" s="336" t="s">
        <v>2845</v>
      </c>
      <c r="I190" s="336" t="s">
        <v>2842</v>
      </c>
      <c r="J190" s="338" t="s">
        <v>2843</v>
      </c>
      <c r="K190" s="339"/>
    </row>
    <row r="191" spans="2:11" s="1" customFormat="1" ht="15" customHeight="1">
      <c r="B191" s="296"/>
      <c r="C191" s="332" t="s">
        <v>47</v>
      </c>
      <c r="D191" s="273"/>
      <c r="E191" s="273"/>
      <c r="F191" s="294" t="s">
        <v>2754</v>
      </c>
      <c r="G191" s="273"/>
      <c r="H191" s="270" t="s">
        <v>2846</v>
      </c>
      <c r="I191" s="273" t="s">
        <v>2847</v>
      </c>
      <c r="J191" s="273"/>
      <c r="K191" s="319"/>
    </row>
    <row r="192" spans="2:11" s="1" customFormat="1" ht="15" customHeight="1">
      <c r="B192" s="296"/>
      <c r="C192" s="332" t="s">
        <v>2848</v>
      </c>
      <c r="D192" s="273"/>
      <c r="E192" s="273"/>
      <c r="F192" s="294" t="s">
        <v>2754</v>
      </c>
      <c r="G192" s="273"/>
      <c r="H192" s="273" t="s">
        <v>2849</v>
      </c>
      <c r="I192" s="273" t="s">
        <v>2789</v>
      </c>
      <c r="J192" s="273"/>
      <c r="K192" s="319"/>
    </row>
    <row r="193" spans="2:11" s="1" customFormat="1" ht="15" customHeight="1">
      <c r="B193" s="296"/>
      <c r="C193" s="332" t="s">
        <v>2850</v>
      </c>
      <c r="D193" s="273"/>
      <c r="E193" s="273"/>
      <c r="F193" s="294" t="s">
        <v>2754</v>
      </c>
      <c r="G193" s="273"/>
      <c r="H193" s="273" t="s">
        <v>2851</v>
      </c>
      <c r="I193" s="273" t="s">
        <v>2789</v>
      </c>
      <c r="J193" s="273"/>
      <c r="K193" s="319"/>
    </row>
    <row r="194" spans="2:11" s="1" customFormat="1" ht="15" customHeight="1">
      <c r="B194" s="296"/>
      <c r="C194" s="332" t="s">
        <v>2852</v>
      </c>
      <c r="D194" s="273"/>
      <c r="E194" s="273"/>
      <c r="F194" s="294" t="s">
        <v>2760</v>
      </c>
      <c r="G194" s="273"/>
      <c r="H194" s="273" t="s">
        <v>2853</v>
      </c>
      <c r="I194" s="273" t="s">
        <v>2789</v>
      </c>
      <c r="J194" s="273"/>
      <c r="K194" s="319"/>
    </row>
    <row r="195" spans="2:11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pans="2:11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pans="2:11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pans="2:11" s="1" customFormat="1" ht="21">
      <c r="B200" s="265"/>
      <c r="C200" s="400" t="s">
        <v>2854</v>
      </c>
      <c r="D200" s="400"/>
      <c r="E200" s="400"/>
      <c r="F200" s="400"/>
      <c r="G200" s="400"/>
      <c r="H200" s="400"/>
      <c r="I200" s="400"/>
      <c r="J200" s="400"/>
      <c r="K200" s="266"/>
    </row>
    <row r="201" spans="2:11" s="1" customFormat="1" ht="25.5" customHeight="1">
      <c r="B201" s="265"/>
      <c r="C201" s="341" t="s">
        <v>2855</v>
      </c>
      <c r="D201" s="341"/>
      <c r="E201" s="341"/>
      <c r="F201" s="341" t="s">
        <v>2856</v>
      </c>
      <c r="G201" s="342"/>
      <c r="H201" s="403" t="s">
        <v>2857</v>
      </c>
      <c r="I201" s="403"/>
      <c r="J201" s="403"/>
      <c r="K201" s="266"/>
    </row>
    <row r="202" spans="2:11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pans="2:11" s="1" customFormat="1" ht="15" customHeight="1">
      <c r="B203" s="296"/>
      <c r="C203" s="273" t="s">
        <v>2847</v>
      </c>
      <c r="D203" s="273"/>
      <c r="E203" s="273"/>
      <c r="F203" s="294" t="s">
        <v>48</v>
      </c>
      <c r="G203" s="273"/>
      <c r="H203" s="404" t="s">
        <v>2858</v>
      </c>
      <c r="I203" s="404"/>
      <c r="J203" s="404"/>
      <c r="K203" s="319"/>
    </row>
    <row r="204" spans="2:11" s="1" customFormat="1" ht="15" customHeight="1">
      <c r="B204" s="296"/>
      <c r="C204" s="273"/>
      <c r="D204" s="273"/>
      <c r="E204" s="273"/>
      <c r="F204" s="294" t="s">
        <v>49</v>
      </c>
      <c r="G204" s="273"/>
      <c r="H204" s="404" t="s">
        <v>2859</v>
      </c>
      <c r="I204" s="404"/>
      <c r="J204" s="404"/>
      <c r="K204" s="319"/>
    </row>
    <row r="205" spans="2:11" s="1" customFormat="1" ht="15" customHeight="1">
      <c r="B205" s="296"/>
      <c r="C205" s="273"/>
      <c r="D205" s="273"/>
      <c r="E205" s="273"/>
      <c r="F205" s="294" t="s">
        <v>52</v>
      </c>
      <c r="G205" s="273"/>
      <c r="H205" s="404" t="s">
        <v>2860</v>
      </c>
      <c r="I205" s="404"/>
      <c r="J205" s="404"/>
      <c r="K205" s="319"/>
    </row>
    <row r="206" spans="2:11" s="1" customFormat="1" ht="15" customHeight="1">
      <c r="B206" s="296"/>
      <c r="C206" s="273"/>
      <c r="D206" s="273"/>
      <c r="E206" s="273"/>
      <c r="F206" s="294" t="s">
        <v>50</v>
      </c>
      <c r="G206" s="273"/>
      <c r="H206" s="404" t="s">
        <v>2861</v>
      </c>
      <c r="I206" s="404"/>
      <c r="J206" s="404"/>
      <c r="K206" s="319"/>
    </row>
    <row r="207" spans="2:11" s="1" customFormat="1" ht="15" customHeight="1">
      <c r="B207" s="296"/>
      <c r="C207" s="273"/>
      <c r="D207" s="273"/>
      <c r="E207" s="273"/>
      <c r="F207" s="294" t="s">
        <v>51</v>
      </c>
      <c r="G207" s="273"/>
      <c r="H207" s="404" t="s">
        <v>2862</v>
      </c>
      <c r="I207" s="404"/>
      <c r="J207" s="404"/>
      <c r="K207" s="319"/>
    </row>
    <row r="208" spans="2:11" s="1" customFormat="1" ht="15" customHeight="1">
      <c r="B208" s="296"/>
      <c r="C208" s="273"/>
      <c r="D208" s="273"/>
      <c r="E208" s="273"/>
      <c r="F208" s="294"/>
      <c r="G208" s="273"/>
      <c r="H208" s="273"/>
      <c r="I208" s="273"/>
      <c r="J208" s="273"/>
      <c r="K208" s="319"/>
    </row>
    <row r="209" spans="2:11" s="1" customFormat="1" ht="15" customHeight="1">
      <c r="B209" s="296"/>
      <c r="C209" s="273" t="s">
        <v>2801</v>
      </c>
      <c r="D209" s="273"/>
      <c r="E209" s="273"/>
      <c r="F209" s="294" t="s">
        <v>84</v>
      </c>
      <c r="G209" s="273"/>
      <c r="H209" s="404" t="s">
        <v>2863</v>
      </c>
      <c r="I209" s="404"/>
      <c r="J209" s="404"/>
      <c r="K209" s="319"/>
    </row>
    <row r="210" spans="2:11" s="1" customFormat="1" ht="15" customHeight="1">
      <c r="B210" s="296"/>
      <c r="C210" s="273"/>
      <c r="D210" s="273"/>
      <c r="E210" s="273"/>
      <c r="F210" s="294" t="s">
        <v>2697</v>
      </c>
      <c r="G210" s="273"/>
      <c r="H210" s="404" t="s">
        <v>2698</v>
      </c>
      <c r="I210" s="404"/>
      <c r="J210" s="404"/>
      <c r="K210" s="319"/>
    </row>
    <row r="211" spans="2:11" s="1" customFormat="1" ht="15" customHeight="1">
      <c r="B211" s="296"/>
      <c r="C211" s="273"/>
      <c r="D211" s="273"/>
      <c r="E211" s="273"/>
      <c r="F211" s="294" t="s">
        <v>2695</v>
      </c>
      <c r="G211" s="273"/>
      <c r="H211" s="404" t="s">
        <v>2864</v>
      </c>
      <c r="I211" s="404"/>
      <c r="J211" s="404"/>
      <c r="K211" s="319"/>
    </row>
    <row r="212" spans="2:11" s="1" customFormat="1" ht="15" customHeight="1">
      <c r="B212" s="343"/>
      <c r="C212" s="273"/>
      <c r="D212" s="273"/>
      <c r="E212" s="273"/>
      <c r="F212" s="294" t="s">
        <v>2699</v>
      </c>
      <c r="G212" s="332"/>
      <c r="H212" s="405" t="s">
        <v>2700</v>
      </c>
      <c r="I212" s="405"/>
      <c r="J212" s="405"/>
      <c r="K212" s="344"/>
    </row>
    <row r="213" spans="2:11" s="1" customFormat="1" ht="15" customHeight="1">
      <c r="B213" s="343"/>
      <c r="C213" s="273"/>
      <c r="D213" s="273"/>
      <c r="E213" s="273"/>
      <c r="F213" s="294" t="s">
        <v>2701</v>
      </c>
      <c r="G213" s="332"/>
      <c r="H213" s="405" t="s">
        <v>2680</v>
      </c>
      <c r="I213" s="405"/>
      <c r="J213" s="405"/>
      <c r="K213" s="344"/>
    </row>
    <row r="214" spans="2:11" s="1" customFormat="1" ht="15" customHeight="1">
      <c r="B214" s="343"/>
      <c r="C214" s="273"/>
      <c r="D214" s="273"/>
      <c r="E214" s="273"/>
      <c r="F214" s="294"/>
      <c r="G214" s="332"/>
      <c r="H214" s="323"/>
      <c r="I214" s="323"/>
      <c r="J214" s="323"/>
      <c r="K214" s="344"/>
    </row>
    <row r="215" spans="2:11" s="1" customFormat="1" ht="15" customHeight="1">
      <c r="B215" s="343"/>
      <c r="C215" s="273" t="s">
        <v>2825</v>
      </c>
      <c r="D215" s="273"/>
      <c r="E215" s="273"/>
      <c r="F215" s="294">
        <v>1</v>
      </c>
      <c r="G215" s="332"/>
      <c r="H215" s="405" t="s">
        <v>2865</v>
      </c>
      <c r="I215" s="405"/>
      <c r="J215" s="405"/>
      <c r="K215" s="344"/>
    </row>
    <row r="216" spans="2:11" s="1" customFormat="1" ht="15" customHeight="1">
      <c r="B216" s="343"/>
      <c r="C216" s="273"/>
      <c r="D216" s="273"/>
      <c r="E216" s="273"/>
      <c r="F216" s="294">
        <v>2</v>
      </c>
      <c r="G216" s="332"/>
      <c r="H216" s="405" t="s">
        <v>2866</v>
      </c>
      <c r="I216" s="405"/>
      <c r="J216" s="405"/>
      <c r="K216" s="344"/>
    </row>
    <row r="217" spans="2:11" s="1" customFormat="1" ht="15" customHeight="1">
      <c r="B217" s="343"/>
      <c r="C217" s="273"/>
      <c r="D217" s="273"/>
      <c r="E217" s="273"/>
      <c r="F217" s="294">
        <v>3</v>
      </c>
      <c r="G217" s="332"/>
      <c r="H217" s="405" t="s">
        <v>2867</v>
      </c>
      <c r="I217" s="405"/>
      <c r="J217" s="405"/>
      <c r="K217" s="344"/>
    </row>
    <row r="218" spans="2:11" s="1" customFormat="1" ht="15" customHeight="1">
      <c r="B218" s="343"/>
      <c r="C218" s="273"/>
      <c r="D218" s="273"/>
      <c r="E218" s="273"/>
      <c r="F218" s="294">
        <v>4</v>
      </c>
      <c r="G218" s="332"/>
      <c r="H218" s="405" t="s">
        <v>2868</v>
      </c>
      <c r="I218" s="405"/>
      <c r="J218" s="405"/>
      <c r="K218" s="344"/>
    </row>
    <row r="219" spans="2:11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Stavební úpravy</vt:lpstr>
      <vt:lpstr>02 - ZTI a VZT</vt:lpstr>
      <vt:lpstr>03 - Elektroinstalace</vt:lpstr>
      <vt:lpstr>04 - EPS a NZS</vt:lpstr>
      <vt:lpstr>05 - Přístupový systém</vt:lpstr>
      <vt:lpstr>06 - Truhlářské práce</vt:lpstr>
      <vt:lpstr>VRN - Vedlejší rozpočtové...</vt:lpstr>
      <vt:lpstr>Pokyny pro vyplnění</vt:lpstr>
      <vt:lpstr>'01 - Stavební úpravy'!Názvy_tisku</vt:lpstr>
      <vt:lpstr>'02 - ZTI a VZT'!Názvy_tisku</vt:lpstr>
      <vt:lpstr>'03 - Elektroinstalace'!Názvy_tisku</vt:lpstr>
      <vt:lpstr>'04 - EPS a NZS'!Názvy_tisku</vt:lpstr>
      <vt:lpstr>'05 - Přístupový systém'!Názvy_tisku</vt:lpstr>
      <vt:lpstr>'06 - Truhlářské práce'!Názvy_tisku</vt:lpstr>
      <vt:lpstr>'Rekapitulace stavby'!Názvy_tisku</vt:lpstr>
      <vt:lpstr>'VRN - Vedlejší rozpočtové...'!Názvy_tisku</vt:lpstr>
      <vt:lpstr>'01 - Stavební úpravy'!Oblast_tisku</vt:lpstr>
      <vt:lpstr>'02 - ZTI a VZT'!Oblast_tisku</vt:lpstr>
      <vt:lpstr>'03 - Elektroinstalace'!Oblast_tisku</vt:lpstr>
      <vt:lpstr>'04 - EPS a NZS'!Oblast_tisku</vt:lpstr>
      <vt:lpstr>'05 - Přístupový systém'!Oblast_tisku</vt:lpstr>
      <vt:lpstr>'06 - Truhlářské práce'!Oblast_tisku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Stolička</dc:creator>
  <cp:lastModifiedBy>Jaroslava Eislerová</cp:lastModifiedBy>
  <dcterms:created xsi:type="dcterms:W3CDTF">2025-09-11T08:36:02Z</dcterms:created>
  <dcterms:modified xsi:type="dcterms:W3CDTF">2025-10-09T06:45:13Z</dcterms:modified>
</cp:coreProperties>
</file>